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Optimizing-Satisfactory\"/>
    </mc:Choice>
  </mc:AlternateContent>
  <xr:revisionPtr revIDLastSave="0" documentId="13_ncr:1_{255816B8-07CB-41FA-9598-5732163796FD}" xr6:coauthVersionLast="47" xr6:coauthVersionMax="47" xr10:uidLastSave="{00000000-0000-0000-0000-000000000000}"/>
  <bookViews>
    <workbookView xWindow="19200" yWindow="0" windowWidth="19200" windowHeight="21000" firstSheet="1" activeTab="4" xr2:uid="{468F4A51-D073-4A56-B761-9C9CA4087014}"/>
  </bookViews>
  <sheets>
    <sheet name="Machines" sheetId="5" r:id="rId1"/>
    <sheet name="Item Research Tiers" sheetId="6" r:id="rId2"/>
    <sheet name="Resources" sheetId="2" r:id="rId3"/>
    <sheet name="Base Recipes" sheetId="3" r:id="rId4"/>
    <sheet name="AIV" sheetId="7" r:id="rId5"/>
    <sheet name="Alternate Recipi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" l="1"/>
  <c r="B35" i="7"/>
  <c r="B36" i="7"/>
  <c r="B25" i="7"/>
  <c r="B26" i="7"/>
  <c r="B27" i="7"/>
  <c r="B28" i="7"/>
  <c r="B29" i="7"/>
  <c r="B30" i="7"/>
  <c r="B31" i="7"/>
  <c r="B32" i="7"/>
  <c r="B33" i="7"/>
  <c r="B24" i="7"/>
  <c r="B21" i="7"/>
  <c r="B6" i="7"/>
  <c r="D6" i="7" s="1"/>
  <c r="B7" i="7"/>
  <c r="D7" i="7" s="1"/>
  <c r="B8" i="7"/>
  <c r="D8" i="7" s="1"/>
  <c r="C24" i="7" s="1"/>
  <c r="D24" i="7" s="1"/>
  <c r="B9" i="7"/>
  <c r="D9" i="7" s="1"/>
  <c r="B10" i="7"/>
  <c r="D10" i="7" s="1"/>
  <c r="B11" i="7"/>
  <c r="D11" i="7" s="1"/>
  <c r="C29" i="7" s="1"/>
  <c r="D29" i="7" s="1"/>
  <c r="B12" i="7"/>
  <c r="D12" i="7" s="1"/>
  <c r="B13" i="7"/>
  <c r="D13" i="7" s="1"/>
  <c r="B14" i="7"/>
  <c r="D14" i="7" s="1"/>
  <c r="B15" i="7"/>
  <c r="D15" i="7" s="1"/>
  <c r="C31" i="7" s="1"/>
  <c r="D31" i="7" s="1"/>
  <c r="B16" i="7"/>
  <c r="D16" i="7" s="1"/>
  <c r="B17" i="7"/>
  <c r="D17" i="7" s="1"/>
  <c r="B18" i="7"/>
  <c r="D18" i="7" s="1"/>
  <c r="B19" i="7"/>
  <c r="D19" i="7" s="1"/>
  <c r="B20" i="7"/>
  <c r="D20" i="7" s="1"/>
  <c r="B22" i="7"/>
  <c r="B23" i="7"/>
  <c r="H16" i="2"/>
  <c r="H17" i="2"/>
  <c r="H18" i="2"/>
  <c r="H19" i="2"/>
  <c r="H20" i="2"/>
  <c r="E8" i="2"/>
  <c r="E9" i="2"/>
  <c r="E10" i="2"/>
  <c r="E11" i="2"/>
  <c r="H9" i="2" s="1"/>
  <c r="E12" i="2"/>
  <c r="E13" i="2"/>
  <c r="E14" i="2"/>
  <c r="H10" i="2" s="1"/>
  <c r="E15" i="2"/>
  <c r="E16" i="2"/>
  <c r="E17" i="2"/>
  <c r="H11" i="2" s="1"/>
  <c r="E18" i="2"/>
  <c r="E19" i="2"/>
  <c r="H12" i="2" s="1"/>
  <c r="E20" i="2"/>
  <c r="E21" i="2"/>
  <c r="E22" i="2"/>
  <c r="H13" i="2" s="1"/>
  <c r="E23" i="2"/>
  <c r="E24" i="2"/>
  <c r="E25" i="2"/>
  <c r="H14" i="2" s="1"/>
  <c r="E26" i="2"/>
  <c r="E27" i="2"/>
  <c r="E28" i="2"/>
  <c r="H15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H21" i="2" s="1"/>
  <c r="E46" i="2"/>
  <c r="H22" i="2" s="1"/>
  <c r="H8" i="2"/>
  <c r="C32" i="7" l="1"/>
  <c r="D32" i="7" s="1"/>
  <c r="C21" i="7"/>
  <c r="D21" i="7" s="1"/>
  <c r="C23" i="7"/>
  <c r="D23" i="7" s="1"/>
  <c r="C30" i="7" s="1"/>
  <c r="D30" i="7" s="1"/>
  <c r="C22" i="7"/>
  <c r="D22" i="7" s="1"/>
  <c r="C25" i="7" l="1"/>
  <c r="D25" i="7" s="1"/>
  <c r="C26" i="7"/>
  <c r="D26" i="7" s="1"/>
  <c r="C33" i="7"/>
  <c r="D33" i="7" s="1"/>
  <c r="C34" i="7" s="1"/>
  <c r="D34" i="7" s="1"/>
  <c r="C27" i="7"/>
  <c r="D27" i="7" s="1"/>
  <c r="C28" i="7"/>
  <c r="D28" i="7" s="1"/>
  <c r="C35" i="7" l="1"/>
  <c r="D35" i="7" s="1"/>
  <c r="C36" i="7"/>
  <c r="D36" i="7" s="1"/>
</calcChain>
</file>

<file path=xl/sharedStrings.xml><?xml version="1.0" encoding="utf-8"?>
<sst xmlns="http://schemas.openxmlformats.org/spreadsheetml/2006/main" count="828" uniqueCount="209">
  <si>
    <t>Raw Resource</t>
  </si>
  <si>
    <t># Nodes</t>
  </si>
  <si>
    <t>Iron Ore</t>
  </si>
  <si>
    <t>Miner Mk.3</t>
  </si>
  <si>
    <t>Impure</t>
  </si>
  <si>
    <t>Normal</t>
  </si>
  <si>
    <t>Pure</t>
  </si>
  <si>
    <t>Node purity applies a multiplier as follows:</t>
  </si>
  <si>
    <t>All nodes are presumed to be mined with the highest tier of machine possible (ex: Miner Mk.3 for nodes)</t>
  </si>
  <si>
    <t>Resource Well Extractor</t>
  </si>
  <si>
    <t>Purity</t>
  </si>
  <si>
    <t>Caterium Ore</t>
  </si>
  <si>
    <t>Copper Ore</t>
  </si>
  <si>
    <t>Limestone</t>
  </si>
  <si>
    <t>Coal</t>
  </si>
  <si>
    <t>Raw Quartz</t>
  </si>
  <si>
    <t>Sulfur</t>
  </si>
  <si>
    <t>Uranium</t>
  </si>
  <si>
    <t>Bauxite</t>
  </si>
  <si>
    <t>SAM</t>
  </si>
  <si>
    <t>Oil Extractor</t>
  </si>
  <si>
    <t>Crude Oil</t>
  </si>
  <si>
    <t>Nitrogen Gas</t>
  </si>
  <si>
    <t>Water</t>
  </si>
  <si>
    <t>Water Extractor</t>
  </si>
  <si>
    <t>Machine</t>
  </si>
  <si>
    <t>Extractors</t>
  </si>
  <si>
    <t>Manufacturers</t>
  </si>
  <si>
    <t>Smelter</t>
  </si>
  <si>
    <t>Foundry</t>
  </si>
  <si>
    <t>Constructor</t>
  </si>
  <si>
    <t>Assembler</t>
  </si>
  <si>
    <t>Packager</t>
  </si>
  <si>
    <t>Refinery</t>
  </si>
  <si>
    <t>Blender</t>
  </si>
  <si>
    <t>Particle Accelerator</t>
  </si>
  <si>
    <t>Quantum Encoder</t>
  </si>
  <si>
    <t>Power Usage (MW)</t>
  </si>
  <si>
    <t>Input</t>
  </si>
  <si>
    <t>Output</t>
  </si>
  <si>
    <t>Iron Ingot</t>
  </si>
  <si>
    <t>Copper Ingot</t>
  </si>
  <si>
    <t>Caterium Ingot</t>
  </si>
  <si>
    <t>Milestone Tier</t>
  </si>
  <si>
    <t>Item</t>
  </si>
  <si>
    <t>Tier 0 (Onboarding ) is collapsed into Tier 1 since Onboarding can be skipped in the game</t>
  </si>
  <si>
    <t>All MAM research is collapsed into Tier 1.5</t>
  </si>
  <si>
    <t>Iron Rod</t>
  </si>
  <si>
    <t>Iron Plate</t>
  </si>
  <si>
    <t>Copper ingot</t>
  </si>
  <si>
    <t>Wire</t>
  </si>
  <si>
    <t>Cable</t>
  </si>
  <si>
    <t>Concrete</t>
  </si>
  <si>
    <t>Reinforced Iron Plate</t>
  </si>
  <si>
    <t>Copper Sheet</t>
  </si>
  <si>
    <t>Rotor</t>
  </si>
  <si>
    <t>Modular Frame</t>
  </si>
  <si>
    <t>Steel Ingot</t>
  </si>
  <si>
    <t>Steel Beam</t>
  </si>
  <si>
    <t>Steel Pipe</t>
  </si>
  <si>
    <t>Encased Industrial Beam</t>
  </si>
  <si>
    <t>Stator</t>
  </si>
  <si>
    <t>Motor</t>
  </si>
  <si>
    <t>Automated Wiring</t>
  </si>
  <si>
    <t>Smart Plating</t>
  </si>
  <si>
    <t>Plastic</t>
  </si>
  <si>
    <t>Rubber</t>
  </si>
  <si>
    <t>Fuel</t>
  </si>
  <si>
    <t>Heavy Oil Residue</t>
  </si>
  <si>
    <t>Polymer Resin</t>
  </si>
  <si>
    <t>Petroleum Coke</t>
  </si>
  <si>
    <t>Circuit Board</t>
  </si>
  <si>
    <t>Empty Canister</t>
  </si>
  <si>
    <t>Packaged Water</t>
  </si>
  <si>
    <t>Packaged Oil</t>
  </si>
  <si>
    <t>Packaged Fuel</t>
  </si>
  <si>
    <t>Packaged Heavy Oil Residue</t>
  </si>
  <si>
    <t>Computer</t>
  </si>
  <si>
    <t>Heavy Modular Frame</t>
  </si>
  <si>
    <t>Modular Engine</t>
  </si>
  <si>
    <t>Adaptive Control Unit</t>
  </si>
  <si>
    <t>Alumina Solution</t>
  </si>
  <si>
    <t>Packaged Alumina Solution</t>
  </si>
  <si>
    <t>Aluminum Scrap</t>
  </si>
  <si>
    <t>Aluminum Ingot</t>
  </si>
  <si>
    <t>Alclad Aluminum Sheet</t>
  </si>
  <si>
    <t>Aluminum Casing</t>
  </si>
  <si>
    <t>Sulfuric Acid</t>
  </si>
  <si>
    <t>Packaged Sulfuric Acid</t>
  </si>
  <si>
    <t>Battery</t>
  </si>
  <si>
    <t>Radio Control Unit</t>
  </si>
  <si>
    <t>Supercomputer</t>
  </si>
  <si>
    <t>Assembly Director System</t>
  </si>
  <si>
    <t>Encased Uranium Cell</t>
  </si>
  <si>
    <t>Electromagnetic Control Rod</t>
  </si>
  <si>
    <t>Uranium Fuel Rod</t>
  </si>
  <si>
    <t>Magnetic Field Generator</t>
  </si>
  <si>
    <t>Empty Fuel tank</t>
  </si>
  <si>
    <t>Packed Nitrogen Gas</t>
  </si>
  <si>
    <t>Heat Sink</t>
  </si>
  <si>
    <t>Cooling System</t>
  </si>
  <si>
    <t>Fused Modular Frame</t>
  </si>
  <si>
    <t>Turbo Motor</t>
  </si>
  <si>
    <t>Thermal Propulsion Rocket</t>
  </si>
  <si>
    <t>Nitric Acid</t>
  </si>
  <si>
    <t>Packaged Nitric Acid</t>
  </si>
  <si>
    <t>Non-fissule Uranium</t>
  </si>
  <si>
    <t>Plutonium Pellet</t>
  </si>
  <si>
    <t>Encased Plutonium Cell</t>
  </si>
  <si>
    <t>Plutonium Fuel Rod</t>
  </si>
  <si>
    <t>Copper Powder</t>
  </si>
  <si>
    <t>Pressure Conversion Cube</t>
  </si>
  <si>
    <t>Nuclear Pasta</t>
  </si>
  <si>
    <t>Diamonds</t>
  </si>
  <si>
    <t>Time Crystal</t>
  </si>
  <si>
    <t>Ficsite Ingot</t>
  </si>
  <si>
    <t>Ficsite Trigon</t>
  </si>
  <si>
    <t>Biochemical Sculptor</t>
  </si>
  <si>
    <t>Excited Photonic Matter</t>
  </si>
  <si>
    <t>Dark Matter Residue</t>
  </si>
  <si>
    <t>Dark Matter Crystal</t>
  </si>
  <si>
    <t>Superposition Oscillator</t>
  </si>
  <si>
    <t>Neural-Quantum Processor</t>
  </si>
  <si>
    <t>AI Expansion Server</t>
  </si>
  <si>
    <t>Singularity Cell</t>
  </si>
  <si>
    <t>Ballistic Warp Drive</t>
  </si>
  <si>
    <t>Ficsonium</t>
  </si>
  <si>
    <t>Ficsonium Fuel Rod</t>
  </si>
  <si>
    <t>Reanimated SAM</t>
  </si>
  <si>
    <t>SAM Fluctuator</t>
  </si>
  <si>
    <t>Alien Power Matrix</t>
  </si>
  <si>
    <t>Quickwire</t>
  </si>
  <si>
    <t>AI Limiter</t>
  </si>
  <si>
    <t>High-Speed Connector</t>
  </si>
  <si>
    <t>Stun Rebar</t>
  </si>
  <si>
    <t>Homing Rifle Ammo</t>
  </si>
  <si>
    <t>Quartz Crystal</t>
  </si>
  <si>
    <t>Silica</t>
  </si>
  <si>
    <t>Shatter Rebar</t>
  </si>
  <si>
    <t>Crystal Oscillator</t>
  </si>
  <si>
    <t>Pulse Nobelisk</t>
  </si>
  <si>
    <t>Black Powder</t>
  </si>
  <si>
    <t>Compacted Coal</t>
  </si>
  <si>
    <t>Turbofuel</t>
  </si>
  <si>
    <t>Packaged Turbofuel</t>
  </si>
  <si>
    <t>Nobelisk</t>
  </si>
  <si>
    <t>Smokeless Powder</t>
  </si>
  <si>
    <t>Rocket Fuel</t>
  </si>
  <si>
    <t>Packaged Rocket Fuel</t>
  </si>
  <si>
    <t>Ionized Fuel</t>
  </si>
  <si>
    <t>Packaged Ionized Fuel</t>
  </si>
  <si>
    <t>Cluster Nobelisk</t>
  </si>
  <si>
    <t>Explosive Rebad</t>
  </si>
  <si>
    <t>Rifle Ammo</t>
  </si>
  <si>
    <t>Nuke Nobelisk</t>
  </si>
  <si>
    <t>Turbo Rifle Ammo</t>
  </si>
  <si>
    <t>Resources Extracted</t>
  </si>
  <si>
    <t>Input 1</t>
  </si>
  <si>
    <t>Input 2</t>
  </si>
  <si>
    <t>Output 1</t>
  </si>
  <si>
    <t>Output 2</t>
  </si>
  <si>
    <t>Power Shard</t>
  </si>
  <si>
    <t>Pastic</t>
  </si>
  <si>
    <t>Sulfer</t>
  </si>
  <si>
    <t>Empty Fluid Tank</t>
  </si>
  <si>
    <t>Iron Rebar</t>
  </si>
  <si>
    <t>Screws</t>
  </si>
  <si>
    <t>?</t>
  </si>
  <si>
    <t>total wells / # of wells?</t>
  </si>
  <si>
    <t>150 for each well, no matter how many satellite wells (where resources are actually extracted) there are</t>
  </si>
  <si>
    <t>Versitile Framework</t>
  </si>
  <si>
    <t>Versatile Framwork</t>
  </si>
  <si>
    <t>only considering packing fluids</t>
  </si>
  <si>
    <t>Packaged Nitrogen Gas</t>
  </si>
  <si>
    <t>Manufacturer</t>
  </si>
  <si>
    <t>Input 3</t>
  </si>
  <si>
    <t>Input 4</t>
  </si>
  <si>
    <t>Explosive Rebar</t>
  </si>
  <si>
    <t>Singulary Cell</t>
  </si>
  <si>
    <t>500-1500 MW power?</t>
  </si>
  <si>
    <t>0 MW power?</t>
  </si>
  <si>
    <t>Non-Fissile Uranium</t>
  </si>
  <si>
    <t>Uranium Waste</t>
  </si>
  <si>
    <t>500-1500 MW</t>
  </si>
  <si>
    <t>250-750 MW</t>
  </si>
  <si>
    <t>Fisconium</t>
  </si>
  <si>
    <t>Plutonium Waste</t>
  </si>
  <si>
    <t>Variable</t>
  </si>
  <si>
    <t>0-2000 MW</t>
  </si>
  <si>
    <t>Converter</t>
  </si>
  <si>
    <t>100-400 MW</t>
  </si>
  <si>
    <t>Crude Oil (Well)</t>
  </si>
  <si>
    <t>Input AIV</t>
  </si>
  <si>
    <t>Production Rate</t>
  </si>
  <si>
    <t>Output Rate</t>
  </si>
  <si>
    <t>Input Rate</t>
  </si>
  <si>
    <t>Input 1 Rate</t>
  </si>
  <si>
    <t>Input 2 Rate</t>
  </si>
  <si>
    <t>Output 1 Rate</t>
  </si>
  <si>
    <t>Output 2 Rate</t>
  </si>
  <si>
    <t>Input 3 Rate</t>
  </si>
  <si>
    <t>Input 4 Rate</t>
  </si>
  <si>
    <t>Produced Item AIV = (Machine Processing (1) + (Input 1 AIV + Input 2 AIV + ...) ) x Technology Tier / Produced Rate</t>
  </si>
  <si>
    <t>Base resources AIV = 1 x Technology Tier</t>
  </si>
  <si>
    <t>AIV</t>
  </si>
  <si>
    <t>Total Production Rate</t>
  </si>
  <si>
    <t>Ouput Rate</t>
  </si>
  <si>
    <t>Ouput AIV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</si>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</sst>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000"/>
    <numFmt numFmtId="166" formatCode="#,##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2" fillId="4" borderId="3" xfId="0" applyFont="1" applyFill="1" applyBorder="1"/>
    <xf numFmtId="0" fontId="4" fillId="0" borderId="0" xfId="0" applyFont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0" borderId="2" xfId="0" applyFont="1" applyBorder="1" applyAlignment="1">
      <alignment horizontal="left"/>
    </xf>
    <xf numFmtId="0" fontId="0" fillId="0" borderId="8" xfId="0" applyBorder="1"/>
    <xf numFmtId="0" fontId="0" fillId="5" borderId="7" xfId="0" applyFont="1" applyFill="1" applyBorder="1"/>
    <xf numFmtId="0" fontId="0" fillId="0" borderId="7" xfId="0" applyFont="1" applyBorder="1"/>
    <xf numFmtId="0" fontId="0" fillId="5" borderId="3" xfId="0" applyFill="1" applyBorder="1"/>
    <xf numFmtId="0" fontId="0" fillId="0" borderId="3" xfId="0" applyBorder="1"/>
    <xf numFmtId="0" fontId="0" fillId="5" borderId="8" xfId="0" applyFill="1" applyBorder="1"/>
    <xf numFmtId="0" fontId="0" fillId="0" borderId="0" xfId="0" applyBorder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 applyBorder="1"/>
    <xf numFmtId="3" fontId="1" fillId="6" borderId="0" xfId="0" applyNumberFormat="1" applyFont="1" applyFill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85">
    <dxf>
      <numFmt numFmtId="165" formatCode="#,##0.000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7327B-416D-4EAA-A58B-24605BAA1299}" name="Machines_Extractor" displayName="Machines_Extractor" ref="A2:C6" totalsRowShown="0" tableBorderDxfId="84">
  <autoFilter ref="A2:C6" xr:uid="{5A67327B-416D-4EAA-A58B-24605BAA1299}"/>
  <tableColumns count="3">
    <tableColumn id="1" xr3:uid="{E3568D8E-493F-43E4-BD14-627493468BC7}" name="Machine" dataDxfId="83"/>
    <tableColumn id="2" xr3:uid="{2D976666-EA13-4D73-B487-4D36A5A2DC0C}" name="Resources Extracted" dataDxfId="82"/>
    <tableColumn id="3" xr3:uid="{74385DBE-4BAB-42F1-9147-1FA57FD2B525}" name="Power Usage (MW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93A0B-0FE0-49C7-89BE-5C48B3915212}" name="Recipes_Packager" displayName="Recipes_Packager" ref="A74:F85" totalsRowShown="0" headerRowDxfId="52" dataDxfId="53" headerRowBorderDxfId="56" tableBorderDxfId="57">
  <autoFilter ref="A74:F85" xr:uid="{B1593A0B-0FE0-49C7-89BE-5C48B3915212}"/>
  <tableColumns count="6">
    <tableColumn id="1" xr3:uid="{4B9FF88F-CBB9-4146-8DA8-95EF94D17ED3}" name="Output" dataDxfId="55"/>
    <tableColumn id="2" xr3:uid="{73035B71-2D8B-4A7F-9D26-ACEBABA5AC85}" name="Output Rate" dataDxfId="54"/>
    <tableColumn id="4" xr3:uid="{2FA8697D-7D83-4958-87A6-91BF9EFF8875}" name="Input 1" dataDxfId="38"/>
    <tableColumn id="5" xr3:uid="{9072633E-426A-4D59-BD97-F836B7A8D8BA}" name="Input 1 Rate" dataDxfId="37"/>
    <tableColumn id="6" xr3:uid="{A6D50483-CF77-43AE-B7D3-0DAD1435DEE7}" name="Input 2" dataDxfId="36"/>
    <tableColumn id="7" xr3:uid="{2E7C2233-3690-4F14-8692-5D840DC54553}" name="Input 2 Rate" dataDxfId="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3858CA-9888-4C36-9790-8FF1CF24FF0F}" name="Recipes_Foundry" displayName="Recipes_Foundry" ref="A88:F90" totalsRowShown="0" headerRowDxfId="49" headerRowBorderDxfId="50" tableBorderDxfId="51">
  <autoFilter ref="A88:F90" xr:uid="{033858CA-9888-4C36-9790-8FF1CF24FF0F}"/>
  <tableColumns count="6">
    <tableColumn id="1" xr3:uid="{09CE148C-B7CD-4272-B14A-690011A9899E}" name="Output"/>
    <tableColumn id="2" xr3:uid="{907480DF-5484-413B-AB29-C8E0F6DB943E}" name="Output Rate"/>
    <tableColumn id="4" xr3:uid="{DF5F68E0-7533-42AD-A732-D5993399D1F0}" name="Input 1"/>
    <tableColumn id="5" xr3:uid="{64A38F68-A306-4874-B7AA-E89BC2EECFCB}" name="Input 1 Rate"/>
    <tableColumn id="6" xr3:uid="{8BD25126-21A3-49C9-8D22-373BCF65CB86}" name="Input 2"/>
    <tableColumn id="7" xr3:uid="{FD404F06-A8E0-4E71-AE05-A7644AF674BD}" name="Input 2 Ra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FAB603-D4CE-4771-B731-F5B4EF8DF650}" name="Recipes_Manufacturer" displayName="Recipes_Manufacturer" ref="A93:J111" totalsRowShown="0" headerRowDxfId="34" headerRowBorderDxfId="32" tableBorderDxfId="33">
  <autoFilter ref="A93:J111" xr:uid="{5BFAB603-D4CE-4771-B731-F5B4EF8DF650}"/>
  <tableColumns count="10">
    <tableColumn id="1" xr3:uid="{C2E7383A-F8E3-4C20-899E-17C73F7A257C}" name="Output" dataDxfId="31"/>
    <tableColumn id="2" xr3:uid="{16239C48-585C-4B2E-B10F-4E259CEA0CE7}" name="Output Rate" dataDxfId="30"/>
    <tableColumn id="4" xr3:uid="{473BA955-3661-4017-B44C-1DFF247D6835}" name="Input 1" dataDxfId="29"/>
    <tableColumn id="5" xr3:uid="{29B2B6BB-E61A-44E8-9BF8-8DF9A88A77EC}" name="Input 1 Rate" dataDxfId="28"/>
    <tableColumn id="6" xr3:uid="{DC68A10D-5EFD-4B48-A3CE-F35F423ED9D6}" name="Input 2" dataDxfId="27"/>
    <tableColumn id="7" xr3:uid="{46F647AB-F6E7-4D5A-94DD-67DF2A17CF6B}" name="Input 2 Rate" dataDxfId="26"/>
    <tableColumn id="8" xr3:uid="{639EAD86-FB4F-418F-92F4-40CD16EF8F62}" name="Input 3" dataDxfId="25"/>
    <tableColumn id="9" xr3:uid="{AD221461-9C79-4FD9-9DBC-EFEAD3C4A0D8}" name="Input 3 Rate" dataDxfId="24"/>
    <tableColumn id="10" xr3:uid="{FF0E65D7-BFA4-4EE8-AFB2-D0C075774002}" name="Input 4" dataDxfId="23"/>
    <tableColumn id="11" xr3:uid="{EA20E29D-AE81-41B1-86CF-E9840E6214E9}" name="Input 4 Rate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682BCF3-FFD0-40C3-BC8C-43AD2CDCB786}" name="Recipes_Blender" displayName="Recipes_Blender" ref="A114:L123" totalsRowShown="0" headerRowDxfId="21" headerRowBorderDxfId="19" tableBorderDxfId="20">
  <autoFilter ref="A114:L123" xr:uid="{B682BCF3-FFD0-40C3-BC8C-43AD2CDCB786}"/>
  <tableColumns count="12">
    <tableColumn id="1" xr3:uid="{1A100317-9081-4F42-B939-7B1FABB2BABD}" name="Output"/>
    <tableColumn id="2" xr3:uid="{869230A1-33BD-479E-AB90-68BCF2CECF5E}" name="Output Rate"/>
    <tableColumn id="3" xr3:uid="{851518D6-4FCB-479B-9DAE-0BAED3C82627}" name="Output 2"/>
    <tableColumn id="4" xr3:uid="{6494945C-8574-49FC-9D5B-B3AD180F65A7}" name="Output 2 Rate"/>
    <tableColumn id="6" xr3:uid="{72AE989D-D803-4924-9D7A-CE3146254E1C}" name="Input 1"/>
    <tableColumn id="7" xr3:uid="{828FD001-E032-4A76-8378-1315049A6EA8}" name="Input 1 Rate"/>
    <tableColumn id="8" xr3:uid="{07EC1A3E-4051-49D0-857B-475462D19B26}" name="Input 2"/>
    <tableColumn id="9" xr3:uid="{4DE8AD65-7C21-4E35-8E76-DA307E7BB9C0}" name="Input 2 Rate"/>
    <tableColumn id="10" xr3:uid="{4F551951-8FB6-48A7-9EB4-60940E6C139C}" name="Input 3"/>
    <tableColumn id="11" xr3:uid="{8D704C50-9BF5-49EE-BE7C-3E58F7643457}" name="Input 3 Rate"/>
    <tableColumn id="12" xr3:uid="{94FC5923-A3EC-45C2-9585-C38ECB50E9CE}" name="Input 4"/>
    <tableColumn id="13" xr3:uid="{3D8D220F-D2E6-4FA9-ABBD-0B32452DE220}" name="Input 4 Rat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E757B3-C1F0-4E86-B5E8-025B73DBC787}" name="Recipes_Accelerator" displayName="Recipes_Accelerator" ref="A126:H131" totalsRowShown="0" headerRowDxfId="18" headerRowBorderDxfId="16" tableBorderDxfId="17">
  <autoFilter ref="A126:H131" xr:uid="{59E757B3-C1F0-4E86-B5E8-025B73DBC787}"/>
  <tableColumns count="8">
    <tableColumn id="7" xr3:uid="{12D11BA3-A077-4FC8-ACC5-BED775E30513}" name="Output"/>
    <tableColumn id="8" xr3:uid="{F433DFFF-2719-4EFC-9A2A-3F5E32CD7C0A}" name="Output Rate"/>
    <tableColumn id="1" xr3:uid="{DE87BCED-002B-45D7-BE30-796FD6AE84A7}" name="Input 1"/>
    <tableColumn id="2" xr3:uid="{0040D493-71A5-4A00-BACF-46D9A6A51EC5}" name="Input 1 Rate"/>
    <tableColumn id="3" xr3:uid="{04B5B40F-0859-4CD3-9635-11381DFAA842}" name="Input 2"/>
    <tableColumn id="4" xr3:uid="{99A884DE-95A5-41C0-9A9A-14D24F15AC67}" name="Input 2 Rate"/>
    <tableColumn id="5" xr3:uid="{E5B7E262-1342-436F-A912-0291B935F380}" name="Input 3"/>
    <tableColumn id="6" xr3:uid="{64806553-BCB6-4F3D-AD83-653D646D058B}" name="Input 3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083E61-C079-4B45-A47A-50B11ADC480E}" name="Recipes_Encoder" displayName="Recipes_Encoder" ref="A134:L140" totalsRowShown="0" headerRowDxfId="15" headerRowBorderDxfId="13" tableBorderDxfId="14">
  <autoFilter ref="A134:L140" xr:uid="{FE083E61-C079-4B45-A47A-50B11ADC480E}"/>
  <tableColumns count="12">
    <tableColumn id="1" xr3:uid="{AF001744-CDE5-4937-B3EA-A13DA44F99E8}" name="Output 1"/>
    <tableColumn id="2" xr3:uid="{4CAD4932-87E9-4AE6-8611-9D01131AA837}" name="Output 1 Rate"/>
    <tableColumn id="3" xr3:uid="{7F6386F3-D824-4D07-81F4-CA527B3E203C}" name="Output 2"/>
    <tableColumn id="4" xr3:uid="{69156E61-C0C2-439C-8F96-B6E20E5CE74E}" name="Output 2 Rate"/>
    <tableColumn id="6" xr3:uid="{54F0C3B9-CBF2-4C4F-9CFF-D32AC94DC074}" name="Input 1"/>
    <tableColumn id="7" xr3:uid="{BC38E265-8C70-4EE9-BEFB-D1B11F084355}" name="Input 1 Rate"/>
    <tableColumn id="8" xr3:uid="{7F1D98A3-9EB3-4CD8-AC53-BE3C90F43F48}" name="Input 2"/>
    <tableColumn id="9" xr3:uid="{A0ACA1B5-255B-4B8A-AE76-332C73997A34}" name="Input 2 Rate"/>
    <tableColumn id="10" xr3:uid="{56792F61-A43F-4A9B-ADC0-5DB4811AEC25}" name="Input 3"/>
    <tableColumn id="11" xr3:uid="{92EFB5DB-29B2-4861-9910-5B75DDD0A0B1}" name="Input 3 Rate"/>
    <tableColumn id="12" xr3:uid="{7B66B675-77E8-425F-AA63-0980AA0F7EE8}" name="Input 4"/>
    <tableColumn id="13" xr3:uid="{3B90BD86-BE11-4D55-99F9-8FA4C665E272}" name="Input 4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E037353-20CC-4A79-8CBC-06569CA7B692}" name="Recipes_Converter" displayName="Recipes_Converter" ref="A143:F146" totalsRowShown="0" headerRowDxfId="12" headerRowBorderDxfId="10" tableBorderDxfId="11">
  <autoFilter ref="A143:F146" xr:uid="{9E037353-20CC-4A79-8CBC-06569CA7B692}"/>
  <tableColumns count="6">
    <tableColumn id="1" xr3:uid="{63A73AE8-BD63-4C4B-91F8-9C25E8D23B17}" name="Output"/>
    <tableColumn id="2" xr3:uid="{1F5DE54F-8220-4B5E-A923-A42FC3BEAF9D}" name="Output Rate"/>
    <tableColumn id="4" xr3:uid="{7BB72847-1671-4DE7-9775-46ABA8697A82}" name="Input 1"/>
    <tableColumn id="5" xr3:uid="{3255FB39-9ACA-40BB-AC26-DE2CA2F3FD5C}" name="Input 1 Rate"/>
    <tableColumn id="6" xr3:uid="{1748F819-FA94-4C61-B5AE-0F48061F945F}" name="Input 2"/>
    <tableColumn id="7" xr3:uid="{11543042-49E3-493D-9007-6F3B4C8BB620}" name="Input 2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E2CC51-9479-4380-9B02-40FC3F8495EE}" name="AIV" displayName="AIV" ref="A5:D36" totalsRowShown="0" tableBorderDxfId="3">
  <autoFilter ref="A5:D36" xr:uid="{B3E2CC51-9479-4380-9B02-40FC3F8495EE}"/>
  <tableColumns count="4">
    <tableColumn id="1" xr3:uid="{9C393EF7-50AE-4BD8-8662-A412E8581231}" name="Output" dataDxfId="2"/>
    <tableColumn id="4" xr3:uid="{41548B42-34F0-4949-9F3B-2777343ADED5}" name="Ouput Rate" dataDxfId="1">
      <calculatedColumnFormula>VLOOKUP(A6,Resources_Total[#All],2,FALSE)</calculatedColumnFormula>
    </tableColumn>
    <tableColumn id="2" xr3:uid="{73EB3FDE-9CCC-44CF-8C1F-0F4A73DF5EAE}" name="Input AIV"/>
    <tableColumn id="5" xr3:uid="{BD8560BE-C5D6-4171-A7FF-EB39EBFD9DA5}" name="Ouput AIV" dataDxfId="0">
      <calculatedColumnFormula>IFERROR(((AIV[[#This Row],[Input AIV]])/AIV[[#This Row],[Ouput Rate]]*#REF!),0)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0AAAD1-DA33-43E3-86A3-B14DA542D11F}" name="Machines_Manufacturer" displayName="Machines_Manufacturer" ref="A9:B20" totalsRowShown="0">
  <autoFilter ref="A9:B20" xr:uid="{8E0AAAD1-DA33-43E3-86A3-B14DA542D11F}"/>
  <tableColumns count="2">
    <tableColumn id="1" xr3:uid="{68632A2B-7952-4DB0-9F47-B03E89BDB3C9}" name="Machine"/>
    <tableColumn id="2" xr3:uid="{D44CBEAA-0918-4DD8-A1F2-B901AD3639BE}" name="Power Usage (MW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CC886C-4FA9-4F6D-8321-0B8DDE78E6D7}" name="Item_Research" displayName="Item_Research" ref="A4:B132" totalsRowShown="0">
  <autoFilter ref="A4:B132" xr:uid="{3BCC886C-4FA9-4F6D-8321-0B8DDE78E6D7}"/>
  <tableColumns count="2">
    <tableColumn id="1" xr3:uid="{57995180-6DFA-4F87-BF86-B2C4F220266C}" name="Item"/>
    <tableColumn id="2" xr3:uid="{C84FAF31-378D-455B-92F3-791604310B0E}" name="Milestone T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E66B7-88F7-4826-A3F3-15BE8FCE34A1}" name="Resources" displayName="Resources" ref="A7:E46" totalsRowShown="0">
  <autoFilter ref="A7:E46" xr:uid="{9C4E66B7-88F7-4826-A3F3-15BE8FCE34A1}"/>
  <tableColumns count="5">
    <tableColumn id="1" xr3:uid="{309660CB-72AF-4D14-AB4C-7CBEFD7E7DF7}" name="Raw Resource"/>
    <tableColumn id="2" xr3:uid="{C7095C65-69FE-4DDB-8AD5-4FE61795D95E}" name="Machine"/>
    <tableColumn id="4" xr3:uid="{3CA4CC31-9A4C-4C75-83F6-243F1D3B15A6}" name="Purity"/>
    <tableColumn id="5" xr3:uid="{E66779D3-2E0C-496C-9F44-BF941FBC935D}" name="# Nodes"/>
    <tableColumn id="6" xr3:uid="{ECE7A0BE-181E-405E-8483-92003F473BC6}" name="Production Rate" dataDxfId="6">
      <calculatedColumnFormula>200*Resources[[#This Row],['# Nodes]]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17E622-D363-4468-AF6E-981D7DC25642}" name="Resources_Total" displayName="Resources_Total" ref="G7:H22" totalsRowShown="0">
  <autoFilter ref="G7:H22" xr:uid="{D817E622-D363-4468-AF6E-981D7DC25642}"/>
  <tableColumns count="2">
    <tableColumn id="1" xr3:uid="{2DA371F8-20F4-499F-A749-5E6AFAD4FFEB}" name="Raw Resource" dataDxfId="5"/>
    <tableColumn id="2" xr3:uid="{32D2DE49-88A3-4840-8848-818208CEA3BA}" name="Total Production Rate" dataDxfId="4">
      <calculatedColumnFormula>SUMIF(Resources[[#All],[Raw Resource]],G8,Resources[[#All],[Production Rate]])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5AE0E-7D7D-410B-A887-2F8D03915E54}" name="Recipes_Smelter" displayName="Recipes_Smelter" ref="A2:D5" totalsRowShown="0" headerRowDxfId="9" headerRowBorderDxfId="7" tableBorderDxfId="8">
  <autoFilter ref="A2:D5" xr:uid="{28B5AE0E-7D7D-410B-A887-2F8D03915E54}"/>
  <tableColumns count="4">
    <tableColumn id="1" xr3:uid="{92F92622-57CD-4165-94FB-A08FF6A2A53C}" name="Output"/>
    <tableColumn id="4" xr3:uid="{0DA7B2D7-F0FF-4C40-A3B6-639CC8BB678A}" name="Output Rate"/>
    <tableColumn id="6" xr3:uid="{44D80B68-2C81-47F9-8348-9C65C2BC1B8F}" name="Input"/>
    <tableColumn id="8" xr3:uid="{821D2D06-7E05-40CA-8DD5-FC97AB93ED94}" name="Input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367213-AB56-45F3-A54E-4D28841C7CF9}" name="Recipes_Refinery" displayName="Recipes_Refinery" ref="A59:H71" totalsRowShown="0" headerRowDxfId="58" headerRowBorderDxfId="63" tableBorderDxfId="64">
  <autoFilter ref="A59:H71" xr:uid="{2A367213-AB56-45F3-A54E-4D28841C7CF9}"/>
  <tableColumns count="8">
    <tableColumn id="1" xr3:uid="{40CBDC94-8B7C-450D-B072-F64D67DAC1AD}" name="Output 1" dataDxfId="62"/>
    <tableColumn id="2" xr3:uid="{22D9E365-7B0A-401A-8550-EFC2E23955E3}" name="Output 1 Rate" dataDxfId="61"/>
    <tableColumn id="3" xr3:uid="{FFDBA1C8-AB7B-41A5-981C-5A695E8834D1}" name="Output 2" dataDxfId="60"/>
    <tableColumn id="4" xr3:uid="{BF048371-70C0-41F0-A0A4-C2A06565F0BA}" name="Output 2 Rate" dataDxfId="59"/>
    <tableColumn id="6" xr3:uid="{A02AAB8C-35A0-40B8-911F-7FCC22DF10FD}" name="Input 1" dataDxfId="42"/>
    <tableColumn id="7" xr3:uid="{410842F0-8553-4DD8-9838-25B5EC5299BD}" name="Input 1 Rate" dataDxfId="41"/>
    <tableColumn id="8" xr3:uid="{1FCFC0C0-23FD-41A5-8641-F6C430EC9740}" name="Input 2" dataDxfId="40"/>
    <tableColumn id="9" xr3:uid="{2FCD593B-9C24-4CFD-9D57-FB76E1865327}" name="Input 2 Rate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C44B9D-D9A7-4999-ADEA-AE6D98339AED}" name="Recipes_Constructor" displayName="Recipes_Constructor" ref="A8:D27" totalsRowShown="0" headerRowDxfId="71" dataDxfId="70" headerRowBorderDxfId="72" tableBorderDxfId="75">
  <autoFilter ref="A8:D27" xr:uid="{98C44B9D-D9A7-4999-ADEA-AE6D98339AED}"/>
  <tableColumns count="4">
    <tableColumn id="1" xr3:uid="{D30FE19D-4A1F-480B-A7F3-3BAD9990D917}" name="Output" dataDxfId="74"/>
    <tableColumn id="2" xr3:uid="{B60502C8-804C-495C-B26C-25CEC85AF40D}" name="Output Rate" dataDxfId="73"/>
    <tableColumn id="4" xr3:uid="{BC917746-A415-466B-BC2A-555108CD8416}" name="Input" dataDxfId="48"/>
    <tableColumn id="5" xr3:uid="{21DDD50F-4DD9-4A81-9B9A-96F7C7806F8B}" name="Input Rate" dataDxfId="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A9223C-B845-4136-9A8C-BC7DD5CB9D76}" name="Recipes_Assembler" displayName="Recipes_Assembler" ref="A30:F56" totalsRowShown="0" headerRowDxfId="65" headerRowBorderDxfId="68" tableBorderDxfId="69">
  <autoFilter ref="A30:F56" xr:uid="{D4A9223C-B845-4136-9A8C-BC7DD5CB9D76}"/>
  <tableColumns count="6">
    <tableColumn id="1" xr3:uid="{C5E1AA42-09D5-4E12-85B9-159E4AA6F9C4}" name="Output" dataDxfId="67"/>
    <tableColumn id="2" xr3:uid="{EE687244-F37A-45DD-BB36-444C80A5AFA5}" name="Output Rate" dataDxfId="66"/>
    <tableColumn id="4" xr3:uid="{7BEF2859-6B6E-4D0B-B926-E1C2E99DE55D}" name="Input 1" dataDxfId="46"/>
    <tableColumn id="5" xr3:uid="{51C898B4-2780-4B84-BE57-FFED3DA4A498}" name="Input 1 Rate" dataDxfId="45"/>
    <tableColumn id="6" xr3:uid="{F7E68F03-ABFA-4BC1-9805-F9D1FB8D72AF}" name="Input 2" dataDxfId="44"/>
    <tableColumn id="7" xr3:uid="{2262CE15-190B-4478-AAB6-AD31CC8CB0A8}" name="Input 2 Rate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4B52-F991-4364-A93C-5C2C07EB8ACF}">
  <dimension ref="A1:E20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22.140625" bestFit="1" customWidth="1"/>
    <col min="3" max="3" width="20.28515625" bestFit="1" customWidth="1"/>
  </cols>
  <sheetData>
    <row r="1" spans="1:5" ht="18.75" x14ac:dyDescent="0.3">
      <c r="A1" s="4" t="s">
        <v>26</v>
      </c>
    </row>
    <row r="2" spans="1:5" x14ac:dyDescent="0.25">
      <c r="A2" t="s">
        <v>25</v>
      </c>
      <c r="B2" t="s">
        <v>156</v>
      </c>
      <c r="C2" t="s">
        <v>37</v>
      </c>
    </row>
    <row r="3" spans="1:5" x14ac:dyDescent="0.25">
      <c r="A3" t="s">
        <v>3</v>
      </c>
      <c r="B3">
        <v>240</v>
      </c>
      <c r="C3">
        <v>45</v>
      </c>
    </row>
    <row r="4" spans="1:5" x14ac:dyDescent="0.25">
      <c r="A4" t="s">
        <v>20</v>
      </c>
      <c r="B4">
        <v>120</v>
      </c>
      <c r="C4">
        <v>40</v>
      </c>
    </row>
    <row r="5" spans="1:5" x14ac:dyDescent="0.25">
      <c r="A5" t="s">
        <v>9</v>
      </c>
      <c r="B5">
        <v>60</v>
      </c>
      <c r="C5">
        <v>150</v>
      </c>
      <c r="D5" t="s">
        <v>167</v>
      </c>
      <c r="E5" t="s">
        <v>169</v>
      </c>
    </row>
    <row r="6" spans="1:5" x14ac:dyDescent="0.25">
      <c r="A6" t="s">
        <v>24</v>
      </c>
      <c r="B6">
        <v>120</v>
      </c>
      <c r="C6">
        <v>20</v>
      </c>
      <c r="E6" t="s">
        <v>168</v>
      </c>
    </row>
    <row r="8" spans="1:5" ht="18.75" x14ac:dyDescent="0.3">
      <c r="A8" s="4" t="s">
        <v>27</v>
      </c>
    </row>
    <row r="9" spans="1:5" x14ac:dyDescent="0.25">
      <c r="A9" t="s">
        <v>25</v>
      </c>
      <c r="B9" t="s">
        <v>37</v>
      </c>
    </row>
    <row r="10" spans="1:5" x14ac:dyDescent="0.25">
      <c r="A10" t="s">
        <v>28</v>
      </c>
      <c r="B10">
        <v>4</v>
      </c>
    </row>
    <row r="11" spans="1:5" x14ac:dyDescent="0.25">
      <c r="A11" t="s">
        <v>29</v>
      </c>
      <c r="B11">
        <v>16</v>
      </c>
    </row>
    <row r="12" spans="1:5" x14ac:dyDescent="0.25">
      <c r="A12" t="s">
        <v>30</v>
      </c>
      <c r="B12">
        <v>4</v>
      </c>
    </row>
    <row r="13" spans="1:5" x14ac:dyDescent="0.25">
      <c r="A13" t="s">
        <v>31</v>
      </c>
      <c r="B13">
        <v>15</v>
      </c>
    </row>
    <row r="14" spans="1:5" x14ac:dyDescent="0.25">
      <c r="A14" t="s">
        <v>27</v>
      </c>
      <c r="B14">
        <v>55</v>
      </c>
    </row>
    <row r="15" spans="1:5" x14ac:dyDescent="0.25">
      <c r="A15" t="s">
        <v>32</v>
      </c>
      <c r="B15">
        <v>10</v>
      </c>
    </row>
    <row r="16" spans="1:5" x14ac:dyDescent="0.25">
      <c r="A16" t="s">
        <v>33</v>
      </c>
      <c r="B16">
        <v>30</v>
      </c>
    </row>
    <row r="17" spans="1:2" x14ac:dyDescent="0.25">
      <c r="A17" t="s">
        <v>34</v>
      </c>
      <c r="B17">
        <v>75</v>
      </c>
    </row>
    <row r="18" spans="1:2" x14ac:dyDescent="0.25">
      <c r="A18" t="s">
        <v>35</v>
      </c>
      <c r="B18" t="s">
        <v>187</v>
      </c>
    </row>
    <row r="19" spans="1:2" x14ac:dyDescent="0.25">
      <c r="A19" t="s">
        <v>36</v>
      </c>
      <c r="B19" t="s">
        <v>187</v>
      </c>
    </row>
    <row r="20" spans="1:2" x14ac:dyDescent="0.25">
      <c r="A20" t="s">
        <v>189</v>
      </c>
      <c r="B20" t="s">
        <v>187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F055-0727-4320-894B-46E0A3B0A92B}">
  <dimension ref="A1:B132"/>
  <sheetViews>
    <sheetView topLeftCell="A97" workbookViewId="0">
      <selection activeCell="B133" sqref="B133"/>
    </sheetView>
  </sheetViews>
  <sheetFormatPr defaultRowHeight="15" x14ac:dyDescent="0.25"/>
  <cols>
    <col min="1" max="1" width="26.140625" customWidth="1"/>
    <col min="2" max="2" width="16" customWidth="1"/>
  </cols>
  <sheetData>
    <row r="1" spans="1:2" x14ac:dyDescent="0.25">
      <c r="A1" t="s">
        <v>45</v>
      </c>
    </row>
    <row r="2" spans="1:2" x14ac:dyDescent="0.25">
      <c r="A2" t="s">
        <v>46</v>
      </c>
    </row>
    <row r="4" spans="1:2" x14ac:dyDescent="0.25">
      <c r="A4" t="s">
        <v>44</v>
      </c>
      <c r="B4" t="s">
        <v>43</v>
      </c>
    </row>
    <row r="5" spans="1:2" x14ac:dyDescent="0.25">
      <c r="A5" t="s">
        <v>2</v>
      </c>
      <c r="B5">
        <v>1</v>
      </c>
    </row>
    <row r="6" spans="1:2" x14ac:dyDescent="0.25">
      <c r="A6" t="s">
        <v>40</v>
      </c>
      <c r="B6">
        <v>1</v>
      </c>
    </row>
    <row r="7" spans="1:2" x14ac:dyDescent="0.25">
      <c r="A7" t="s">
        <v>47</v>
      </c>
      <c r="B7">
        <v>1</v>
      </c>
    </row>
    <row r="8" spans="1:2" x14ac:dyDescent="0.25">
      <c r="A8" t="s">
        <v>48</v>
      </c>
      <c r="B8">
        <v>1</v>
      </c>
    </row>
    <row r="9" spans="1:2" x14ac:dyDescent="0.25">
      <c r="A9" t="s">
        <v>166</v>
      </c>
      <c r="B9">
        <v>1</v>
      </c>
    </row>
    <row r="10" spans="1:2" x14ac:dyDescent="0.25">
      <c r="A10" t="s">
        <v>53</v>
      </c>
      <c r="B10">
        <v>1</v>
      </c>
    </row>
    <row r="11" spans="1:2" x14ac:dyDescent="0.25">
      <c r="A11" t="s">
        <v>12</v>
      </c>
      <c r="B11">
        <v>1</v>
      </c>
    </row>
    <row r="12" spans="1:2" x14ac:dyDescent="0.25">
      <c r="A12" t="s">
        <v>49</v>
      </c>
      <c r="B12">
        <v>1</v>
      </c>
    </row>
    <row r="13" spans="1:2" x14ac:dyDescent="0.25">
      <c r="A13" t="s">
        <v>50</v>
      </c>
      <c r="B13">
        <v>1</v>
      </c>
    </row>
    <row r="14" spans="1:2" x14ac:dyDescent="0.25">
      <c r="A14" t="s">
        <v>51</v>
      </c>
      <c r="B14">
        <v>1</v>
      </c>
    </row>
    <row r="15" spans="1:2" x14ac:dyDescent="0.25">
      <c r="A15" t="s">
        <v>13</v>
      </c>
      <c r="B15">
        <v>1</v>
      </c>
    </row>
    <row r="16" spans="1:2" x14ac:dyDescent="0.25">
      <c r="A16" t="s">
        <v>52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54</v>
      </c>
      <c r="B20">
        <v>2</v>
      </c>
    </row>
    <row r="21" spans="1:2" x14ac:dyDescent="0.25">
      <c r="A21" t="s">
        <v>55</v>
      </c>
      <c r="B21">
        <v>2</v>
      </c>
    </row>
    <row r="22" spans="1:2" x14ac:dyDescent="0.25">
      <c r="A22" t="s">
        <v>56</v>
      </c>
      <c r="B22">
        <v>2</v>
      </c>
    </row>
    <row r="23" spans="1:2" x14ac:dyDescent="0.25">
      <c r="A23" t="s">
        <v>64</v>
      </c>
      <c r="B23">
        <v>2</v>
      </c>
    </row>
    <row r="24" spans="1:2" x14ac:dyDescent="0.25">
      <c r="A24" t="s">
        <v>57</v>
      </c>
      <c r="B24">
        <v>3</v>
      </c>
    </row>
    <row r="25" spans="1:2" x14ac:dyDescent="0.25">
      <c r="A25" t="s">
        <v>58</v>
      </c>
      <c r="B25">
        <v>3</v>
      </c>
    </row>
    <row r="26" spans="1:2" x14ac:dyDescent="0.25">
      <c r="A26" t="s">
        <v>59</v>
      </c>
      <c r="B26">
        <v>3</v>
      </c>
    </row>
    <row r="27" spans="1:2" x14ac:dyDescent="0.25">
      <c r="A27" t="s">
        <v>23</v>
      </c>
      <c r="B27">
        <v>3</v>
      </c>
    </row>
    <row r="28" spans="1:2" x14ac:dyDescent="0.25">
      <c r="A28" t="s">
        <v>60</v>
      </c>
      <c r="B28">
        <v>4</v>
      </c>
    </row>
    <row r="29" spans="1:2" x14ac:dyDescent="0.25">
      <c r="A29" t="s">
        <v>61</v>
      </c>
      <c r="B29">
        <v>4</v>
      </c>
    </row>
    <row r="30" spans="1:2" x14ac:dyDescent="0.25">
      <c r="A30" t="s">
        <v>62</v>
      </c>
      <c r="B30">
        <v>4</v>
      </c>
    </row>
    <row r="31" spans="1:2" x14ac:dyDescent="0.25">
      <c r="A31" t="s">
        <v>63</v>
      </c>
      <c r="B31">
        <v>4</v>
      </c>
    </row>
    <row r="32" spans="1:2" x14ac:dyDescent="0.25">
      <c r="A32" t="s">
        <v>65</v>
      </c>
      <c r="B32">
        <v>5</v>
      </c>
    </row>
    <row r="33" spans="1:2" x14ac:dyDescent="0.25">
      <c r="A33" t="s">
        <v>66</v>
      </c>
      <c r="B33">
        <v>5</v>
      </c>
    </row>
    <row r="34" spans="1:2" x14ac:dyDescent="0.25">
      <c r="A34" t="s">
        <v>67</v>
      </c>
      <c r="B34">
        <v>5</v>
      </c>
    </row>
    <row r="35" spans="1:2" x14ac:dyDescent="0.25">
      <c r="A35" t="s">
        <v>68</v>
      </c>
      <c r="B35">
        <v>5</v>
      </c>
    </row>
    <row r="36" spans="1:2" x14ac:dyDescent="0.25">
      <c r="A36" t="s">
        <v>69</v>
      </c>
      <c r="B36">
        <v>5</v>
      </c>
    </row>
    <row r="37" spans="1:2" x14ac:dyDescent="0.25">
      <c r="A37" t="s">
        <v>70</v>
      </c>
      <c r="B37">
        <v>5</v>
      </c>
    </row>
    <row r="38" spans="1:2" x14ac:dyDescent="0.25">
      <c r="A38" t="s">
        <v>71</v>
      </c>
      <c r="B38">
        <v>5</v>
      </c>
    </row>
    <row r="39" spans="1:2" x14ac:dyDescent="0.25">
      <c r="A39" t="s">
        <v>72</v>
      </c>
      <c r="B39">
        <v>5</v>
      </c>
    </row>
    <row r="40" spans="1:2" x14ac:dyDescent="0.25">
      <c r="A40" t="s">
        <v>73</v>
      </c>
      <c r="B40">
        <v>5</v>
      </c>
    </row>
    <row r="41" spans="1:2" x14ac:dyDescent="0.25">
      <c r="A41" t="s">
        <v>74</v>
      </c>
      <c r="B41">
        <v>5</v>
      </c>
    </row>
    <row r="42" spans="1:2" x14ac:dyDescent="0.25">
      <c r="A42" t="s">
        <v>75</v>
      </c>
      <c r="B42">
        <v>5</v>
      </c>
    </row>
    <row r="43" spans="1:2" x14ac:dyDescent="0.25">
      <c r="A43" t="s">
        <v>76</v>
      </c>
      <c r="B43">
        <v>5</v>
      </c>
    </row>
    <row r="44" spans="1:2" x14ac:dyDescent="0.25">
      <c r="A44" t="s">
        <v>21</v>
      </c>
      <c r="B44">
        <v>5</v>
      </c>
    </row>
    <row r="45" spans="1:2" x14ac:dyDescent="0.25">
      <c r="A45" t="s">
        <v>77</v>
      </c>
      <c r="B45">
        <v>6</v>
      </c>
    </row>
    <row r="46" spans="1:2" x14ac:dyDescent="0.25">
      <c r="A46" t="s">
        <v>78</v>
      </c>
      <c r="B46">
        <v>6</v>
      </c>
    </row>
    <row r="47" spans="1:2" x14ac:dyDescent="0.25">
      <c r="A47" t="s">
        <v>79</v>
      </c>
      <c r="B47">
        <v>6</v>
      </c>
    </row>
    <row r="48" spans="1:2" x14ac:dyDescent="0.25">
      <c r="A48" t="s">
        <v>80</v>
      </c>
      <c r="B48">
        <v>6</v>
      </c>
    </row>
    <row r="49" spans="1:2" x14ac:dyDescent="0.25">
      <c r="A49" t="s">
        <v>81</v>
      </c>
      <c r="B49">
        <v>7</v>
      </c>
    </row>
    <row r="50" spans="1:2" x14ac:dyDescent="0.25">
      <c r="A50" t="s">
        <v>82</v>
      </c>
      <c r="B50">
        <v>7</v>
      </c>
    </row>
    <row r="51" spans="1:2" x14ac:dyDescent="0.25">
      <c r="A51" t="s">
        <v>83</v>
      </c>
      <c r="B51">
        <v>7</v>
      </c>
    </row>
    <row r="52" spans="1:2" x14ac:dyDescent="0.25">
      <c r="A52" t="s">
        <v>84</v>
      </c>
      <c r="B52">
        <v>7</v>
      </c>
    </row>
    <row r="53" spans="1:2" x14ac:dyDescent="0.25">
      <c r="A53" t="s">
        <v>85</v>
      </c>
      <c r="B53">
        <v>7</v>
      </c>
    </row>
    <row r="54" spans="1:2" x14ac:dyDescent="0.25">
      <c r="A54" t="s">
        <v>86</v>
      </c>
      <c r="B54">
        <v>7</v>
      </c>
    </row>
    <row r="55" spans="1:2" x14ac:dyDescent="0.25">
      <c r="A55" t="s">
        <v>87</v>
      </c>
      <c r="B55">
        <v>7</v>
      </c>
    </row>
    <row r="56" spans="1:2" x14ac:dyDescent="0.25">
      <c r="A56" t="s">
        <v>88</v>
      </c>
      <c r="B56">
        <v>7</v>
      </c>
    </row>
    <row r="57" spans="1:2" x14ac:dyDescent="0.25">
      <c r="A57" t="s">
        <v>89</v>
      </c>
      <c r="B57">
        <v>7</v>
      </c>
    </row>
    <row r="58" spans="1:2" x14ac:dyDescent="0.25">
      <c r="A58" t="s">
        <v>90</v>
      </c>
      <c r="B58">
        <v>7</v>
      </c>
    </row>
    <row r="59" spans="1:2" x14ac:dyDescent="0.25">
      <c r="A59" t="s">
        <v>91</v>
      </c>
      <c r="B59">
        <v>7</v>
      </c>
    </row>
    <row r="60" spans="1:2" x14ac:dyDescent="0.25">
      <c r="A60" t="s">
        <v>92</v>
      </c>
      <c r="B60">
        <v>7</v>
      </c>
    </row>
    <row r="61" spans="1:2" x14ac:dyDescent="0.25">
      <c r="A61" t="s">
        <v>93</v>
      </c>
      <c r="B61">
        <v>8</v>
      </c>
    </row>
    <row r="62" spans="1:2" x14ac:dyDescent="0.25">
      <c r="A62" t="s">
        <v>94</v>
      </c>
      <c r="B62">
        <v>8</v>
      </c>
    </row>
    <row r="63" spans="1:2" x14ac:dyDescent="0.25">
      <c r="A63" t="s">
        <v>95</v>
      </c>
      <c r="B63">
        <v>8</v>
      </c>
    </row>
    <row r="64" spans="1:2" x14ac:dyDescent="0.25">
      <c r="A64" t="s">
        <v>96</v>
      </c>
      <c r="B64">
        <v>8</v>
      </c>
    </row>
    <row r="65" spans="1:2" x14ac:dyDescent="0.25">
      <c r="A65" t="s">
        <v>97</v>
      </c>
      <c r="B65">
        <v>8</v>
      </c>
    </row>
    <row r="66" spans="1:2" x14ac:dyDescent="0.25">
      <c r="A66" t="s">
        <v>191</v>
      </c>
      <c r="B66">
        <v>8</v>
      </c>
    </row>
    <row r="67" spans="1:2" x14ac:dyDescent="0.25">
      <c r="A67" t="s">
        <v>22</v>
      </c>
      <c r="B67">
        <v>8</v>
      </c>
    </row>
    <row r="68" spans="1:2" x14ac:dyDescent="0.25">
      <c r="A68" t="s">
        <v>98</v>
      </c>
      <c r="B68">
        <v>8</v>
      </c>
    </row>
    <row r="69" spans="1:2" x14ac:dyDescent="0.25">
      <c r="A69" t="s">
        <v>99</v>
      </c>
      <c r="B69">
        <v>8</v>
      </c>
    </row>
    <row r="70" spans="1:2" x14ac:dyDescent="0.25">
      <c r="A70" t="s">
        <v>100</v>
      </c>
      <c r="B70">
        <v>8</v>
      </c>
    </row>
    <row r="71" spans="1:2" x14ac:dyDescent="0.25">
      <c r="A71" t="s">
        <v>101</v>
      </c>
      <c r="B71">
        <v>8</v>
      </c>
    </row>
    <row r="72" spans="1:2" x14ac:dyDescent="0.25">
      <c r="A72" t="s">
        <v>102</v>
      </c>
      <c r="B72">
        <v>8</v>
      </c>
    </row>
    <row r="73" spans="1:2" x14ac:dyDescent="0.25">
      <c r="A73" t="s">
        <v>103</v>
      </c>
      <c r="B73">
        <v>8</v>
      </c>
    </row>
    <row r="74" spans="1:2" x14ac:dyDescent="0.25">
      <c r="A74" t="s">
        <v>104</v>
      </c>
      <c r="B74">
        <v>8</v>
      </c>
    </row>
    <row r="75" spans="1:2" x14ac:dyDescent="0.25">
      <c r="A75" t="s">
        <v>105</v>
      </c>
      <c r="B75">
        <v>8</v>
      </c>
    </row>
    <row r="76" spans="1:2" x14ac:dyDescent="0.25">
      <c r="A76" t="s">
        <v>106</v>
      </c>
      <c r="B76">
        <v>8</v>
      </c>
    </row>
    <row r="77" spans="1:2" x14ac:dyDescent="0.25">
      <c r="A77" t="s">
        <v>107</v>
      </c>
      <c r="B77">
        <v>8</v>
      </c>
    </row>
    <row r="78" spans="1:2" x14ac:dyDescent="0.25">
      <c r="A78" t="s">
        <v>108</v>
      </c>
      <c r="B78">
        <v>8</v>
      </c>
    </row>
    <row r="79" spans="1:2" x14ac:dyDescent="0.25">
      <c r="A79" t="s">
        <v>109</v>
      </c>
      <c r="B79">
        <v>8</v>
      </c>
    </row>
    <row r="80" spans="1:2" x14ac:dyDescent="0.25">
      <c r="A80" t="s">
        <v>110</v>
      </c>
      <c r="B80">
        <v>8</v>
      </c>
    </row>
    <row r="81" spans="1:2" x14ac:dyDescent="0.25">
      <c r="A81" t="s">
        <v>111</v>
      </c>
      <c r="B81">
        <v>8</v>
      </c>
    </row>
    <row r="82" spans="1:2" x14ac:dyDescent="0.25">
      <c r="A82" t="s">
        <v>112</v>
      </c>
      <c r="B82">
        <v>8</v>
      </c>
    </row>
    <row r="83" spans="1:2" x14ac:dyDescent="0.25">
      <c r="A83" t="s">
        <v>113</v>
      </c>
      <c r="B83">
        <v>9</v>
      </c>
    </row>
    <row r="84" spans="1:2" x14ac:dyDescent="0.25">
      <c r="A84" t="s">
        <v>114</v>
      </c>
      <c r="B84">
        <v>9</v>
      </c>
    </row>
    <row r="85" spans="1:2" x14ac:dyDescent="0.25">
      <c r="A85" t="s">
        <v>115</v>
      </c>
      <c r="B85">
        <v>9</v>
      </c>
    </row>
    <row r="86" spans="1:2" x14ac:dyDescent="0.25">
      <c r="A86" t="s">
        <v>116</v>
      </c>
      <c r="B86">
        <v>9</v>
      </c>
    </row>
    <row r="87" spans="1:2" x14ac:dyDescent="0.25">
      <c r="A87" t="s">
        <v>117</v>
      </c>
      <c r="B87">
        <v>9</v>
      </c>
    </row>
    <row r="88" spans="1:2" x14ac:dyDescent="0.25">
      <c r="A88" t="s">
        <v>118</v>
      </c>
      <c r="B88">
        <v>9</v>
      </c>
    </row>
    <row r="89" spans="1:2" x14ac:dyDescent="0.25">
      <c r="A89" t="s">
        <v>119</v>
      </c>
      <c r="B89">
        <v>9</v>
      </c>
    </row>
    <row r="90" spans="1:2" x14ac:dyDescent="0.25">
      <c r="A90" t="s">
        <v>120</v>
      </c>
      <c r="B90">
        <v>9</v>
      </c>
    </row>
    <row r="91" spans="1:2" x14ac:dyDescent="0.25">
      <c r="A91" t="s">
        <v>121</v>
      </c>
      <c r="B91">
        <v>9</v>
      </c>
    </row>
    <row r="92" spans="1:2" x14ac:dyDescent="0.25">
      <c r="A92" t="s">
        <v>122</v>
      </c>
      <c r="B92">
        <v>9</v>
      </c>
    </row>
    <row r="93" spans="1:2" x14ac:dyDescent="0.25">
      <c r="A93" t="s">
        <v>123</v>
      </c>
      <c r="B93">
        <v>9</v>
      </c>
    </row>
    <row r="94" spans="1:2" x14ac:dyDescent="0.25">
      <c r="A94" t="s">
        <v>124</v>
      </c>
      <c r="B94">
        <v>9</v>
      </c>
    </row>
    <row r="95" spans="1:2" x14ac:dyDescent="0.25">
      <c r="A95" t="s">
        <v>125</v>
      </c>
      <c r="B95">
        <v>9</v>
      </c>
    </row>
    <row r="96" spans="1:2" x14ac:dyDescent="0.25">
      <c r="A96" t="s">
        <v>126</v>
      </c>
      <c r="B96">
        <v>9</v>
      </c>
    </row>
    <row r="97" spans="1:2" x14ac:dyDescent="0.25">
      <c r="A97" t="s">
        <v>127</v>
      </c>
      <c r="B97">
        <v>9</v>
      </c>
    </row>
    <row r="98" spans="1:2" x14ac:dyDescent="0.25">
      <c r="A98" t="s">
        <v>19</v>
      </c>
      <c r="B98">
        <v>1.5</v>
      </c>
    </row>
    <row r="99" spans="1:2" x14ac:dyDescent="0.25">
      <c r="A99" t="s">
        <v>128</v>
      </c>
      <c r="B99">
        <v>1.5</v>
      </c>
    </row>
    <row r="100" spans="1:2" x14ac:dyDescent="0.25">
      <c r="A100" t="s">
        <v>129</v>
      </c>
      <c r="B100">
        <v>1.5</v>
      </c>
    </row>
    <row r="101" spans="1:2" x14ac:dyDescent="0.25">
      <c r="A101" t="s">
        <v>130</v>
      </c>
      <c r="B101">
        <v>1.5</v>
      </c>
    </row>
    <row r="102" spans="1:2" x14ac:dyDescent="0.25">
      <c r="A102" t="s">
        <v>11</v>
      </c>
      <c r="B102">
        <v>1.5</v>
      </c>
    </row>
    <row r="103" spans="1:2" x14ac:dyDescent="0.25">
      <c r="A103" t="s">
        <v>42</v>
      </c>
      <c r="B103">
        <v>1.5</v>
      </c>
    </row>
    <row r="104" spans="1:2" x14ac:dyDescent="0.25">
      <c r="A104" t="s">
        <v>131</v>
      </c>
      <c r="B104">
        <v>1.5</v>
      </c>
    </row>
    <row r="105" spans="1:2" x14ac:dyDescent="0.25">
      <c r="A105" t="s">
        <v>132</v>
      </c>
      <c r="B105">
        <v>1.5</v>
      </c>
    </row>
    <row r="106" spans="1:2" x14ac:dyDescent="0.25">
      <c r="A106" t="s">
        <v>133</v>
      </c>
      <c r="B106">
        <v>1.5</v>
      </c>
    </row>
    <row r="107" spans="1:2" x14ac:dyDescent="0.25">
      <c r="A107" t="s">
        <v>134</v>
      </c>
      <c r="B107">
        <v>1.5</v>
      </c>
    </row>
    <row r="108" spans="1:2" x14ac:dyDescent="0.25">
      <c r="A108" t="s">
        <v>135</v>
      </c>
      <c r="B108">
        <v>1.5</v>
      </c>
    </row>
    <row r="109" spans="1:2" x14ac:dyDescent="0.25">
      <c r="A109" t="s">
        <v>15</v>
      </c>
      <c r="B109">
        <v>1.5</v>
      </c>
    </row>
    <row r="110" spans="1:2" x14ac:dyDescent="0.25">
      <c r="A110" t="s">
        <v>136</v>
      </c>
      <c r="B110">
        <v>1.5</v>
      </c>
    </row>
    <row r="111" spans="1:2" x14ac:dyDescent="0.25">
      <c r="A111" t="s">
        <v>137</v>
      </c>
      <c r="B111">
        <v>1.5</v>
      </c>
    </row>
    <row r="112" spans="1:2" x14ac:dyDescent="0.25">
      <c r="A112" t="s">
        <v>138</v>
      </c>
      <c r="B112">
        <v>1.5</v>
      </c>
    </row>
    <row r="113" spans="1:2" x14ac:dyDescent="0.25">
      <c r="A113" t="s">
        <v>139</v>
      </c>
      <c r="B113">
        <v>1.5</v>
      </c>
    </row>
    <row r="114" spans="1:2" x14ac:dyDescent="0.25">
      <c r="A114" t="s">
        <v>140</v>
      </c>
      <c r="B114">
        <v>1.5</v>
      </c>
    </row>
    <row r="115" spans="1:2" x14ac:dyDescent="0.25">
      <c r="A115" t="s">
        <v>16</v>
      </c>
      <c r="B115">
        <v>1.5</v>
      </c>
    </row>
    <row r="116" spans="1:2" x14ac:dyDescent="0.25">
      <c r="A116" t="s">
        <v>141</v>
      </c>
      <c r="B116">
        <v>1.5</v>
      </c>
    </row>
    <row r="117" spans="1:2" x14ac:dyDescent="0.25">
      <c r="A117" t="s">
        <v>142</v>
      </c>
      <c r="B117">
        <v>1.5</v>
      </c>
    </row>
    <row r="118" spans="1:2" x14ac:dyDescent="0.25">
      <c r="A118" t="s">
        <v>143</v>
      </c>
      <c r="B118">
        <v>1.5</v>
      </c>
    </row>
    <row r="119" spans="1:2" x14ac:dyDescent="0.25">
      <c r="A119" t="s">
        <v>144</v>
      </c>
      <c r="B119">
        <v>1.5</v>
      </c>
    </row>
    <row r="120" spans="1:2" x14ac:dyDescent="0.25">
      <c r="A120" t="s">
        <v>145</v>
      </c>
      <c r="B120">
        <v>1.5</v>
      </c>
    </row>
    <row r="121" spans="1:2" x14ac:dyDescent="0.25">
      <c r="A121" t="s">
        <v>146</v>
      </c>
      <c r="B121">
        <v>1.5</v>
      </c>
    </row>
    <row r="122" spans="1:2" x14ac:dyDescent="0.25">
      <c r="A122" t="s">
        <v>147</v>
      </c>
      <c r="B122">
        <v>1.5</v>
      </c>
    </row>
    <row r="123" spans="1:2" x14ac:dyDescent="0.25">
      <c r="A123" t="s">
        <v>148</v>
      </c>
      <c r="B123">
        <v>1.5</v>
      </c>
    </row>
    <row r="124" spans="1:2" x14ac:dyDescent="0.25">
      <c r="A124" t="s">
        <v>149</v>
      </c>
      <c r="B124">
        <v>1.5</v>
      </c>
    </row>
    <row r="125" spans="1:2" x14ac:dyDescent="0.25">
      <c r="A125" t="s">
        <v>150</v>
      </c>
      <c r="B125">
        <v>1.5</v>
      </c>
    </row>
    <row r="126" spans="1:2" x14ac:dyDescent="0.25">
      <c r="A126" t="s">
        <v>151</v>
      </c>
      <c r="B126">
        <v>1.5</v>
      </c>
    </row>
    <row r="127" spans="1:2" x14ac:dyDescent="0.25">
      <c r="A127" t="s">
        <v>152</v>
      </c>
      <c r="B127">
        <v>1.5</v>
      </c>
    </row>
    <row r="128" spans="1:2" x14ac:dyDescent="0.25">
      <c r="A128" t="s">
        <v>153</v>
      </c>
      <c r="B128">
        <v>1.5</v>
      </c>
    </row>
    <row r="129" spans="1:2" x14ac:dyDescent="0.25">
      <c r="A129" t="s">
        <v>154</v>
      </c>
      <c r="B129">
        <v>1.5</v>
      </c>
    </row>
    <row r="130" spans="1:2" x14ac:dyDescent="0.25">
      <c r="A130" t="s">
        <v>155</v>
      </c>
      <c r="B130">
        <v>1.5</v>
      </c>
    </row>
    <row r="131" spans="1:2" x14ac:dyDescent="0.25">
      <c r="A131" t="s">
        <v>161</v>
      </c>
      <c r="B131">
        <v>1.5</v>
      </c>
    </row>
    <row r="132" spans="1:2" x14ac:dyDescent="0.25">
      <c r="A132" t="s">
        <v>165</v>
      </c>
      <c r="B132">
        <v>1.5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4DBA-4DA0-4904-BEC7-C880D9BF4A22}">
  <dimension ref="A1:H46"/>
  <sheetViews>
    <sheetView workbookViewId="0">
      <selection activeCell="H26" sqref="H26"/>
    </sheetView>
  </sheetViews>
  <sheetFormatPr defaultRowHeight="15" x14ac:dyDescent="0.25"/>
  <cols>
    <col min="1" max="1" width="22.42578125" customWidth="1"/>
    <col min="2" max="2" width="22" bestFit="1" customWidth="1"/>
    <col min="3" max="3" width="8.5703125" bestFit="1" customWidth="1"/>
    <col min="4" max="4" width="10.5703125" bestFit="1" customWidth="1"/>
    <col min="5" max="5" width="17.85546875" bestFit="1" customWidth="1"/>
    <col min="7" max="7" width="21.85546875" bestFit="1" customWidth="1"/>
    <col min="8" max="8" width="22.42578125" customWidth="1"/>
  </cols>
  <sheetData>
    <row r="1" spans="1:8" x14ac:dyDescent="0.25">
      <c r="A1" t="s">
        <v>8</v>
      </c>
    </row>
    <row r="2" spans="1:8" x14ac:dyDescent="0.25">
      <c r="A2" s="8" t="s">
        <v>7</v>
      </c>
      <c r="B2" s="8"/>
    </row>
    <row r="3" spans="1:8" x14ac:dyDescent="0.25">
      <c r="A3" s="2" t="s">
        <v>4</v>
      </c>
      <c r="B3" s="1">
        <v>0.5</v>
      </c>
    </row>
    <row r="4" spans="1:8" x14ac:dyDescent="0.25">
      <c r="A4" s="2" t="s">
        <v>5</v>
      </c>
      <c r="B4" s="1">
        <v>1</v>
      </c>
    </row>
    <row r="5" spans="1:8" x14ac:dyDescent="0.25">
      <c r="A5" s="2" t="s">
        <v>6</v>
      </c>
      <c r="B5" s="1">
        <v>2</v>
      </c>
    </row>
    <row r="7" spans="1:8" x14ac:dyDescent="0.25">
      <c r="A7" t="s">
        <v>0</v>
      </c>
      <c r="B7" t="s">
        <v>25</v>
      </c>
      <c r="C7" t="s">
        <v>10</v>
      </c>
      <c r="D7" t="s">
        <v>1</v>
      </c>
      <c r="E7" t="s">
        <v>193</v>
      </c>
      <c r="G7" t="s">
        <v>0</v>
      </c>
      <c r="H7" t="s">
        <v>205</v>
      </c>
    </row>
    <row r="8" spans="1:8" x14ac:dyDescent="0.25">
      <c r="A8" t="s">
        <v>2</v>
      </c>
      <c r="B8" t="s">
        <v>3</v>
      </c>
      <c r="C8" t="s">
        <v>4</v>
      </c>
      <c r="D8">
        <v>39</v>
      </c>
      <c r="E8" s="16">
        <f>200*Resources[[#This Row],['# Nodes]]</f>
        <v>7800</v>
      </c>
      <c r="G8" s="10" t="s">
        <v>2</v>
      </c>
      <c r="H8" s="16">
        <f>SUMIF(Resources[[#All],[Raw Resource]],G8,Resources[[#All],[Production Rate]])</f>
        <v>25400</v>
      </c>
    </row>
    <row r="9" spans="1:8" x14ac:dyDescent="0.25">
      <c r="A9" t="s">
        <v>2</v>
      </c>
      <c r="B9" t="s">
        <v>3</v>
      </c>
      <c r="C9" t="s">
        <v>5</v>
      </c>
      <c r="D9">
        <v>42</v>
      </c>
      <c r="E9" s="16">
        <f>200*Resources[[#This Row],['# Nodes]]</f>
        <v>8400</v>
      </c>
      <c r="G9" s="11" t="s">
        <v>12</v>
      </c>
      <c r="H9" s="16">
        <f>SUMIF(Resources[[#All],[Raw Resource]],G9,Resources[[#All],[Production Rate]])</f>
        <v>11000</v>
      </c>
    </row>
    <row r="10" spans="1:8" x14ac:dyDescent="0.25">
      <c r="A10" t="s">
        <v>2</v>
      </c>
      <c r="B10" t="s">
        <v>3</v>
      </c>
      <c r="C10" t="s">
        <v>6</v>
      </c>
      <c r="D10">
        <v>46</v>
      </c>
      <c r="E10" s="16">
        <f>200*Resources[[#This Row],['# Nodes]]</f>
        <v>9200</v>
      </c>
      <c r="G10" s="10" t="s">
        <v>13</v>
      </c>
      <c r="H10" s="16">
        <f>SUMIF(Resources[[#All],[Raw Resource]],G10,Resources[[#All],[Production Rate]])</f>
        <v>18800</v>
      </c>
    </row>
    <row r="11" spans="1:8" x14ac:dyDescent="0.25">
      <c r="A11" t="s">
        <v>12</v>
      </c>
      <c r="B11" t="s">
        <v>3</v>
      </c>
      <c r="C11" t="s">
        <v>4</v>
      </c>
      <c r="D11">
        <v>13</v>
      </c>
      <c r="E11" s="16">
        <f>200*Resources[[#This Row],['# Nodes]]</f>
        <v>2600</v>
      </c>
      <c r="G11" s="11" t="s">
        <v>11</v>
      </c>
      <c r="H11" s="16">
        <f>SUMIF(Resources[[#All],[Raw Resource]],G11,Resources[[#All],[Production Rate]])</f>
        <v>3400</v>
      </c>
    </row>
    <row r="12" spans="1:8" x14ac:dyDescent="0.25">
      <c r="A12" t="s">
        <v>12</v>
      </c>
      <c r="B12" t="s">
        <v>3</v>
      </c>
      <c r="C12" t="s">
        <v>5</v>
      </c>
      <c r="D12">
        <v>29</v>
      </c>
      <c r="E12" s="16">
        <f>200*Resources[[#This Row],['# Nodes]]</f>
        <v>5800</v>
      </c>
      <c r="G12" s="10" t="s">
        <v>14</v>
      </c>
      <c r="H12" s="16">
        <f>SUMIF(Resources[[#All],[Raw Resource]],G12,Resources[[#All],[Production Rate]])</f>
        <v>12400</v>
      </c>
    </row>
    <row r="13" spans="1:8" x14ac:dyDescent="0.25">
      <c r="A13" t="s">
        <v>12</v>
      </c>
      <c r="B13" t="s">
        <v>3</v>
      </c>
      <c r="C13" t="s">
        <v>6</v>
      </c>
      <c r="D13">
        <v>13</v>
      </c>
      <c r="E13" s="16">
        <f>200*Resources[[#This Row],['# Nodes]]</f>
        <v>2600</v>
      </c>
      <c r="G13" s="11" t="s">
        <v>15</v>
      </c>
      <c r="H13" s="16">
        <f>SUMIF(Resources[[#All],[Raw Resource]],G13,Resources[[#All],[Production Rate]])</f>
        <v>3400</v>
      </c>
    </row>
    <row r="14" spans="1:8" x14ac:dyDescent="0.25">
      <c r="A14" t="s">
        <v>13</v>
      </c>
      <c r="B14" t="s">
        <v>3</v>
      </c>
      <c r="C14" t="s">
        <v>4</v>
      </c>
      <c r="D14">
        <v>15</v>
      </c>
      <c r="E14" s="16">
        <f>200*Resources[[#This Row],['# Nodes]]</f>
        <v>3000</v>
      </c>
      <c r="G14" s="10" t="s">
        <v>16</v>
      </c>
      <c r="H14" s="16">
        <f>SUMIF(Resources[[#All],[Raw Resource]],G14,Resources[[#All],[Production Rate]])</f>
        <v>3200</v>
      </c>
    </row>
    <row r="15" spans="1:8" x14ac:dyDescent="0.25">
      <c r="A15" t="s">
        <v>13</v>
      </c>
      <c r="B15" t="s">
        <v>3</v>
      </c>
      <c r="C15" t="s">
        <v>5</v>
      </c>
      <c r="D15">
        <v>50</v>
      </c>
      <c r="E15" s="16">
        <f>200*Resources[[#This Row],['# Nodes]]</f>
        <v>10000</v>
      </c>
      <c r="G15" s="11" t="s">
        <v>17</v>
      </c>
      <c r="H15" s="16">
        <f>SUMIF(Resources[[#All],[Raw Resource]],G15,Resources[[#All],[Production Rate]])</f>
        <v>1000</v>
      </c>
    </row>
    <row r="16" spans="1:8" x14ac:dyDescent="0.25">
      <c r="A16" t="s">
        <v>13</v>
      </c>
      <c r="B16" t="s">
        <v>3</v>
      </c>
      <c r="C16" t="s">
        <v>6</v>
      </c>
      <c r="D16">
        <v>29</v>
      </c>
      <c r="E16" s="16">
        <f>200*Resources[[#This Row],['# Nodes]]</f>
        <v>5800</v>
      </c>
      <c r="G16" s="10" t="s">
        <v>18</v>
      </c>
      <c r="H16" s="16">
        <f>SUMIF(Resources[[#All],[Raw Resource]],G16,Resources[[#All],[Production Rate]])</f>
        <v>3400</v>
      </c>
    </row>
    <row r="17" spans="1:8" x14ac:dyDescent="0.25">
      <c r="A17" t="s">
        <v>11</v>
      </c>
      <c r="B17" t="s">
        <v>3</v>
      </c>
      <c r="C17" t="s">
        <v>5</v>
      </c>
      <c r="D17">
        <v>9</v>
      </c>
      <c r="E17" s="16">
        <f>200*Resources[[#This Row],['# Nodes]]</f>
        <v>1800</v>
      </c>
      <c r="G17" s="11" t="s">
        <v>19</v>
      </c>
      <c r="H17" s="16">
        <f>SUMIF(Resources[[#All],[Raw Resource]],G17,Resources[[#All],[Production Rate]])</f>
        <v>3800</v>
      </c>
    </row>
    <row r="18" spans="1:8" x14ac:dyDescent="0.25">
      <c r="A18" t="s">
        <v>11</v>
      </c>
      <c r="B18" t="s">
        <v>3</v>
      </c>
      <c r="C18" t="s">
        <v>6</v>
      </c>
      <c r="D18">
        <v>8</v>
      </c>
      <c r="E18" s="16">
        <f>200*Resources[[#This Row],['# Nodes]]</f>
        <v>1600</v>
      </c>
      <c r="G18" s="10" t="s">
        <v>21</v>
      </c>
      <c r="H18" s="16">
        <f>SUMIF(Resources[[#All],[Raw Resource]],G18,Resources[[#All],[Production Rate]])</f>
        <v>6000</v>
      </c>
    </row>
    <row r="19" spans="1:8" x14ac:dyDescent="0.25">
      <c r="A19" t="s">
        <v>14</v>
      </c>
      <c r="B19" t="s">
        <v>3</v>
      </c>
      <c r="C19" t="s">
        <v>4</v>
      </c>
      <c r="D19">
        <v>15</v>
      </c>
      <c r="E19" s="16">
        <f>200*Resources[[#This Row],['# Nodes]]</f>
        <v>3000</v>
      </c>
      <c r="G19" s="11" t="s">
        <v>191</v>
      </c>
      <c r="H19" s="16">
        <f>SUMIF(Resources[[#All],[Raw Resource]],G19,Resources[[#All],[Production Rate]])</f>
        <v>3600</v>
      </c>
    </row>
    <row r="20" spans="1:8" x14ac:dyDescent="0.25">
      <c r="A20" t="s">
        <v>14</v>
      </c>
      <c r="B20" t="s">
        <v>3</v>
      </c>
      <c r="C20" t="s">
        <v>5</v>
      </c>
      <c r="D20">
        <v>31</v>
      </c>
      <c r="E20" s="16">
        <f>200*Resources[[#This Row],['# Nodes]]</f>
        <v>6200</v>
      </c>
      <c r="G20" s="10" t="s">
        <v>22</v>
      </c>
      <c r="H20" s="16">
        <f>SUMIF(Resources[[#All],[Raw Resource]],G20,Resources[[#All],[Production Rate]])</f>
        <v>9000</v>
      </c>
    </row>
    <row r="21" spans="1:8" x14ac:dyDescent="0.25">
      <c r="A21" t="s">
        <v>14</v>
      </c>
      <c r="B21" t="s">
        <v>3</v>
      </c>
      <c r="C21" t="s">
        <v>6</v>
      </c>
      <c r="D21">
        <v>16</v>
      </c>
      <c r="E21" s="16">
        <f>200*Resources[[#This Row],['# Nodes]]</f>
        <v>3200</v>
      </c>
      <c r="G21" s="11" t="s">
        <v>23</v>
      </c>
      <c r="H21" s="16">
        <f>SUMIF(Resources[[#All],[Raw Resource]],G21,Resources[[#All],[Production Rate]])</f>
        <v>0</v>
      </c>
    </row>
    <row r="22" spans="1:8" x14ac:dyDescent="0.25">
      <c r="A22" t="s">
        <v>15</v>
      </c>
      <c r="B22" t="s">
        <v>3</v>
      </c>
      <c r="C22" t="s">
        <v>4</v>
      </c>
      <c r="D22">
        <v>3</v>
      </c>
      <c r="E22" s="16">
        <f>200*Resources[[#This Row],['# Nodes]]</f>
        <v>600</v>
      </c>
      <c r="G22" s="10" t="s">
        <v>118</v>
      </c>
      <c r="H22" s="16">
        <f>SUMIF(Resources[[#All],[Raw Resource]],G22,Resources[[#All],[Production Rate]])</f>
        <v>0</v>
      </c>
    </row>
    <row r="23" spans="1:8" x14ac:dyDescent="0.25">
      <c r="A23" t="s">
        <v>15</v>
      </c>
      <c r="B23" t="s">
        <v>3</v>
      </c>
      <c r="C23" t="s">
        <v>5</v>
      </c>
      <c r="D23">
        <v>7</v>
      </c>
      <c r="E23" s="16">
        <f>200*Resources[[#This Row],['# Nodes]]</f>
        <v>1400</v>
      </c>
    </row>
    <row r="24" spans="1:8" x14ac:dyDescent="0.25">
      <c r="A24" t="s">
        <v>15</v>
      </c>
      <c r="B24" t="s">
        <v>3</v>
      </c>
      <c r="C24" t="s">
        <v>6</v>
      </c>
      <c r="D24">
        <v>7</v>
      </c>
      <c r="E24" s="16">
        <f>200*Resources[[#This Row],['# Nodes]]</f>
        <v>1400</v>
      </c>
    </row>
    <row r="25" spans="1:8" x14ac:dyDescent="0.25">
      <c r="A25" t="s">
        <v>16</v>
      </c>
      <c r="B25" t="s">
        <v>3</v>
      </c>
      <c r="C25" t="s">
        <v>4</v>
      </c>
      <c r="D25">
        <v>6</v>
      </c>
      <c r="E25" s="16">
        <f>200*Resources[[#This Row],['# Nodes]]</f>
        <v>1200</v>
      </c>
    </row>
    <row r="26" spans="1:8" x14ac:dyDescent="0.25">
      <c r="A26" t="s">
        <v>16</v>
      </c>
      <c r="B26" t="s">
        <v>3</v>
      </c>
      <c r="C26" t="s">
        <v>5</v>
      </c>
      <c r="D26">
        <v>5</v>
      </c>
      <c r="E26" s="16">
        <f>200*Resources[[#This Row],['# Nodes]]</f>
        <v>1000</v>
      </c>
    </row>
    <row r="27" spans="1:8" x14ac:dyDescent="0.25">
      <c r="A27" t="s">
        <v>16</v>
      </c>
      <c r="B27" t="s">
        <v>3</v>
      </c>
      <c r="C27" t="s">
        <v>6</v>
      </c>
      <c r="D27">
        <v>5</v>
      </c>
      <c r="E27" s="16">
        <f>200*Resources[[#This Row],['# Nodes]]</f>
        <v>1000</v>
      </c>
    </row>
    <row r="28" spans="1:8" x14ac:dyDescent="0.25">
      <c r="A28" t="s">
        <v>17</v>
      </c>
      <c r="B28" t="s">
        <v>3</v>
      </c>
      <c r="C28" t="s">
        <v>4</v>
      </c>
      <c r="D28">
        <v>3</v>
      </c>
      <c r="E28" s="16">
        <f>200*Resources[[#This Row],['# Nodes]]</f>
        <v>600</v>
      </c>
    </row>
    <row r="29" spans="1:8" x14ac:dyDescent="0.25">
      <c r="A29" t="s">
        <v>17</v>
      </c>
      <c r="B29" t="s">
        <v>3</v>
      </c>
      <c r="C29" t="s">
        <v>5</v>
      </c>
      <c r="D29">
        <v>2</v>
      </c>
      <c r="E29" s="16">
        <f>200*Resources[[#This Row],['# Nodes]]</f>
        <v>400</v>
      </c>
    </row>
    <row r="30" spans="1:8" x14ac:dyDescent="0.25">
      <c r="A30" t="s">
        <v>18</v>
      </c>
      <c r="B30" t="s">
        <v>3</v>
      </c>
      <c r="C30" t="s">
        <v>4</v>
      </c>
      <c r="D30">
        <v>5</v>
      </c>
      <c r="E30" s="16">
        <f>200*Resources[[#This Row],['# Nodes]]</f>
        <v>1000</v>
      </c>
    </row>
    <row r="31" spans="1:8" x14ac:dyDescent="0.25">
      <c r="A31" t="s">
        <v>18</v>
      </c>
      <c r="B31" t="s">
        <v>3</v>
      </c>
      <c r="C31" t="s">
        <v>5</v>
      </c>
      <c r="D31">
        <v>6</v>
      </c>
      <c r="E31" s="16">
        <f>200*Resources[[#This Row],['# Nodes]]</f>
        <v>1200</v>
      </c>
    </row>
    <row r="32" spans="1:8" x14ac:dyDescent="0.25">
      <c r="A32" t="s">
        <v>18</v>
      </c>
      <c r="B32" t="s">
        <v>3</v>
      </c>
      <c r="C32" t="s">
        <v>6</v>
      </c>
      <c r="D32">
        <v>6</v>
      </c>
      <c r="E32" s="16">
        <f>200*Resources[[#This Row],['# Nodes]]</f>
        <v>1200</v>
      </c>
    </row>
    <row r="33" spans="1:5" x14ac:dyDescent="0.25">
      <c r="A33" t="s">
        <v>19</v>
      </c>
      <c r="B33" t="s">
        <v>3</v>
      </c>
      <c r="C33" t="s">
        <v>4</v>
      </c>
      <c r="D33">
        <v>10</v>
      </c>
      <c r="E33" s="16">
        <f>200*Resources[[#This Row],['# Nodes]]</f>
        <v>2000</v>
      </c>
    </row>
    <row r="34" spans="1:5" x14ac:dyDescent="0.25">
      <c r="A34" t="s">
        <v>19</v>
      </c>
      <c r="B34" t="s">
        <v>3</v>
      </c>
      <c r="C34" t="s">
        <v>5</v>
      </c>
      <c r="D34">
        <v>6</v>
      </c>
      <c r="E34" s="16">
        <f>200*Resources[[#This Row],['# Nodes]]</f>
        <v>1200</v>
      </c>
    </row>
    <row r="35" spans="1:5" x14ac:dyDescent="0.25">
      <c r="A35" t="s">
        <v>19</v>
      </c>
      <c r="B35" t="s">
        <v>3</v>
      </c>
      <c r="C35" t="s">
        <v>6</v>
      </c>
      <c r="D35">
        <v>3</v>
      </c>
      <c r="E35" s="16">
        <f>200*Resources[[#This Row],['# Nodes]]</f>
        <v>600</v>
      </c>
    </row>
    <row r="36" spans="1:5" x14ac:dyDescent="0.25">
      <c r="A36" t="s">
        <v>21</v>
      </c>
      <c r="B36" t="s">
        <v>20</v>
      </c>
      <c r="C36" t="s">
        <v>4</v>
      </c>
      <c r="D36">
        <v>10</v>
      </c>
      <c r="E36" s="16">
        <f>200*Resources[[#This Row],['# Nodes]]</f>
        <v>2000</v>
      </c>
    </row>
    <row r="37" spans="1:5" x14ac:dyDescent="0.25">
      <c r="A37" t="s">
        <v>21</v>
      </c>
      <c r="B37" t="s">
        <v>20</v>
      </c>
      <c r="C37" t="s">
        <v>5</v>
      </c>
      <c r="D37">
        <v>12</v>
      </c>
      <c r="E37" s="16">
        <f>200*Resources[[#This Row],['# Nodes]]</f>
        <v>2400</v>
      </c>
    </row>
    <row r="38" spans="1:5" x14ac:dyDescent="0.25">
      <c r="A38" t="s">
        <v>21</v>
      </c>
      <c r="B38" t="s">
        <v>20</v>
      </c>
      <c r="C38" t="s">
        <v>6</v>
      </c>
      <c r="D38">
        <v>8</v>
      </c>
      <c r="E38" s="16">
        <f>200*Resources[[#This Row],['# Nodes]]</f>
        <v>1600</v>
      </c>
    </row>
    <row r="39" spans="1:5" x14ac:dyDescent="0.25">
      <c r="A39" t="s">
        <v>191</v>
      </c>
      <c r="B39" t="s">
        <v>9</v>
      </c>
      <c r="C39" t="s">
        <v>4</v>
      </c>
      <c r="D39">
        <v>8</v>
      </c>
      <c r="E39" s="16">
        <f>200*Resources[[#This Row],['# Nodes]]</f>
        <v>1600</v>
      </c>
    </row>
    <row r="40" spans="1:5" x14ac:dyDescent="0.25">
      <c r="A40" t="s">
        <v>191</v>
      </c>
      <c r="B40" t="s">
        <v>9</v>
      </c>
      <c r="C40" t="s">
        <v>5</v>
      </c>
      <c r="D40">
        <v>6</v>
      </c>
      <c r="E40" s="16">
        <f>200*Resources[[#This Row],['# Nodes]]</f>
        <v>1200</v>
      </c>
    </row>
    <row r="41" spans="1:5" x14ac:dyDescent="0.25">
      <c r="A41" t="s">
        <v>191</v>
      </c>
      <c r="B41" t="s">
        <v>9</v>
      </c>
      <c r="C41" t="s">
        <v>6</v>
      </c>
      <c r="D41">
        <v>4</v>
      </c>
      <c r="E41" s="16">
        <f>200*Resources[[#This Row],['# Nodes]]</f>
        <v>800</v>
      </c>
    </row>
    <row r="42" spans="1:5" x14ac:dyDescent="0.25">
      <c r="A42" t="s">
        <v>22</v>
      </c>
      <c r="B42" t="s">
        <v>9</v>
      </c>
      <c r="C42" t="s">
        <v>4</v>
      </c>
      <c r="D42">
        <v>2</v>
      </c>
      <c r="E42" s="16">
        <f>200*Resources[[#This Row],['# Nodes]]</f>
        <v>400</v>
      </c>
    </row>
    <row r="43" spans="1:5" x14ac:dyDescent="0.25">
      <c r="A43" t="s">
        <v>22</v>
      </c>
      <c r="B43" t="s">
        <v>9</v>
      </c>
      <c r="C43" t="s">
        <v>5</v>
      </c>
      <c r="D43">
        <v>7</v>
      </c>
      <c r="E43" s="16">
        <f>200*Resources[[#This Row],['# Nodes]]</f>
        <v>1400</v>
      </c>
    </row>
    <row r="44" spans="1:5" x14ac:dyDescent="0.25">
      <c r="A44" t="s">
        <v>22</v>
      </c>
      <c r="B44" t="s">
        <v>9</v>
      </c>
      <c r="C44" t="s">
        <v>6</v>
      </c>
      <c r="D44">
        <v>36</v>
      </c>
      <c r="E44" s="16">
        <f>200*Resources[[#This Row],['# Nodes]]</f>
        <v>7200</v>
      </c>
    </row>
    <row r="45" spans="1:5" x14ac:dyDescent="0.25">
      <c r="A45" t="s">
        <v>23</v>
      </c>
      <c r="B45" t="s">
        <v>24</v>
      </c>
      <c r="C45" t="s">
        <v>5</v>
      </c>
      <c r="D45">
        <v>0</v>
      </c>
      <c r="E45" s="16">
        <f>200*Resources[[#This Row],['# Nodes]]</f>
        <v>0</v>
      </c>
    </row>
    <row r="46" spans="1:5" x14ac:dyDescent="0.25">
      <c r="A46" t="s">
        <v>118</v>
      </c>
      <c r="B46" t="s">
        <v>189</v>
      </c>
      <c r="D46">
        <v>0</v>
      </c>
      <c r="E46" s="16">
        <f>200*Resources[[#This Row],['# Nodes]]</f>
        <v>0</v>
      </c>
    </row>
  </sheetData>
  <mergeCells count="1">
    <mergeCell ref="A2:B2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814B-CFAB-469D-A6B1-AFE98B34C747}">
  <dimension ref="A1:M146"/>
  <sheetViews>
    <sheetView topLeftCell="A9" workbookViewId="0">
      <selection activeCell="G18" sqref="G18"/>
    </sheetView>
  </sheetViews>
  <sheetFormatPr defaultRowHeight="15" x14ac:dyDescent="0.25"/>
  <cols>
    <col min="1" max="1" width="26.42578125" bestFit="1" customWidth="1"/>
    <col min="2" max="2" width="29" bestFit="1" customWidth="1"/>
    <col min="3" max="3" width="25.140625" bestFit="1" customWidth="1"/>
    <col min="4" max="4" width="15.7109375" bestFit="1" customWidth="1"/>
    <col min="5" max="5" width="26.42578125" bestFit="1" customWidth="1"/>
    <col min="6" max="6" width="14" bestFit="1" customWidth="1"/>
    <col min="7" max="7" width="26.42578125" bestFit="1" customWidth="1"/>
    <col min="8" max="8" width="14" bestFit="1" customWidth="1"/>
    <col min="9" max="9" width="22.85546875" bestFit="1" customWidth="1"/>
    <col min="10" max="10" width="14" bestFit="1" customWidth="1"/>
    <col min="11" max="11" width="21.85546875" bestFit="1" customWidth="1"/>
    <col min="12" max="12" width="14" bestFit="1" customWidth="1"/>
    <col min="13" max="13" width="19.5703125" bestFit="1" customWidth="1"/>
  </cols>
  <sheetData>
    <row r="1" spans="1:6" ht="18.75" x14ac:dyDescent="0.3">
      <c r="A1" s="4" t="s">
        <v>28</v>
      </c>
      <c r="B1" s="21" t="s">
        <v>208</v>
      </c>
    </row>
    <row r="2" spans="1:6" x14ac:dyDescent="0.25">
      <c r="A2" s="5" t="s">
        <v>39</v>
      </c>
      <c r="B2" s="6" t="s">
        <v>194</v>
      </c>
      <c r="C2" s="6" t="s">
        <v>38</v>
      </c>
      <c r="D2" s="6" t="s">
        <v>195</v>
      </c>
    </row>
    <row r="3" spans="1:6" x14ac:dyDescent="0.25">
      <c r="A3" t="s">
        <v>40</v>
      </c>
      <c r="B3">
        <v>30</v>
      </c>
      <c r="C3" t="s">
        <v>2</v>
      </c>
      <c r="D3">
        <v>30</v>
      </c>
    </row>
    <row r="4" spans="1:6" x14ac:dyDescent="0.25">
      <c r="A4" t="s">
        <v>41</v>
      </c>
      <c r="B4">
        <v>30</v>
      </c>
      <c r="C4" t="s">
        <v>12</v>
      </c>
      <c r="D4">
        <v>30</v>
      </c>
    </row>
    <row r="5" spans="1:6" x14ac:dyDescent="0.25">
      <c r="A5" t="s">
        <v>42</v>
      </c>
      <c r="B5">
        <v>15</v>
      </c>
      <c r="C5" t="s">
        <v>11</v>
      </c>
      <c r="D5">
        <v>45</v>
      </c>
    </row>
    <row r="7" spans="1:6" ht="18.75" x14ac:dyDescent="0.3">
      <c r="A7" s="4" t="s">
        <v>30</v>
      </c>
    </row>
    <row r="8" spans="1:6" x14ac:dyDescent="0.25">
      <c r="A8" s="5" t="s">
        <v>39</v>
      </c>
      <c r="B8" s="6" t="s">
        <v>194</v>
      </c>
      <c r="C8" s="6" t="s">
        <v>38</v>
      </c>
      <c r="D8" s="6" t="s">
        <v>195</v>
      </c>
    </row>
    <row r="9" spans="1:6" x14ac:dyDescent="0.25">
      <c r="A9" t="s">
        <v>86</v>
      </c>
      <c r="B9">
        <v>60</v>
      </c>
      <c r="C9" t="s">
        <v>84</v>
      </c>
      <c r="D9">
        <v>90</v>
      </c>
    </row>
    <row r="10" spans="1:6" x14ac:dyDescent="0.25">
      <c r="A10" t="s">
        <v>51</v>
      </c>
      <c r="B10">
        <v>30</v>
      </c>
      <c r="C10" t="s">
        <v>50</v>
      </c>
      <c r="D10">
        <v>60</v>
      </c>
      <c r="F10" s="21"/>
    </row>
    <row r="11" spans="1:6" x14ac:dyDescent="0.25">
      <c r="A11" t="s">
        <v>52</v>
      </c>
      <c r="B11">
        <v>15</v>
      </c>
      <c r="C11" t="s">
        <v>13</v>
      </c>
      <c r="D11">
        <v>45</v>
      </c>
      <c r="F11" s="21"/>
    </row>
    <row r="12" spans="1:6" x14ac:dyDescent="0.25">
      <c r="A12" t="s">
        <v>110</v>
      </c>
      <c r="B12">
        <v>50</v>
      </c>
      <c r="C12" t="s">
        <v>41</v>
      </c>
      <c r="D12">
        <v>30</v>
      </c>
      <c r="F12" s="21"/>
    </row>
    <row r="13" spans="1:6" x14ac:dyDescent="0.25">
      <c r="A13" t="s">
        <v>54</v>
      </c>
      <c r="B13">
        <v>10</v>
      </c>
      <c r="C13" t="s">
        <v>41</v>
      </c>
      <c r="D13">
        <v>20</v>
      </c>
      <c r="F13" s="21"/>
    </row>
    <row r="14" spans="1:6" x14ac:dyDescent="0.25">
      <c r="A14" t="s">
        <v>72</v>
      </c>
      <c r="B14">
        <v>60</v>
      </c>
      <c r="C14" t="s">
        <v>65</v>
      </c>
      <c r="D14">
        <v>30</v>
      </c>
    </row>
    <row r="15" spans="1:6" x14ac:dyDescent="0.25">
      <c r="A15" t="s">
        <v>164</v>
      </c>
      <c r="B15">
        <v>60</v>
      </c>
      <c r="C15" t="s">
        <v>84</v>
      </c>
      <c r="D15">
        <v>60</v>
      </c>
    </row>
    <row r="16" spans="1:6" x14ac:dyDescent="0.25">
      <c r="A16" t="s">
        <v>116</v>
      </c>
      <c r="B16">
        <v>30</v>
      </c>
      <c r="C16" t="s">
        <v>115</v>
      </c>
      <c r="D16">
        <v>10</v>
      </c>
    </row>
    <row r="17" spans="1:8" x14ac:dyDescent="0.25">
      <c r="A17" t="s">
        <v>48</v>
      </c>
      <c r="B17">
        <v>20</v>
      </c>
      <c r="C17" t="s">
        <v>40</v>
      </c>
      <c r="D17">
        <v>30</v>
      </c>
      <c r="F17" s="21"/>
    </row>
    <row r="18" spans="1:8" x14ac:dyDescent="0.25">
      <c r="A18" t="s">
        <v>165</v>
      </c>
      <c r="B18">
        <v>15</v>
      </c>
      <c r="C18" t="s">
        <v>47</v>
      </c>
      <c r="D18">
        <v>15</v>
      </c>
      <c r="F18" s="21"/>
    </row>
    <row r="19" spans="1:8" x14ac:dyDescent="0.25">
      <c r="A19" t="s">
        <v>47</v>
      </c>
      <c r="B19">
        <v>15</v>
      </c>
      <c r="C19" t="s">
        <v>40</v>
      </c>
      <c r="D19">
        <v>15</v>
      </c>
      <c r="F19" s="21"/>
    </row>
    <row r="20" spans="1:8" x14ac:dyDescent="0.25">
      <c r="A20" t="s">
        <v>136</v>
      </c>
      <c r="B20">
        <v>22.5</v>
      </c>
      <c r="C20" t="s">
        <v>15</v>
      </c>
      <c r="D20">
        <v>37.5</v>
      </c>
      <c r="F20" s="21"/>
    </row>
    <row r="21" spans="1:8" x14ac:dyDescent="0.25">
      <c r="A21" t="s">
        <v>131</v>
      </c>
      <c r="B21">
        <v>60</v>
      </c>
      <c r="C21" t="s">
        <v>42</v>
      </c>
      <c r="D21">
        <v>12</v>
      </c>
      <c r="F21" s="21"/>
    </row>
    <row r="22" spans="1:8" x14ac:dyDescent="0.25">
      <c r="A22" t="s">
        <v>128</v>
      </c>
      <c r="B22">
        <v>30</v>
      </c>
      <c r="C22" t="s">
        <v>19</v>
      </c>
      <c r="D22">
        <v>120</v>
      </c>
      <c r="F22" s="21"/>
    </row>
    <row r="23" spans="1:8" x14ac:dyDescent="0.25">
      <c r="A23" t="s">
        <v>166</v>
      </c>
      <c r="B23">
        <v>40</v>
      </c>
      <c r="C23" t="s">
        <v>47</v>
      </c>
      <c r="D23">
        <v>10</v>
      </c>
      <c r="F23" s="21"/>
    </row>
    <row r="24" spans="1:8" x14ac:dyDescent="0.25">
      <c r="A24" t="s">
        <v>137</v>
      </c>
      <c r="B24">
        <v>37.5</v>
      </c>
      <c r="C24" t="s">
        <v>15</v>
      </c>
      <c r="D24">
        <v>22.5</v>
      </c>
      <c r="F24" s="21"/>
    </row>
    <row r="25" spans="1:8" x14ac:dyDescent="0.25">
      <c r="A25" t="s">
        <v>58</v>
      </c>
      <c r="B25">
        <v>15</v>
      </c>
      <c r="C25" t="s">
        <v>57</v>
      </c>
      <c r="D25">
        <v>60</v>
      </c>
    </row>
    <row r="26" spans="1:8" x14ac:dyDescent="0.25">
      <c r="A26" t="s">
        <v>59</v>
      </c>
      <c r="B26">
        <v>20</v>
      </c>
      <c r="C26" t="s">
        <v>57</v>
      </c>
      <c r="D26">
        <v>30</v>
      </c>
    </row>
    <row r="27" spans="1:8" x14ac:dyDescent="0.25">
      <c r="A27" t="s">
        <v>50</v>
      </c>
      <c r="B27">
        <v>30</v>
      </c>
      <c r="C27" t="s">
        <v>41</v>
      </c>
      <c r="D27">
        <v>15</v>
      </c>
      <c r="F27" s="21"/>
    </row>
    <row r="28" spans="1:8" x14ac:dyDescent="0.25">
      <c r="G28" s="15"/>
    </row>
    <row r="29" spans="1:8" ht="18.75" x14ac:dyDescent="0.3">
      <c r="A29" s="4" t="s">
        <v>31</v>
      </c>
      <c r="F29" s="15"/>
      <c r="G29" s="15"/>
      <c r="H29" s="15"/>
    </row>
    <row r="30" spans="1:8" x14ac:dyDescent="0.25">
      <c r="A30" s="6" t="s">
        <v>39</v>
      </c>
      <c r="B30" s="6" t="s">
        <v>194</v>
      </c>
      <c r="C30" s="6" t="s">
        <v>157</v>
      </c>
      <c r="D30" s="6" t="s">
        <v>196</v>
      </c>
      <c r="E30" s="6" t="s">
        <v>158</v>
      </c>
      <c r="F30" s="6" t="s">
        <v>197</v>
      </c>
      <c r="G30" s="15"/>
    </row>
    <row r="31" spans="1:8" x14ac:dyDescent="0.25">
      <c r="A31" s="12" t="s">
        <v>132</v>
      </c>
      <c r="B31" s="12">
        <v>5</v>
      </c>
      <c r="C31" s="12" t="s">
        <v>54</v>
      </c>
      <c r="D31" s="12">
        <v>25</v>
      </c>
      <c r="E31" s="12" t="s">
        <v>131</v>
      </c>
      <c r="F31" s="12">
        <v>100</v>
      </c>
      <c r="G31" s="15"/>
    </row>
    <row r="32" spans="1:8" x14ac:dyDescent="0.25">
      <c r="A32" s="13" t="s">
        <v>85</v>
      </c>
      <c r="B32" s="13">
        <v>30</v>
      </c>
      <c r="C32" s="13" t="s">
        <v>84</v>
      </c>
      <c r="D32" s="13">
        <v>30</v>
      </c>
      <c r="E32" s="13" t="s">
        <v>41</v>
      </c>
      <c r="F32" s="13">
        <v>10</v>
      </c>
      <c r="G32" s="15"/>
    </row>
    <row r="33" spans="1:7" x14ac:dyDescent="0.25">
      <c r="A33" s="12" t="s">
        <v>92</v>
      </c>
      <c r="B33" s="12">
        <v>0.75</v>
      </c>
      <c r="C33" s="12" t="s">
        <v>80</v>
      </c>
      <c r="D33" s="12">
        <v>1.5</v>
      </c>
      <c r="E33" s="12" t="s">
        <v>91</v>
      </c>
      <c r="F33" s="12">
        <v>0.75</v>
      </c>
      <c r="G33" s="15"/>
    </row>
    <row r="34" spans="1:7" x14ac:dyDescent="0.25">
      <c r="A34" s="13" t="s">
        <v>63</v>
      </c>
      <c r="B34" s="13">
        <v>2.5</v>
      </c>
      <c r="C34" s="13" t="s">
        <v>61</v>
      </c>
      <c r="D34" s="13">
        <v>2.5</v>
      </c>
      <c r="E34" s="13" t="s">
        <v>51</v>
      </c>
      <c r="F34" s="13">
        <v>50</v>
      </c>
      <c r="G34" s="15"/>
    </row>
    <row r="35" spans="1:7" x14ac:dyDescent="0.25">
      <c r="A35" s="12" t="s">
        <v>141</v>
      </c>
      <c r="B35" s="12">
        <v>30</v>
      </c>
      <c r="C35" s="12" t="s">
        <v>14</v>
      </c>
      <c r="D35" s="12">
        <v>15</v>
      </c>
      <c r="E35" s="12" t="s">
        <v>16</v>
      </c>
      <c r="F35" s="12">
        <v>15</v>
      </c>
      <c r="G35" s="15"/>
    </row>
    <row r="36" spans="1:7" x14ac:dyDescent="0.25">
      <c r="A36" s="13" t="s">
        <v>71</v>
      </c>
      <c r="B36" s="13">
        <v>7.5</v>
      </c>
      <c r="C36" s="13" t="s">
        <v>54</v>
      </c>
      <c r="D36" s="13">
        <v>15</v>
      </c>
      <c r="E36" s="13" t="s">
        <v>65</v>
      </c>
      <c r="F36" s="13">
        <v>30</v>
      </c>
      <c r="G36" s="15"/>
    </row>
    <row r="37" spans="1:7" x14ac:dyDescent="0.25">
      <c r="A37" s="12" t="s">
        <v>151</v>
      </c>
      <c r="B37" s="12">
        <v>2.5</v>
      </c>
      <c r="C37" s="12" t="s">
        <v>145</v>
      </c>
      <c r="D37" s="12">
        <v>7.5</v>
      </c>
      <c r="E37" s="12" t="s">
        <v>146</v>
      </c>
      <c r="F37" s="12">
        <v>10</v>
      </c>
      <c r="G37" s="15"/>
    </row>
    <row r="38" spans="1:7" x14ac:dyDescent="0.25">
      <c r="A38" s="13" t="s">
        <v>94</v>
      </c>
      <c r="B38" s="13">
        <v>4</v>
      </c>
      <c r="C38" s="13" t="s">
        <v>61</v>
      </c>
      <c r="D38" s="13">
        <v>6</v>
      </c>
      <c r="E38" s="13" t="s">
        <v>132</v>
      </c>
      <c r="F38" s="13">
        <v>4</v>
      </c>
      <c r="G38" s="15"/>
    </row>
    <row r="39" spans="1:7" x14ac:dyDescent="0.25">
      <c r="A39" s="12" t="s">
        <v>60</v>
      </c>
      <c r="B39" s="12">
        <v>6</v>
      </c>
      <c r="C39" s="12" t="s">
        <v>58</v>
      </c>
      <c r="D39" s="12">
        <v>18</v>
      </c>
      <c r="E39" s="12" t="s">
        <v>52</v>
      </c>
      <c r="F39" s="12">
        <v>36</v>
      </c>
      <c r="G39" s="15"/>
    </row>
    <row r="40" spans="1:7" x14ac:dyDescent="0.25">
      <c r="A40" s="13" t="s">
        <v>108</v>
      </c>
      <c r="B40" s="13">
        <v>5</v>
      </c>
      <c r="C40" s="13" t="s">
        <v>107</v>
      </c>
      <c r="D40" s="13">
        <v>10</v>
      </c>
      <c r="E40" s="13" t="s">
        <v>52</v>
      </c>
      <c r="F40" s="13">
        <v>20</v>
      </c>
      <c r="G40" s="15"/>
    </row>
    <row r="41" spans="1:7" x14ac:dyDescent="0.25">
      <c r="A41" s="12" t="s">
        <v>99</v>
      </c>
      <c r="B41" s="12">
        <v>7.5</v>
      </c>
      <c r="C41" s="12" t="s">
        <v>85</v>
      </c>
      <c r="D41" s="12">
        <v>37.5</v>
      </c>
      <c r="E41" s="12" t="s">
        <v>54</v>
      </c>
      <c r="F41" s="12">
        <v>22.5</v>
      </c>
      <c r="G41" s="15"/>
    </row>
    <row r="42" spans="1:7" x14ac:dyDescent="0.25">
      <c r="A42" s="13" t="s">
        <v>135</v>
      </c>
      <c r="B42" s="13">
        <v>25</v>
      </c>
      <c r="C42" s="13" t="s">
        <v>153</v>
      </c>
      <c r="D42" s="13">
        <v>50</v>
      </c>
      <c r="E42" s="13" t="s">
        <v>133</v>
      </c>
      <c r="F42" s="13">
        <v>2.5</v>
      </c>
      <c r="G42" s="15"/>
    </row>
    <row r="43" spans="1:7" x14ac:dyDescent="0.25">
      <c r="A43" s="12" t="s">
        <v>96</v>
      </c>
      <c r="B43" s="12">
        <v>1</v>
      </c>
      <c r="C43" s="12" t="s">
        <v>170</v>
      </c>
      <c r="D43" s="12">
        <v>2.5</v>
      </c>
      <c r="E43" s="12" t="s">
        <v>94</v>
      </c>
      <c r="F43" s="12">
        <v>1</v>
      </c>
      <c r="G43" s="15"/>
    </row>
    <row r="44" spans="1:7" x14ac:dyDescent="0.25">
      <c r="A44" s="13" t="s">
        <v>56</v>
      </c>
      <c r="B44" s="13">
        <v>2</v>
      </c>
      <c r="C44" s="13" t="s">
        <v>53</v>
      </c>
      <c r="D44" s="13">
        <v>3</v>
      </c>
      <c r="E44" s="13" t="s">
        <v>47</v>
      </c>
      <c r="F44" s="13">
        <v>12</v>
      </c>
      <c r="G44" s="15"/>
    </row>
    <row r="45" spans="1:7" x14ac:dyDescent="0.25">
      <c r="A45" s="12" t="s">
        <v>62</v>
      </c>
      <c r="B45" s="12">
        <v>5</v>
      </c>
      <c r="C45" s="12" t="s">
        <v>55</v>
      </c>
      <c r="D45" s="12">
        <v>10</v>
      </c>
      <c r="E45" s="12" t="s">
        <v>61</v>
      </c>
      <c r="F45" s="12">
        <v>10</v>
      </c>
      <c r="G45" s="15"/>
    </row>
    <row r="46" spans="1:7" x14ac:dyDescent="0.25">
      <c r="A46" s="13" t="s">
        <v>145</v>
      </c>
      <c r="B46" s="13">
        <v>10</v>
      </c>
      <c r="C46" s="13" t="s">
        <v>141</v>
      </c>
      <c r="D46" s="13">
        <v>20</v>
      </c>
      <c r="E46" s="13" t="s">
        <v>59</v>
      </c>
      <c r="F46" s="13">
        <v>20</v>
      </c>
      <c r="G46" s="15"/>
    </row>
    <row r="47" spans="1:7" x14ac:dyDescent="0.25">
      <c r="A47" s="12" t="s">
        <v>111</v>
      </c>
      <c r="B47" s="12">
        <v>1</v>
      </c>
      <c r="C47" s="12" t="s">
        <v>101</v>
      </c>
      <c r="D47" s="12">
        <v>1</v>
      </c>
      <c r="E47" s="12" t="s">
        <v>90</v>
      </c>
      <c r="F47" s="12">
        <v>2</v>
      </c>
      <c r="G47" s="15"/>
    </row>
    <row r="48" spans="1:7" x14ac:dyDescent="0.25">
      <c r="A48" s="13" t="s">
        <v>140</v>
      </c>
      <c r="B48" s="13">
        <v>5</v>
      </c>
      <c r="C48" s="13" t="s">
        <v>145</v>
      </c>
      <c r="D48" s="13">
        <v>5</v>
      </c>
      <c r="E48" s="13" t="s">
        <v>139</v>
      </c>
      <c r="F48" s="13">
        <v>1</v>
      </c>
      <c r="G48" s="15"/>
    </row>
    <row r="49" spans="1:8" x14ac:dyDescent="0.25">
      <c r="A49" s="12" t="s">
        <v>53</v>
      </c>
      <c r="B49" s="12">
        <v>5</v>
      </c>
      <c r="C49" s="12" t="s">
        <v>48</v>
      </c>
      <c r="D49" s="12">
        <v>30</v>
      </c>
      <c r="E49" s="12" t="s">
        <v>166</v>
      </c>
      <c r="F49" s="12">
        <v>60</v>
      </c>
      <c r="G49" s="15"/>
    </row>
    <row r="50" spans="1:8" x14ac:dyDescent="0.25">
      <c r="A50" s="13" t="s">
        <v>153</v>
      </c>
      <c r="B50" s="13">
        <v>75</v>
      </c>
      <c r="C50" s="13" t="s">
        <v>54</v>
      </c>
      <c r="D50" s="13">
        <v>15</v>
      </c>
      <c r="E50" s="13" t="s">
        <v>146</v>
      </c>
      <c r="F50" s="13">
        <v>10</v>
      </c>
      <c r="G50" s="15"/>
    </row>
    <row r="51" spans="1:8" x14ac:dyDescent="0.25">
      <c r="A51" s="12" t="s">
        <v>55</v>
      </c>
      <c r="B51" s="12">
        <v>4</v>
      </c>
      <c r="C51" s="12" t="s">
        <v>47</v>
      </c>
      <c r="D51" s="12">
        <v>20</v>
      </c>
      <c r="E51" s="12" t="s">
        <v>166</v>
      </c>
      <c r="F51" s="12">
        <v>100</v>
      </c>
      <c r="G51" s="15"/>
    </row>
    <row r="52" spans="1:8" x14ac:dyDescent="0.25">
      <c r="A52" s="13" t="s">
        <v>138</v>
      </c>
      <c r="B52" s="13">
        <v>5</v>
      </c>
      <c r="C52" s="13" t="s">
        <v>165</v>
      </c>
      <c r="D52" s="13">
        <v>10</v>
      </c>
      <c r="E52" s="13" t="s">
        <v>136</v>
      </c>
      <c r="F52" s="13">
        <v>15</v>
      </c>
      <c r="G52" s="15"/>
    </row>
    <row r="53" spans="1:8" x14ac:dyDescent="0.25">
      <c r="A53" s="12" t="s">
        <v>64</v>
      </c>
      <c r="B53" s="12">
        <v>2</v>
      </c>
      <c r="C53" s="12" t="s">
        <v>53</v>
      </c>
      <c r="D53" s="12">
        <v>2</v>
      </c>
      <c r="E53" s="12" t="s">
        <v>55</v>
      </c>
      <c r="F53" s="12">
        <v>2</v>
      </c>
      <c r="G53" s="15"/>
    </row>
    <row r="54" spans="1:8" x14ac:dyDescent="0.25">
      <c r="A54" s="13" t="s">
        <v>61</v>
      </c>
      <c r="B54" s="13">
        <v>5</v>
      </c>
      <c r="C54" s="13" t="s">
        <v>59</v>
      </c>
      <c r="D54" s="13">
        <v>15</v>
      </c>
      <c r="E54" s="13" t="s">
        <v>50</v>
      </c>
      <c r="F54" s="13">
        <v>40</v>
      </c>
      <c r="G54" s="15"/>
    </row>
    <row r="55" spans="1:8" x14ac:dyDescent="0.25">
      <c r="A55" s="12" t="s">
        <v>134</v>
      </c>
      <c r="B55" s="12">
        <v>10</v>
      </c>
      <c r="C55" s="12" t="s">
        <v>165</v>
      </c>
      <c r="D55" s="12">
        <v>10</v>
      </c>
      <c r="E55" s="12" t="s">
        <v>131</v>
      </c>
      <c r="F55" s="12">
        <v>50</v>
      </c>
      <c r="G55" s="15"/>
    </row>
    <row r="56" spans="1:8" x14ac:dyDescent="0.25">
      <c r="A56" s="9" t="s">
        <v>171</v>
      </c>
      <c r="B56" s="9">
        <v>5</v>
      </c>
      <c r="C56" s="9" t="s">
        <v>56</v>
      </c>
      <c r="D56" s="9">
        <v>2.5</v>
      </c>
      <c r="E56" s="9" t="s">
        <v>58</v>
      </c>
      <c r="F56" s="9">
        <v>30</v>
      </c>
      <c r="G56" s="15"/>
    </row>
    <row r="57" spans="1:8" x14ac:dyDescent="0.25">
      <c r="G57" s="15"/>
    </row>
    <row r="58" spans="1:8" ht="18.75" x14ac:dyDescent="0.3">
      <c r="A58" s="4" t="s">
        <v>33</v>
      </c>
    </row>
    <row r="59" spans="1:8" x14ac:dyDescent="0.25">
      <c r="A59" s="6" t="s">
        <v>159</v>
      </c>
      <c r="B59" s="6" t="s">
        <v>198</v>
      </c>
      <c r="C59" s="6" t="s">
        <v>160</v>
      </c>
      <c r="D59" s="6" t="s">
        <v>199</v>
      </c>
      <c r="E59" s="6" t="s">
        <v>157</v>
      </c>
      <c r="F59" s="7" t="s">
        <v>196</v>
      </c>
      <c r="G59" s="6" t="s">
        <v>158</v>
      </c>
      <c r="H59" s="6" t="s">
        <v>197</v>
      </c>
    </row>
    <row r="60" spans="1:8" x14ac:dyDescent="0.25">
      <c r="A60" s="12" t="s">
        <v>81</v>
      </c>
      <c r="B60" s="12">
        <v>120</v>
      </c>
      <c r="C60" s="12" t="s">
        <v>137</v>
      </c>
      <c r="D60" s="12">
        <v>50</v>
      </c>
      <c r="E60" s="12" t="s">
        <v>18</v>
      </c>
      <c r="F60" s="12">
        <v>120</v>
      </c>
      <c r="G60" s="12" t="s">
        <v>23</v>
      </c>
      <c r="H60" s="12">
        <v>180</v>
      </c>
    </row>
    <row r="61" spans="1:8" x14ac:dyDescent="0.25">
      <c r="A61" s="13" t="s">
        <v>83</v>
      </c>
      <c r="B61" s="13">
        <v>360</v>
      </c>
      <c r="C61" s="13" t="s">
        <v>23</v>
      </c>
      <c r="D61" s="13">
        <v>120</v>
      </c>
      <c r="E61" s="13" t="s">
        <v>81</v>
      </c>
      <c r="F61" s="13">
        <v>240</v>
      </c>
      <c r="G61" s="13" t="s">
        <v>14</v>
      </c>
      <c r="H61" s="13">
        <v>120</v>
      </c>
    </row>
    <row r="62" spans="1:8" x14ac:dyDescent="0.25">
      <c r="A62" s="12" t="s">
        <v>67</v>
      </c>
      <c r="B62" s="12">
        <v>40</v>
      </c>
      <c r="C62" s="12" t="s">
        <v>69</v>
      </c>
      <c r="D62" s="12">
        <v>30</v>
      </c>
      <c r="E62" s="12" t="s">
        <v>21</v>
      </c>
      <c r="F62" s="12">
        <v>60</v>
      </c>
      <c r="G62" s="12"/>
      <c r="H62" s="12"/>
    </row>
    <row r="63" spans="1:8" x14ac:dyDescent="0.25">
      <c r="A63" s="13" t="s">
        <v>149</v>
      </c>
      <c r="B63" s="13">
        <v>40</v>
      </c>
      <c r="C63" s="13" t="s">
        <v>142</v>
      </c>
      <c r="D63" s="13">
        <v>5</v>
      </c>
      <c r="E63" s="13" t="s">
        <v>147</v>
      </c>
      <c r="F63" s="13">
        <v>40</v>
      </c>
      <c r="G63" s="13" t="s">
        <v>161</v>
      </c>
      <c r="H63" s="13">
        <v>2.5</v>
      </c>
    </row>
    <row r="64" spans="1:8" x14ac:dyDescent="0.25">
      <c r="A64" s="12" t="s">
        <v>70</v>
      </c>
      <c r="B64" s="12">
        <v>120</v>
      </c>
      <c r="C64" s="12"/>
      <c r="D64" s="12"/>
      <c r="E64" s="12" t="s">
        <v>68</v>
      </c>
      <c r="F64" s="12">
        <v>40</v>
      </c>
      <c r="G64" s="12"/>
      <c r="H64" s="12"/>
    </row>
    <row r="65" spans="1:8" x14ac:dyDescent="0.25">
      <c r="A65" s="13" t="s">
        <v>162</v>
      </c>
      <c r="B65" s="13">
        <v>20</v>
      </c>
      <c r="C65" s="13" t="s">
        <v>68</v>
      </c>
      <c r="D65" s="13">
        <v>10</v>
      </c>
      <c r="E65" s="13" t="s">
        <v>21</v>
      </c>
      <c r="F65" s="13">
        <v>30</v>
      </c>
      <c r="G65" s="13"/>
      <c r="H65" s="13"/>
    </row>
    <row r="66" spans="1:8" x14ac:dyDescent="0.25">
      <c r="A66" s="12" t="s">
        <v>67</v>
      </c>
      <c r="B66" s="12">
        <v>40</v>
      </c>
      <c r="C66" s="12"/>
      <c r="D66" s="12"/>
      <c r="E66" s="12" t="s">
        <v>68</v>
      </c>
      <c r="F66" s="12">
        <v>60</v>
      </c>
      <c r="G66" s="12"/>
      <c r="H66" s="12"/>
    </row>
    <row r="67" spans="1:8" x14ac:dyDescent="0.25">
      <c r="A67" s="13" t="s">
        <v>162</v>
      </c>
      <c r="B67" s="13">
        <v>20</v>
      </c>
      <c r="C67" s="13"/>
      <c r="D67" s="13"/>
      <c r="E67" s="13" t="s">
        <v>69</v>
      </c>
      <c r="F67" s="13">
        <v>60</v>
      </c>
      <c r="G67" s="13" t="s">
        <v>23</v>
      </c>
      <c r="H67" s="13">
        <v>20</v>
      </c>
    </row>
    <row r="68" spans="1:8" x14ac:dyDescent="0.25">
      <c r="A68" s="12" t="s">
        <v>66</v>
      </c>
      <c r="B68" s="12">
        <v>20</v>
      </c>
      <c r="C68" s="12"/>
      <c r="D68" s="12"/>
      <c r="E68" s="12" t="s">
        <v>69</v>
      </c>
      <c r="F68" s="12">
        <v>40</v>
      </c>
      <c r="G68" s="12" t="s">
        <v>23</v>
      </c>
      <c r="H68" s="12">
        <v>40</v>
      </c>
    </row>
    <row r="69" spans="1:8" x14ac:dyDescent="0.25">
      <c r="A69" s="13" t="s">
        <v>66</v>
      </c>
      <c r="B69" s="13">
        <v>20</v>
      </c>
      <c r="C69" s="13" t="s">
        <v>68</v>
      </c>
      <c r="D69" s="13">
        <v>20</v>
      </c>
      <c r="E69" s="13" t="s">
        <v>21</v>
      </c>
      <c r="F69" s="13">
        <v>30</v>
      </c>
      <c r="G69" s="13"/>
      <c r="H69" s="13"/>
    </row>
    <row r="70" spans="1:8" x14ac:dyDescent="0.25">
      <c r="A70" s="12" t="s">
        <v>146</v>
      </c>
      <c r="B70" s="12">
        <v>20</v>
      </c>
      <c r="C70" s="12"/>
      <c r="D70" s="12"/>
      <c r="E70" s="12" t="s">
        <v>141</v>
      </c>
      <c r="F70" s="12">
        <v>20</v>
      </c>
      <c r="G70" s="12" t="s">
        <v>68</v>
      </c>
      <c r="H70" s="12">
        <v>10</v>
      </c>
    </row>
    <row r="71" spans="1:8" x14ac:dyDescent="0.25">
      <c r="A71" s="9" t="s">
        <v>87</v>
      </c>
      <c r="B71" s="9">
        <v>50</v>
      </c>
      <c r="C71" s="9"/>
      <c r="D71" s="9"/>
      <c r="E71" s="9" t="s">
        <v>163</v>
      </c>
      <c r="F71" s="9">
        <v>50</v>
      </c>
      <c r="G71" s="9" t="s">
        <v>23</v>
      </c>
      <c r="H71" s="9">
        <v>50</v>
      </c>
    </row>
    <row r="73" spans="1:8" ht="18.75" x14ac:dyDescent="0.3">
      <c r="A73" s="4" t="s">
        <v>32</v>
      </c>
      <c r="B73" t="s">
        <v>172</v>
      </c>
    </row>
    <row r="74" spans="1:8" x14ac:dyDescent="0.25">
      <c r="A74" s="6" t="s">
        <v>39</v>
      </c>
      <c r="B74" s="6" t="s">
        <v>194</v>
      </c>
      <c r="C74" s="6" t="s">
        <v>157</v>
      </c>
      <c r="D74" s="6" t="s">
        <v>196</v>
      </c>
      <c r="E74" s="6" t="s">
        <v>158</v>
      </c>
      <c r="F74" s="6" t="s">
        <v>197</v>
      </c>
    </row>
    <row r="75" spans="1:8" x14ac:dyDescent="0.25">
      <c r="A75" s="12" t="s">
        <v>82</v>
      </c>
      <c r="B75" s="12">
        <v>120</v>
      </c>
      <c r="C75" s="12" t="s">
        <v>81</v>
      </c>
      <c r="D75" s="12">
        <v>120</v>
      </c>
      <c r="E75" s="12" t="s">
        <v>72</v>
      </c>
      <c r="F75" s="12">
        <v>120</v>
      </c>
    </row>
    <row r="76" spans="1:8" x14ac:dyDescent="0.25">
      <c r="A76" s="13" t="s">
        <v>75</v>
      </c>
      <c r="B76" s="13">
        <v>40</v>
      </c>
      <c r="C76" s="13" t="s">
        <v>67</v>
      </c>
      <c r="D76" s="13">
        <v>40</v>
      </c>
      <c r="E76" s="13" t="s">
        <v>72</v>
      </c>
      <c r="F76" s="13">
        <v>40</v>
      </c>
    </row>
    <row r="77" spans="1:8" x14ac:dyDescent="0.25">
      <c r="A77" s="12" t="s">
        <v>76</v>
      </c>
      <c r="B77" s="12">
        <v>30</v>
      </c>
      <c r="C77" s="12" t="s">
        <v>68</v>
      </c>
      <c r="D77" s="12">
        <v>30</v>
      </c>
      <c r="E77" s="12" t="s">
        <v>72</v>
      </c>
      <c r="F77" s="12">
        <v>30</v>
      </c>
    </row>
    <row r="78" spans="1:8" x14ac:dyDescent="0.25">
      <c r="A78" s="13" t="s">
        <v>150</v>
      </c>
      <c r="B78" s="13">
        <v>40</v>
      </c>
      <c r="C78" s="13" t="s">
        <v>149</v>
      </c>
      <c r="D78" s="13">
        <v>80</v>
      </c>
      <c r="E78" s="13" t="s">
        <v>164</v>
      </c>
      <c r="F78" s="13">
        <v>40</v>
      </c>
    </row>
    <row r="79" spans="1:8" x14ac:dyDescent="0.25">
      <c r="A79" s="12" t="s">
        <v>105</v>
      </c>
      <c r="B79" s="12">
        <v>30</v>
      </c>
      <c r="C79" s="12" t="s">
        <v>104</v>
      </c>
      <c r="D79" s="12">
        <v>30</v>
      </c>
      <c r="E79" s="12" t="s">
        <v>164</v>
      </c>
      <c r="F79" s="12">
        <v>30</v>
      </c>
    </row>
    <row r="80" spans="1:8" x14ac:dyDescent="0.25">
      <c r="A80" s="13" t="s">
        <v>173</v>
      </c>
      <c r="B80" s="13">
        <v>60</v>
      </c>
      <c r="C80" s="13" t="s">
        <v>22</v>
      </c>
      <c r="D80" s="13">
        <v>240</v>
      </c>
      <c r="E80" s="13" t="s">
        <v>164</v>
      </c>
      <c r="F80" s="13">
        <v>60</v>
      </c>
    </row>
    <row r="81" spans="1:11" x14ac:dyDescent="0.25">
      <c r="A81" s="12" t="s">
        <v>74</v>
      </c>
      <c r="B81" s="12">
        <v>30</v>
      </c>
      <c r="C81" s="12" t="s">
        <v>21</v>
      </c>
      <c r="D81" s="12">
        <v>30</v>
      </c>
      <c r="E81" s="12" t="s">
        <v>72</v>
      </c>
      <c r="F81" s="12">
        <v>30</v>
      </c>
    </row>
    <row r="82" spans="1:11" x14ac:dyDescent="0.25">
      <c r="A82" s="13" t="s">
        <v>148</v>
      </c>
      <c r="B82" s="13">
        <v>60</v>
      </c>
      <c r="C82" s="13" t="s">
        <v>147</v>
      </c>
      <c r="D82" s="13">
        <v>120</v>
      </c>
      <c r="E82" s="13" t="s">
        <v>164</v>
      </c>
      <c r="F82" s="13">
        <v>60</v>
      </c>
    </row>
    <row r="83" spans="1:11" x14ac:dyDescent="0.25">
      <c r="A83" s="12" t="s">
        <v>88</v>
      </c>
      <c r="B83" s="12">
        <v>40</v>
      </c>
      <c r="C83" s="12" t="s">
        <v>87</v>
      </c>
      <c r="D83" s="12">
        <v>40</v>
      </c>
      <c r="E83" s="12" t="s">
        <v>72</v>
      </c>
      <c r="F83" s="12">
        <v>40</v>
      </c>
    </row>
    <row r="84" spans="1:11" x14ac:dyDescent="0.25">
      <c r="A84" s="13" t="s">
        <v>144</v>
      </c>
      <c r="B84" s="13">
        <v>20</v>
      </c>
      <c r="C84" s="13" t="s">
        <v>143</v>
      </c>
      <c r="D84" s="13">
        <v>20</v>
      </c>
      <c r="E84" s="13" t="s">
        <v>72</v>
      </c>
      <c r="F84" s="13">
        <v>20</v>
      </c>
    </row>
    <row r="85" spans="1:11" x14ac:dyDescent="0.25">
      <c r="A85" s="14" t="s">
        <v>73</v>
      </c>
      <c r="B85" s="14">
        <v>60</v>
      </c>
      <c r="C85" s="14" t="s">
        <v>23</v>
      </c>
      <c r="D85" s="14">
        <v>60</v>
      </c>
      <c r="E85" s="14" t="s">
        <v>72</v>
      </c>
      <c r="F85" s="14">
        <v>60</v>
      </c>
    </row>
    <row r="87" spans="1:11" ht="18.75" x14ac:dyDescent="0.3">
      <c r="A87" s="4" t="s">
        <v>29</v>
      </c>
    </row>
    <row r="88" spans="1:11" x14ac:dyDescent="0.25">
      <c r="A88" s="6" t="s">
        <v>39</v>
      </c>
      <c r="B88" s="6" t="s">
        <v>194</v>
      </c>
      <c r="C88" s="6" t="s">
        <v>157</v>
      </c>
      <c r="D88" s="6" t="s">
        <v>196</v>
      </c>
      <c r="E88" s="6" t="s">
        <v>158</v>
      </c>
      <c r="F88" s="6" t="s">
        <v>197</v>
      </c>
    </row>
    <row r="89" spans="1:11" x14ac:dyDescent="0.25">
      <c r="A89" s="12" t="s">
        <v>84</v>
      </c>
      <c r="B89" s="12">
        <v>60</v>
      </c>
      <c r="C89" s="12" t="s">
        <v>83</v>
      </c>
      <c r="D89" s="12">
        <v>90</v>
      </c>
      <c r="E89" s="12" t="s">
        <v>137</v>
      </c>
      <c r="F89" s="12">
        <v>75</v>
      </c>
    </row>
    <row r="90" spans="1:11" x14ac:dyDescent="0.25">
      <c r="A90" s="9" t="s">
        <v>57</v>
      </c>
      <c r="B90" s="9">
        <v>45</v>
      </c>
      <c r="C90" s="9" t="s">
        <v>2</v>
      </c>
      <c r="D90" s="9">
        <v>45</v>
      </c>
      <c r="E90" s="9" t="s">
        <v>14</v>
      </c>
      <c r="F90" s="9">
        <v>45</v>
      </c>
    </row>
    <row r="92" spans="1:11" ht="18.75" x14ac:dyDescent="0.3">
      <c r="A92" s="4" t="s">
        <v>174</v>
      </c>
    </row>
    <row r="93" spans="1:11" x14ac:dyDescent="0.25">
      <c r="A93" s="6" t="s">
        <v>39</v>
      </c>
      <c r="B93" s="6" t="s">
        <v>194</v>
      </c>
      <c r="C93" s="6" t="s">
        <v>157</v>
      </c>
      <c r="D93" s="5" t="s">
        <v>196</v>
      </c>
      <c r="E93" s="6" t="s">
        <v>158</v>
      </c>
      <c r="F93" s="6" t="s">
        <v>197</v>
      </c>
      <c r="G93" s="6" t="s">
        <v>175</v>
      </c>
      <c r="H93" s="6" t="s">
        <v>200</v>
      </c>
      <c r="I93" s="6" t="s">
        <v>176</v>
      </c>
      <c r="J93" s="6" t="s">
        <v>201</v>
      </c>
    </row>
    <row r="94" spans="1:11" x14ac:dyDescent="0.25">
      <c r="A94" s="12" t="s">
        <v>80</v>
      </c>
      <c r="B94" s="12">
        <v>1</v>
      </c>
      <c r="C94" s="12" t="s">
        <v>63</v>
      </c>
      <c r="D94" s="12">
        <v>5</v>
      </c>
      <c r="E94" s="12" t="s">
        <v>71</v>
      </c>
      <c r="F94" s="12">
        <v>5</v>
      </c>
      <c r="G94" s="12" t="s">
        <v>78</v>
      </c>
      <c r="H94" s="12">
        <v>1</v>
      </c>
      <c r="I94" s="12" t="s">
        <v>77</v>
      </c>
      <c r="J94" s="12">
        <v>2</v>
      </c>
    </row>
    <row r="95" spans="1:11" x14ac:dyDescent="0.25">
      <c r="A95" s="13" t="s">
        <v>125</v>
      </c>
      <c r="B95" s="13">
        <v>1</v>
      </c>
      <c r="C95" s="13" t="s">
        <v>103</v>
      </c>
      <c r="D95" s="13">
        <v>1</v>
      </c>
      <c r="E95" s="13" t="s">
        <v>124</v>
      </c>
      <c r="F95" s="13">
        <v>5</v>
      </c>
      <c r="G95" s="13" t="s">
        <v>121</v>
      </c>
      <c r="H95" s="13">
        <v>2</v>
      </c>
      <c r="I95" s="13" t="s">
        <v>120</v>
      </c>
      <c r="J95" s="13">
        <v>40</v>
      </c>
      <c r="K95" t="s">
        <v>179</v>
      </c>
    </row>
    <row r="96" spans="1:11" x14ac:dyDescent="0.25">
      <c r="A96" s="12" t="s">
        <v>77</v>
      </c>
      <c r="B96" s="12">
        <v>2.5</v>
      </c>
      <c r="C96" s="12" t="s">
        <v>71</v>
      </c>
      <c r="D96" s="12">
        <v>10</v>
      </c>
      <c r="E96" s="12" t="s">
        <v>51</v>
      </c>
      <c r="F96" s="12">
        <v>20</v>
      </c>
      <c r="G96" s="12" t="s">
        <v>65</v>
      </c>
      <c r="H96" s="12">
        <v>40</v>
      </c>
      <c r="I96" s="12"/>
      <c r="J96" s="12"/>
    </row>
    <row r="97" spans="1:11" x14ac:dyDescent="0.25">
      <c r="A97" s="13" t="s">
        <v>139</v>
      </c>
      <c r="B97" s="13">
        <v>1</v>
      </c>
      <c r="C97" s="13" t="s">
        <v>136</v>
      </c>
      <c r="D97" s="13">
        <v>18</v>
      </c>
      <c r="E97" s="13" t="s">
        <v>51</v>
      </c>
      <c r="F97" s="13">
        <v>14</v>
      </c>
      <c r="G97" s="13" t="s">
        <v>53</v>
      </c>
      <c r="H97" s="13">
        <v>2.5</v>
      </c>
      <c r="I97" s="13"/>
      <c r="J97" s="13"/>
    </row>
    <row r="98" spans="1:11" x14ac:dyDescent="0.25">
      <c r="A98" s="12" t="s">
        <v>177</v>
      </c>
      <c r="B98" s="12">
        <v>5</v>
      </c>
      <c r="C98" s="12" t="s">
        <v>165</v>
      </c>
      <c r="D98" s="12">
        <v>10</v>
      </c>
      <c r="E98" s="12" t="s">
        <v>146</v>
      </c>
      <c r="F98" s="12">
        <v>10</v>
      </c>
      <c r="G98" s="12" t="s">
        <v>59</v>
      </c>
      <c r="H98" s="12">
        <v>10</v>
      </c>
      <c r="I98" s="12"/>
      <c r="J98" s="12"/>
    </row>
    <row r="99" spans="1:11" x14ac:dyDescent="0.25">
      <c r="A99" s="13" t="s">
        <v>78</v>
      </c>
      <c r="B99" s="13">
        <v>2</v>
      </c>
      <c r="C99" s="13" t="s">
        <v>56</v>
      </c>
      <c r="D99" s="13">
        <v>10</v>
      </c>
      <c r="E99" s="13" t="s">
        <v>59</v>
      </c>
      <c r="F99" s="13">
        <v>20</v>
      </c>
      <c r="G99" s="13" t="s">
        <v>60</v>
      </c>
      <c r="H99" s="13">
        <v>10</v>
      </c>
      <c r="I99" s="13" t="s">
        <v>166</v>
      </c>
      <c r="J99" s="13">
        <v>240</v>
      </c>
    </row>
    <row r="100" spans="1:11" x14ac:dyDescent="0.25">
      <c r="A100" s="12" t="s">
        <v>133</v>
      </c>
      <c r="B100" s="12">
        <v>3.75</v>
      </c>
      <c r="C100" s="12" t="s">
        <v>131</v>
      </c>
      <c r="D100" s="12">
        <v>210</v>
      </c>
      <c r="E100" s="12" t="s">
        <v>51</v>
      </c>
      <c r="F100" s="12">
        <v>37.5</v>
      </c>
      <c r="G100" s="12" t="s">
        <v>71</v>
      </c>
      <c r="H100" s="12">
        <v>3.75</v>
      </c>
      <c r="I100" s="12"/>
      <c r="J100" s="12"/>
    </row>
    <row r="101" spans="1:11" x14ac:dyDescent="0.25">
      <c r="A101" s="13" t="s">
        <v>79</v>
      </c>
      <c r="B101" s="13">
        <v>1</v>
      </c>
      <c r="C101" s="13" t="s">
        <v>62</v>
      </c>
      <c r="D101" s="13">
        <v>2</v>
      </c>
      <c r="E101" s="13" t="s">
        <v>66</v>
      </c>
      <c r="F101" s="13">
        <v>15</v>
      </c>
      <c r="G101" s="13" t="s">
        <v>64</v>
      </c>
      <c r="H101" s="13">
        <v>2</v>
      </c>
      <c r="I101" s="13"/>
      <c r="J101" s="13"/>
    </row>
    <row r="102" spans="1:11" x14ac:dyDescent="0.25">
      <c r="A102" s="12" t="s">
        <v>154</v>
      </c>
      <c r="B102" s="12">
        <v>0.5</v>
      </c>
      <c r="C102" s="12" t="s">
        <v>145</v>
      </c>
      <c r="D102" s="12">
        <v>2.5</v>
      </c>
      <c r="E102" s="12" t="s">
        <v>93</v>
      </c>
      <c r="F102" s="12">
        <v>10</v>
      </c>
      <c r="G102" s="12" t="s">
        <v>146</v>
      </c>
      <c r="H102" s="12">
        <v>5</v>
      </c>
      <c r="I102" s="12" t="s">
        <v>132</v>
      </c>
      <c r="J102" s="12">
        <v>3</v>
      </c>
    </row>
    <row r="103" spans="1:11" x14ac:dyDescent="0.25">
      <c r="A103" s="13" t="s">
        <v>109</v>
      </c>
      <c r="B103" s="13">
        <v>0.25</v>
      </c>
      <c r="C103" s="13" t="s">
        <v>108</v>
      </c>
      <c r="D103" s="13">
        <v>7.5</v>
      </c>
      <c r="E103" s="13" t="s">
        <v>58</v>
      </c>
      <c r="F103" s="13">
        <v>4.5</v>
      </c>
      <c r="G103" s="13" t="s">
        <v>94</v>
      </c>
      <c r="H103" s="13">
        <v>1.5</v>
      </c>
      <c r="I103" s="13" t="s">
        <v>99</v>
      </c>
      <c r="J103" s="13">
        <v>2.5</v>
      </c>
    </row>
    <row r="104" spans="1:11" x14ac:dyDescent="0.25">
      <c r="A104" s="12" t="s">
        <v>90</v>
      </c>
      <c r="B104" s="12">
        <v>2.5</v>
      </c>
      <c r="C104" s="12" t="s">
        <v>86</v>
      </c>
      <c r="D104" s="12">
        <v>40</v>
      </c>
      <c r="E104" s="12" t="s">
        <v>139</v>
      </c>
      <c r="F104" s="12">
        <v>1.25</v>
      </c>
      <c r="G104" s="12" t="s">
        <v>77</v>
      </c>
      <c r="H104" s="12">
        <v>2.5</v>
      </c>
      <c r="I104" s="12"/>
      <c r="J104" s="12"/>
    </row>
    <row r="105" spans="1:11" x14ac:dyDescent="0.25">
      <c r="A105" s="13" t="s">
        <v>129</v>
      </c>
      <c r="B105" s="13">
        <v>10</v>
      </c>
      <c r="C105" s="13" t="s">
        <v>128</v>
      </c>
      <c r="D105" s="13">
        <v>60</v>
      </c>
      <c r="E105" s="13" t="s">
        <v>50</v>
      </c>
      <c r="F105" s="13">
        <v>50</v>
      </c>
      <c r="G105" s="13" t="s">
        <v>59</v>
      </c>
      <c r="H105" s="13">
        <v>30</v>
      </c>
      <c r="I105" s="13"/>
      <c r="J105" s="13"/>
    </row>
    <row r="106" spans="1:11" x14ac:dyDescent="0.25">
      <c r="A106" s="12" t="s">
        <v>178</v>
      </c>
      <c r="B106" s="12">
        <v>10</v>
      </c>
      <c r="C106" s="12" t="s">
        <v>112</v>
      </c>
      <c r="D106" s="12">
        <v>1</v>
      </c>
      <c r="E106" s="12" t="s">
        <v>120</v>
      </c>
      <c r="F106" s="12">
        <v>20</v>
      </c>
      <c r="G106" s="12" t="s">
        <v>48</v>
      </c>
      <c r="H106" s="12">
        <v>100</v>
      </c>
      <c r="I106" s="12" t="s">
        <v>52</v>
      </c>
      <c r="J106" s="12">
        <v>200</v>
      </c>
      <c r="K106" t="s">
        <v>180</v>
      </c>
    </row>
    <row r="107" spans="1:11" x14ac:dyDescent="0.25">
      <c r="A107" s="13" t="s">
        <v>91</v>
      </c>
      <c r="B107" s="13">
        <v>1.875</v>
      </c>
      <c r="C107" s="13" t="s">
        <v>77</v>
      </c>
      <c r="D107" s="13">
        <v>7.5</v>
      </c>
      <c r="E107" s="13" t="s">
        <v>132</v>
      </c>
      <c r="F107" s="13">
        <v>3.75</v>
      </c>
      <c r="G107" s="13" t="s">
        <v>133</v>
      </c>
      <c r="H107" s="13">
        <v>5.625</v>
      </c>
      <c r="I107" s="13" t="s">
        <v>65</v>
      </c>
      <c r="J107" s="13">
        <v>52.5</v>
      </c>
    </row>
    <row r="108" spans="1:11" x14ac:dyDescent="0.25">
      <c r="A108" s="12" t="s">
        <v>103</v>
      </c>
      <c r="B108" s="12">
        <v>1</v>
      </c>
      <c r="C108" s="12" t="s">
        <v>79</v>
      </c>
      <c r="D108" s="12">
        <v>2.5</v>
      </c>
      <c r="E108" s="12" t="s">
        <v>102</v>
      </c>
      <c r="F108" s="12">
        <v>1</v>
      </c>
      <c r="G108" s="12" t="s">
        <v>100</v>
      </c>
      <c r="H108" s="12">
        <v>3</v>
      </c>
      <c r="I108" s="12" t="s">
        <v>101</v>
      </c>
      <c r="J108" s="12">
        <v>1</v>
      </c>
    </row>
    <row r="109" spans="1:11" x14ac:dyDescent="0.25">
      <c r="A109" s="13" t="s">
        <v>102</v>
      </c>
      <c r="B109" s="13">
        <v>1.875</v>
      </c>
      <c r="C109" s="13" t="s">
        <v>100</v>
      </c>
      <c r="D109" s="13">
        <v>7.5</v>
      </c>
      <c r="E109" s="13" t="s">
        <v>90</v>
      </c>
      <c r="F109" s="13">
        <v>3.75</v>
      </c>
      <c r="G109" s="13" t="s">
        <v>62</v>
      </c>
      <c r="H109" s="13">
        <v>7.5</v>
      </c>
      <c r="I109" s="13" t="s">
        <v>66</v>
      </c>
      <c r="J109" s="13">
        <v>45</v>
      </c>
    </row>
    <row r="110" spans="1:11" x14ac:dyDescent="0.25">
      <c r="A110" s="12" t="s">
        <v>155</v>
      </c>
      <c r="B110" s="12">
        <v>250</v>
      </c>
      <c r="C110" s="12" t="s">
        <v>153</v>
      </c>
      <c r="D110" s="12">
        <v>125</v>
      </c>
      <c r="E110" s="12" t="s">
        <v>86</v>
      </c>
      <c r="F110" s="12">
        <v>15</v>
      </c>
      <c r="G110" s="12" t="s">
        <v>144</v>
      </c>
      <c r="H110" s="12">
        <v>15</v>
      </c>
      <c r="I110" s="12"/>
      <c r="J110" s="12"/>
    </row>
    <row r="111" spans="1:11" x14ac:dyDescent="0.25">
      <c r="A111" s="9" t="s">
        <v>95</v>
      </c>
      <c r="B111" s="9">
        <v>0.4</v>
      </c>
      <c r="C111" s="9" t="s">
        <v>93</v>
      </c>
      <c r="D111" s="9">
        <v>20</v>
      </c>
      <c r="E111" s="9" t="s">
        <v>60</v>
      </c>
      <c r="F111" s="9">
        <v>1.2</v>
      </c>
      <c r="G111" s="9" t="s">
        <v>94</v>
      </c>
      <c r="H111" s="9">
        <v>2</v>
      </c>
      <c r="I111" s="9"/>
      <c r="J111" s="9"/>
    </row>
    <row r="113" spans="1:13" ht="18.75" x14ac:dyDescent="0.3">
      <c r="A113" s="4" t="s">
        <v>34</v>
      </c>
    </row>
    <row r="114" spans="1:13" x14ac:dyDescent="0.25">
      <c r="A114" s="5" t="s">
        <v>39</v>
      </c>
      <c r="B114" s="6" t="s">
        <v>194</v>
      </c>
      <c r="C114" s="6" t="s">
        <v>160</v>
      </c>
      <c r="D114" s="6" t="s">
        <v>199</v>
      </c>
      <c r="E114" s="6" t="s">
        <v>157</v>
      </c>
      <c r="F114" s="5" t="s">
        <v>196</v>
      </c>
      <c r="G114" s="6" t="s">
        <v>158</v>
      </c>
      <c r="H114" s="6" t="s">
        <v>197</v>
      </c>
      <c r="I114" s="6" t="s">
        <v>175</v>
      </c>
      <c r="J114" s="6" t="s">
        <v>200</v>
      </c>
      <c r="K114" s="6" t="s">
        <v>176</v>
      </c>
      <c r="L114" s="7" t="s">
        <v>201</v>
      </c>
    </row>
    <row r="115" spans="1:13" x14ac:dyDescent="0.25">
      <c r="A115" t="s">
        <v>89</v>
      </c>
      <c r="B115">
        <v>20</v>
      </c>
      <c r="C115" t="s">
        <v>23</v>
      </c>
      <c r="D115">
        <v>30</v>
      </c>
      <c r="E115" t="s">
        <v>87</v>
      </c>
      <c r="F115">
        <v>50</v>
      </c>
      <c r="G115" t="s">
        <v>81</v>
      </c>
      <c r="H115">
        <v>40</v>
      </c>
      <c r="I115" t="s">
        <v>86</v>
      </c>
      <c r="J115">
        <v>20</v>
      </c>
    </row>
    <row r="116" spans="1:13" x14ac:dyDescent="0.25">
      <c r="A116" t="s">
        <v>117</v>
      </c>
      <c r="B116">
        <v>4</v>
      </c>
      <c r="E116" t="s">
        <v>92</v>
      </c>
      <c r="F116">
        <v>0.5</v>
      </c>
      <c r="G116" t="s">
        <v>116</v>
      </c>
      <c r="H116">
        <v>40</v>
      </c>
      <c r="I116" t="s">
        <v>23</v>
      </c>
      <c r="J116">
        <v>10</v>
      </c>
      <c r="M116" t="s">
        <v>179</v>
      </c>
    </row>
    <row r="117" spans="1:13" x14ac:dyDescent="0.25">
      <c r="A117" t="s">
        <v>100</v>
      </c>
      <c r="B117">
        <v>6</v>
      </c>
      <c r="E117" t="s">
        <v>99</v>
      </c>
      <c r="F117">
        <v>12</v>
      </c>
      <c r="G117" t="s">
        <v>66</v>
      </c>
      <c r="H117">
        <v>12</v>
      </c>
      <c r="I117" t="s">
        <v>23</v>
      </c>
      <c r="J117">
        <v>30</v>
      </c>
      <c r="K117" t="s">
        <v>22</v>
      </c>
      <c r="L117">
        <v>150</v>
      </c>
    </row>
    <row r="118" spans="1:13" x14ac:dyDescent="0.25">
      <c r="A118" t="s">
        <v>93</v>
      </c>
      <c r="B118">
        <v>25</v>
      </c>
      <c r="C118" t="s">
        <v>87</v>
      </c>
      <c r="D118">
        <v>10</v>
      </c>
      <c r="E118" t="s">
        <v>17</v>
      </c>
      <c r="F118">
        <v>50</v>
      </c>
      <c r="G118" t="s">
        <v>52</v>
      </c>
      <c r="H118">
        <v>15</v>
      </c>
      <c r="I118" t="s">
        <v>87</v>
      </c>
      <c r="J118">
        <v>40</v>
      </c>
    </row>
    <row r="119" spans="1:13" x14ac:dyDescent="0.25">
      <c r="A119" t="s">
        <v>101</v>
      </c>
      <c r="B119">
        <v>1.5</v>
      </c>
      <c r="E119" t="s">
        <v>78</v>
      </c>
      <c r="F119">
        <v>1.5</v>
      </c>
      <c r="G119" t="s">
        <v>86</v>
      </c>
      <c r="H119">
        <v>75</v>
      </c>
      <c r="I119" t="s">
        <v>22</v>
      </c>
      <c r="J119">
        <v>37.5</v>
      </c>
    </row>
    <row r="120" spans="1:13" x14ac:dyDescent="0.25">
      <c r="A120" t="s">
        <v>104</v>
      </c>
      <c r="B120">
        <v>30</v>
      </c>
      <c r="E120" t="s">
        <v>22</v>
      </c>
      <c r="F120">
        <v>120</v>
      </c>
      <c r="G120" t="s">
        <v>23</v>
      </c>
      <c r="H120">
        <v>30</v>
      </c>
      <c r="I120" t="s">
        <v>48</v>
      </c>
      <c r="J120">
        <v>10</v>
      </c>
    </row>
    <row r="121" spans="1:13" x14ac:dyDescent="0.25">
      <c r="A121" t="s">
        <v>181</v>
      </c>
      <c r="B121">
        <v>50</v>
      </c>
      <c r="C121" t="s">
        <v>23</v>
      </c>
      <c r="D121">
        <v>15</v>
      </c>
      <c r="E121" t="s">
        <v>182</v>
      </c>
      <c r="F121">
        <v>37.5</v>
      </c>
      <c r="G121" t="s">
        <v>137</v>
      </c>
      <c r="H121">
        <v>25</v>
      </c>
      <c r="I121" t="s">
        <v>104</v>
      </c>
      <c r="J121">
        <v>15</v>
      </c>
      <c r="K121" t="s">
        <v>87</v>
      </c>
      <c r="L121">
        <v>15</v>
      </c>
    </row>
    <row r="122" spans="1:13" x14ac:dyDescent="0.25">
      <c r="A122" t="s">
        <v>147</v>
      </c>
      <c r="B122">
        <v>100</v>
      </c>
      <c r="C122" t="s">
        <v>142</v>
      </c>
      <c r="D122">
        <v>10</v>
      </c>
      <c r="E122" t="s">
        <v>143</v>
      </c>
      <c r="F122">
        <v>60</v>
      </c>
      <c r="G122" t="s">
        <v>104</v>
      </c>
      <c r="H122">
        <v>10</v>
      </c>
    </row>
    <row r="123" spans="1:13" x14ac:dyDescent="0.25">
      <c r="A123" t="s">
        <v>155</v>
      </c>
      <c r="B123">
        <v>250</v>
      </c>
      <c r="E123" t="s">
        <v>153</v>
      </c>
      <c r="F123">
        <v>125</v>
      </c>
      <c r="G123" t="s">
        <v>86</v>
      </c>
      <c r="H123">
        <v>15</v>
      </c>
      <c r="I123" t="s">
        <v>143</v>
      </c>
      <c r="J123">
        <v>15</v>
      </c>
    </row>
    <row r="125" spans="1:13" ht="18.75" x14ac:dyDescent="0.3">
      <c r="A125" s="4" t="s">
        <v>35</v>
      </c>
    </row>
    <row r="126" spans="1:13" x14ac:dyDescent="0.25">
      <c r="A126" s="3" t="s">
        <v>39</v>
      </c>
      <c r="B126" s="3" t="s">
        <v>194</v>
      </c>
      <c r="C126" s="6" t="s">
        <v>157</v>
      </c>
      <c r="D126" s="5" t="s">
        <v>196</v>
      </c>
      <c r="E126" s="6" t="s">
        <v>158</v>
      </c>
      <c r="F126" s="6" t="s">
        <v>197</v>
      </c>
      <c r="G126" s="6" t="s">
        <v>175</v>
      </c>
      <c r="H126" s="6" t="s">
        <v>200</v>
      </c>
    </row>
    <row r="127" spans="1:13" x14ac:dyDescent="0.25">
      <c r="A127" t="s">
        <v>120</v>
      </c>
      <c r="B127">
        <v>30</v>
      </c>
      <c r="C127" t="s">
        <v>113</v>
      </c>
      <c r="D127">
        <v>30</v>
      </c>
      <c r="E127" t="s">
        <v>119</v>
      </c>
      <c r="F127">
        <v>150</v>
      </c>
      <c r="I127" t="s">
        <v>183</v>
      </c>
    </row>
    <row r="128" spans="1:13" x14ac:dyDescent="0.25">
      <c r="A128" t="s">
        <v>113</v>
      </c>
      <c r="B128">
        <v>30</v>
      </c>
      <c r="C128" t="s">
        <v>14</v>
      </c>
      <c r="D128">
        <v>600</v>
      </c>
      <c r="I128" t="s">
        <v>184</v>
      </c>
    </row>
    <row r="129" spans="1:13" x14ac:dyDescent="0.25">
      <c r="A129" t="s">
        <v>185</v>
      </c>
      <c r="B129">
        <v>10</v>
      </c>
      <c r="C129" t="s">
        <v>186</v>
      </c>
      <c r="D129">
        <v>10</v>
      </c>
      <c r="E129" t="s">
        <v>124</v>
      </c>
      <c r="F129">
        <v>10</v>
      </c>
      <c r="G129" t="s">
        <v>119</v>
      </c>
      <c r="H129">
        <v>200</v>
      </c>
      <c r="I129" t="s">
        <v>183</v>
      </c>
    </row>
    <row r="130" spans="1:13" x14ac:dyDescent="0.25">
      <c r="A130" t="s">
        <v>112</v>
      </c>
      <c r="B130">
        <v>0.5</v>
      </c>
      <c r="C130" t="s">
        <v>110</v>
      </c>
      <c r="D130">
        <v>100</v>
      </c>
      <c r="E130" t="s">
        <v>111</v>
      </c>
      <c r="F130">
        <v>0.5</v>
      </c>
      <c r="I130" t="s">
        <v>183</v>
      </c>
    </row>
    <row r="131" spans="1:13" x14ac:dyDescent="0.25">
      <c r="A131" t="s">
        <v>107</v>
      </c>
      <c r="B131">
        <v>30</v>
      </c>
      <c r="C131" t="s">
        <v>181</v>
      </c>
      <c r="D131">
        <v>100</v>
      </c>
      <c r="E131" t="s">
        <v>182</v>
      </c>
      <c r="F131">
        <v>25</v>
      </c>
      <c r="I131" t="s">
        <v>184</v>
      </c>
    </row>
    <row r="133" spans="1:13" ht="18.75" x14ac:dyDescent="0.3">
      <c r="A133" s="4" t="s">
        <v>36</v>
      </c>
    </row>
    <row r="134" spans="1:13" x14ac:dyDescent="0.25">
      <c r="A134" s="5" t="s">
        <v>159</v>
      </c>
      <c r="B134" s="6" t="s">
        <v>198</v>
      </c>
      <c r="C134" s="5" t="s">
        <v>160</v>
      </c>
      <c r="D134" s="6" t="s">
        <v>199</v>
      </c>
      <c r="E134" s="6" t="s">
        <v>157</v>
      </c>
      <c r="F134" s="5" t="s">
        <v>196</v>
      </c>
      <c r="G134" s="6" t="s">
        <v>158</v>
      </c>
      <c r="H134" s="6" t="s">
        <v>197</v>
      </c>
      <c r="I134" s="6" t="s">
        <v>175</v>
      </c>
      <c r="J134" s="6" t="s">
        <v>200</v>
      </c>
      <c r="K134" s="6" t="s">
        <v>176</v>
      </c>
      <c r="L134" s="7" t="s">
        <v>201</v>
      </c>
      <c r="M134" t="s">
        <v>188</v>
      </c>
    </row>
    <row r="135" spans="1:13" x14ac:dyDescent="0.25">
      <c r="A135" t="s">
        <v>123</v>
      </c>
      <c r="B135">
        <v>4</v>
      </c>
      <c r="C135" t="s">
        <v>119</v>
      </c>
      <c r="D135">
        <v>100</v>
      </c>
      <c r="E135" t="s">
        <v>96</v>
      </c>
      <c r="F135">
        <v>4</v>
      </c>
      <c r="G135" t="s">
        <v>122</v>
      </c>
      <c r="H135">
        <v>4</v>
      </c>
      <c r="I135" t="s">
        <v>121</v>
      </c>
      <c r="J135">
        <v>4</v>
      </c>
      <c r="K135" t="s">
        <v>118</v>
      </c>
      <c r="L135">
        <v>100</v>
      </c>
    </row>
    <row r="136" spans="1:13" x14ac:dyDescent="0.25">
      <c r="A136" t="s">
        <v>130</v>
      </c>
      <c r="B136">
        <v>2.5</v>
      </c>
      <c r="C136" t="s">
        <v>119</v>
      </c>
      <c r="D136">
        <v>60</v>
      </c>
      <c r="E136" t="s">
        <v>129</v>
      </c>
      <c r="F136">
        <v>12.5</v>
      </c>
      <c r="G136" t="s">
        <v>161</v>
      </c>
      <c r="H136">
        <v>7.5</v>
      </c>
      <c r="I136" t="s">
        <v>121</v>
      </c>
      <c r="J136">
        <v>7.5</v>
      </c>
      <c r="K136" t="s">
        <v>118</v>
      </c>
      <c r="L136">
        <v>60</v>
      </c>
    </row>
    <row r="137" spans="1:13" x14ac:dyDescent="0.25">
      <c r="A137" t="s">
        <v>127</v>
      </c>
      <c r="B137">
        <v>2.5</v>
      </c>
      <c r="C137" t="s">
        <v>119</v>
      </c>
      <c r="D137">
        <v>50</v>
      </c>
      <c r="E137" t="s">
        <v>126</v>
      </c>
      <c r="F137">
        <v>5</v>
      </c>
      <c r="G137" t="s">
        <v>94</v>
      </c>
      <c r="H137">
        <v>5</v>
      </c>
      <c r="I137" t="s">
        <v>116</v>
      </c>
      <c r="J137">
        <v>100</v>
      </c>
      <c r="K137" t="s">
        <v>118</v>
      </c>
      <c r="L137">
        <v>50</v>
      </c>
    </row>
    <row r="138" spans="1:13" x14ac:dyDescent="0.25">
      <c r="A138" t="s">
        <v>122</v>
      </c>
      <c r="B138">
        <v>3</v>
      </c>
      <c r="C138" t="s">
        <v>119</v>
      </c>
      <c r="D138">
        <v>75</v>
      </c>
      <c r="E138" t="s">
        <v>114</v>
      </c>
      <c r="F138">
        <v>15</v>
      </c>
      <c r="G138" t="s">
        <v>91</v>
      </c>
      <c r="H138">
        <v>3</v>
      </c>
      <c r="I138" t="s">
        <v>116</v>
      </c>
      <c r="J138">
        <v>45</v>
      </c>
      <c r="K138" t="s">
        <v>118</v>
      </c>
      <c r="L138">
        <v>75</v>
      </c>
    </row>
    <row r="139" spans="1:13" x14ac:dyDescent="0.25">
      <c r="A139" t="s">
        <v>121</v>
      </c>
      <c r="B139">
        <v>5</v>
      </c>
      <c r="C139" t="s">
        <v>119</v>
      </c>
      <c r="D139">
        <v>125</v>
      </c>
      <c r="E139" t="s">
        <v>120</v>
      </c>
      <c r="F139">
        <v>30</v>
      </c>
      <c r="G139" t="s">
        <v>139</v>
      </c>
      <c r="H139">
        <v>5</v>
      </c>
      <c r="I139" t="s">
        <v>85</v>
      </c>
      <c r="J139">
        <v>45</v>
      </c>
      <c r="K139" t="s">
        <v>118</v>
      </c>
      <c r="L139">
        <v>125</v>
      </c>
    </row>
    <row r="140" spans="1:13" x14ac:dyDescent="0.25">
      <c r="A140" t="s">
        <v>161</v>
      </c>
      <c r="B140">
        <v>5</v>
      </c>
      <c r="C140" t="s">
        <v>119</v>
      </c>
      <c r="D140">
        <v>60</v>
      </c>
      <c r="E140" t="s">
        <v>114</v>
      </c>
      <c r="F140">
        <v>10</v>
      </c>
      <c r="G140" t="s">
        <v>120</v>
      </c>
      <c r="H140">
        <v>10</v>
      </c>
      <c r="I140" t="s">
        <v>136</v>
      </c>
      <c r="J140">
        <v>60</v>
      </c>
      <c r="K140" t="s">
        <v>118</v>
      </c>
      <c r="L140">
        <v>60</v>
      </c>
    </row>
    <row r="142" spans="1:13" ht="18.75" x14ac:dyDescent="0.3">
      <c r="A142" s="4" t="s">
        <v>189</v>
      </c>
    </row>
    <row r="143" spans="1:13" x14ac:dyDescent="0.25">
      <c r="A143" s="5" t="s">
        <v>39</v>
      </c>
      <c r="B143" s="6" t="s">
        <v>194</v>
      </c>
      <c r="C143" s="6" t="s">
        <v>157</v>
      </c>
      <c r="D143" s="5" t="s">
        <v>196</v>
      </c>
      <c r="E143" s="6" t="s">
        <v>158</v>
      </c>
      <c r="F143" s="6" t="s">
        <v>197</v>
      </c>
      <c r="G143" t="s">
        <v>190</v>
      </c>
    </row>
    <row r="144" spans="1:13" x14ac:dyDescent="0.25">
      <c r="A144" t="s">
        <v>115</v>
      </c>
      <c r="B144">
        <v>30</v>
      </c>
      <c r="C144" t="s">
        <v>128</v>
      </c>
      <c r="D144">
        <v>60</v>
      </c>
      <c r="E144" t="s">
        <v>84</v>
      </c>
      <c r="F144">
        <v>120</v>
      </c>
    </row>
    <row r="145" spans="1:6" x14ac:dyDescent="0.25">
      <c r="A145" t="s">
        <v>115</v>
      </c>
      <c r="B145">
        <v>15</v>
      </c>
      <c r="C145" t="s">
        <v>128</v>
      </c>
      <c r="D145">
        <v>45</v>
      </c>
      <c r="E145" t="s">
        <v>42</v>
      </c>
      <c r="F145">
        <v>60</v>
      </c>
    </row>
    <row r="146" spans="1:6" x14ac:dyDescent="0.25">
      <c r="A146" t="s">
        <v>115</v>
      </c>
      <c r="B146">
        <v>10</v>
      </c>
      <c r="C146" t="s">
        <v>128</v>
      </c>
      <c r="D146">
        <v>40</v>
      </c>
      <c r="E146" t="s">
        <v>40</v>
      </c>
      <c r="F146">
        <v>240</v>
      </c>
    </row>
  </sheetData>
  <phoneticPr fontId="3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469E-803D-49D7-8397-1E7B16C5F295}">
  <dimension ref="A1:F36"/>
  <sheetViews>
    <sheetView tabSelected="1" workbookViewId="0">
      <selection activeCell="G23" sqref="G23"/>
    </sheetView>
  </sheetViews>
  <sheetFormatPr defaultRowHeight="15" x14ac:dyDescent="0.25"/>
  <cols>
    <col min="1" max="1" width="26.42578125" bestFit="1" customWidth="1"/>
    <col min="2" max="2" width="13.42578125" bestFit="1" customWidth="1"/>
    <col min="3" max="3" width="21.5703125" bestFit="1" customWidth="1"/>
    <col min="4" max="5" width="12.140625" bestFit="1" customWidth="1"/>
    <col min="6" max="7" width="12" bestFit="1" customWidth="1"/>
    <col min="9" max="9" width="21.85546875" bestFit="1" customWidth="1"/>
    <col min="10" max="10" width="15.85546875" bestFit="1" customWidth="1"/>
    <col min="11" max="11" width="26.28515625" bestFit="1" customWidth="1"/>
    <col min="12" max="12" width="16" bestFit="1" customWidth="1"/>
  </cols>
  <sheetData>
    <row r="1" spans="1:5" x14ac:dyDescent="0.25">
      <c r="A1" t="s">
        <v>203</v>
      </c>
    </row>
    <row r="2" spans="1:5" x14ac:dyDescent="0.25">
      <c r="A2" t="s">
        <v>202</v>
      </c>
    </row>
    <row r="4" spans="1:5" ht="18.75" x14ac:dyDescent="0.3">
      <c r="A4" s="4" t="s">
        <v>204</v>
      </c>
    </row>
    <row r="5" spans="1:5" x14ac:dyDescent="0.25">
      <c r="A5" s="6" t="s">
        <v>39</v>
      </c>
      <c r="B5" t="s">
        <v>206</v>
      </c>
      <c r="C5" t="s">
        <v>192</v>
      </c>
      <c r="D5" t="s">
        <v>207</v>
      </c>
    </row>
    <row r="6" spans="1:5" x14ac:dyDescent="0.25">
      <c r="A6" t="s">
        <v>2</v>
      </c>
      <c r="B6" s="16">
        <f>VLOOKUP(A6,Resources_Total[#All],2,FALSE)</f>
        <v>25400</v>
      </c>
      <c r="C6">
        <v>1</v>
      </c>
      <c r="D6" s="17">
        <f>IFERROR(((AIV[[#This Row],[Input AIV]])/AIV[[#This Row],[Ouput Rate]]*VLOOKUP(A6,Item_Research[#All],2,FALSE)),0)</f>
        <v>3.9370078740157478E-5</v>
      </c>
      <c r="E6" s="16"/>
    </row>
    <row r="7" spans="1:5" x14ac:dyDescent="0.25">
      <c r="A7" t="s">
        <v>12</v>
      </c>
      <c r="B7" s="16">
        <f>VLOOKUP(A7,Resources_Total[#All],2,FALSE)</f>
        <v>11000</v>
      </c>
      <c r="C7">
        <v>1</v>
      </c>
      <c r="D7" s="17">
        <f>IFERROR(((AIV[[#This Row],[Input AIV]])/AIV[[#This Row],[Ouput Rate]]*VLOOKUP(A7,Item_Research[#All],2,FALSE)),0)</f>
        <v>9.0909090909090904E-5</v>
      </c>
      <c r="E7" s="16"/>
    </row>
    <row r="8" spans="1:5" x14ac:dyDescent="0.25">
      <c r="A8" t="s">
        <v>13</v>
      </c>
      <c r="B8" s="16">
        <f>VLOOKUP(A8,Resources_Total[#All],2,FALSE)</f>
        <v>18800</v>
      </c>
      <c r="C8">
        <v>1</v>
      </c>
      <c r="D8" s="17">
        <f>IFERROR(((AIV[[#This Row],[Input AIV]])/AIV[[#This Row],[Ouput Rate]]*VLOOKUP(A8,Item_Research[#All],2,FALSE)),0)</f>
        <v>5.3191489361702127E-5</v>
      </c>
      <c r="E8" s="16"/>
    </row>
    <row r="9" spans="1:5" x14ac:dyDescent="0.25">
      <c r="A9" t="s">
        <v>11</v>
      </c>
      <c r="B9" s="16">
        <f>VLOOKUP(A9,Resources_Total[#All],2,FALSE)</f>
        <v>3400</v>
      </c>
      <c r="C9">
        <v>1</v>
      </c>
      <c r="D9" s="17">
        <f>IFERROR(((AIV[[#This Row],[Input AIV]])/AIV[[#This Row],[Ouput Rate]]*VLOOKUP(A9,Item_Research[#All],2,FALSE)),0)</f>
        <v>4.4117647058823526E-4</v>
      </c>
      <c r="E9" s="16"/>
    </row>
    <row r="10" spans="1:5" x14ac:dyDescent="0.25">
      <c r="A10" t="s">
        <v>14</v>
      </c>
      <c r="B10" s="16">
        <f>VLOOKUP(A10,Resources_Total[#All],2,FALSE)</f>
        <v>12400</v>
      </c>
      <c r="C10">
        <v>1</v>
      </c>
      <c r="D10" s="17">
        <f>IFERROR(((AIV[[#This Row],[Input AIV]])/AIV[[#This Row],[Ouput Rate]]*VLOOKUP(A10,Item_Research[#All],2,FALSE)),0)</f>
        <v>8.0645161290322581E-5</v>
      </c>
      <c r="E10" s="16"/>
    </row>
    <row r="11" spans="1:5" x14ac:dyDescent="0.25">
      <c r="A11" t="s">
        <v>15</v>
      </c>
      <c r="B11" s="16">
        <f>VLOOKUP(A11,Resources_Total[#All],2,FALSE)</f>
        <v>3400</v>
      </c>
      <c r="C11">
        <v>1</v>
      </c>
      <c r="D11" s="17">
        <f>IFERROR(((AIV[[#This Row],[Input AIV]])/AIV[[#This Row],[Ouput Rate]]*VLOOKUP(A11,Item_Research[#All],2,FALSE)),0)</f>
        <v>4.4117647058823526E-4</v>
      </c>
      <c r="E11" s="16"/>
    </row>
    <row r="12" spans="1:5" x14ac:dyDescent="0.25">
      <c r="A12" t="s">
        <v>16</v>
      </c>
      <c r="B12" s="16">
        <f>VLOOKUP(A12,Resources_Total[#All],2,FALSE)</f>
        <v>3200</v>
      </c>
      <c r="C12">
        <v>1</v>
      </c>
      <c r="D12" s="17">
        <f>IFERROR(((AIV[[#This Row],[Input AIV]])/AIV[[#This Row],[Ouput Rate]]*VLOOKUP(A12,Item_Research[#All],2,FALSE)),0)</f>
        <v>4.6874999999999998E-4</v>
      </c>
      <c r="E12" s="16"/>
    </row>
    <row r="13" spans="1:5" x14ac:dyDescent="0.25">
      <c r="A13" t="s">
        <v>17</v>
      </c>
      <c r="B13" s="16">
        <f>VLOOKUP(A13,Resources_Total[#All],2,FALSE)</f>
        <v>1000</v>
      </c>
      <c r="C13">
        <v>1</v>
      </c>
      <c r="D13" s="17">
        <f>IFERROR(((AIV[[#This Row],[Input AIV]])/AIV[[#This Row],[Ouput Rate]]*VLOOKUP(A13,Item_Research[#All],2,FALSE)),0)</f>
        <v>1E-3</v>
      </c>
      <c r="E13" s="16"/>
    </row>
    <row r="14" spans="1:5" x14ac:dyDescent="0.25">
      <c r="A14" t="s">
        <v>18</v>
      </c>
      <c r="B14" s="16">
        <f>VLOOKUP(A14,Resources_Total[#All],2,FALSE)</f>
        <v>3400</v>
      </c>
      <c r="C14">
        <v>1</v>
      </c>
      <c r="D14" s="17">
        <f>IFERROR(((AIV[[#This Row],[Input AIV]])/AIV[[#This Row],[Ouput Rate]]*VLOOKUP(A14,Item_Research[#All],2,FALSE)),0)</f>
        <v>2.941176470588235E-4</v>
      </c>
      <c r="E14" s="16"/>
    </row>
    <row r="15" spans="1:5" x14ac:dyDescent="0.25">
      <c r="A15" t="s">
        <v>19</v>
      </c>
      <c r="B15" s="16">
        <f>VLOOKUP(A15,Resources_Total[#All],2,FALSE)</f>
        <v>3800</v>
      </c>
      <c r="C15">
        <v>1</v>
      </c>
      <c r="D15" s="17">
        <f>IFERROR(((AIV[[#This Row],[Input AIV]])/AIV[[#This Row],[Ouput Rate]]*VLOOKUP(A15,Item_Research[#All],2,FALSE)),0)</f>
        <v>3.9473684210526315E-4</v>
      </c>
      <c r="E15" s="16"/>
    </row>
    <row r="16" spans="1:5" x14ac:dyDescent="0.25">
      <c r="A16" t="s">
        <v>21</v>
      </c>
      <c r="B16" s="16">
        <f>VLOOKUP(A16,Resources_Total[#All],2,FALSE)</f>
        <v>6000</v>
      </c>
      <c r="C16">
        <v>1</v>
      </c>
      <c r="D16" s="17">
        <f>IFERROR(((AIV[[#This Row],[Input AIV]])/AIV[[#This Row],[Ouput Rate]]*VLOOKUP(A16,Item_Research[#All],2,FALSE)),0)</f>
        <v>8.3333333333333328E-4</v>
      </c>
      <c r="E16" s="16"/>
    </row>
    <row r="17" spans="1:6" x14ac:dyDescent="0.25">
      <c r="A17" t="s">
        <v>191</v>
      </c>
      <c r="B17" s="16">
        <f>VLOOKUP(A17,Resources_Total[#All],2,FALSE)</f>
        <v>3600</v>
      </c>
      <c r="C17">
        <v>1</v>
      </c>
      <c r="D17" s="17">
        <f>IFERROR(((AIV[[#This Row],[Input AIV]])/AIV[[#This Row],[Ouput Rate]]*VLOOKUP(A17,Item_Research[#All],2,FALSE)),0)</f>
        <v>2.2222222222222222E-3</v>
      </c>
      <c r="E17" s="16"/>
    </row>
    <row r="18" spans="1:6" x14ac:dyDescent="0.25">
      <c r="A18" t="s">
        <v>22</v>
      </c>
      <c r="B18" s="16">
        <f>VLOOKUP(A18,Resources_Total[#All],2,FALSE)</f>
        <v>9000</v>
      </c>
      <c r="C18">
        <v>1</v>
      </c>
      <c r="D18" s="17">
        <f>IFERROR(((AIV[[#This Row],[Input AIV]])/AIV[[#This Row],[Ouput Rate]]*VLOOKUP(A18,Item_Research[#All],2,FALSE)),0)</f>
        <v>8.8888888888888893E-4</v>
      </c>
      <c r="E18" s="16"/>
    </row>
    <row r="19" spans="1:6" x14ac:dyDescent="0.25">
      <c r="A19" t="s">
        <v>23</v>
      </c>
      <c r="B19" s="16">
        <f>VLOOKUP(A19,Resources_Total[#All],2,FALSE)</f>
        <v>0</v>
      </c>
      <c r="C19">
        <v>1</v>
      </c>
      <c r="D19" s="17">
        <f>IFERROR(((AIV[[#This Row],[Input AIV]])/AIV[[#This Row],[Ouput Rate]]*VLOOKUP(A19,Item_Research[#All],2,FALSE)),0)</f>
        <v>0</v>
      </c>
      <c r="F19" s="20" t="s">
        <v>167</v>
      </c>
    </row>
    <row r="20" spans="1:6" x14ac:dyDescent="0.25">
      <c r="A20" t="s">
        <v>118</v>
      </c>
      <c r="B20" s="16">
        <f>VLOOKUP(A20,Resources_Total[#All],2,FALSE)</f>
        <v>0</v>
      </c>
      <c r="C20">
        <v>1</v>
      </c>
      <c r="D20" s="17">
        <f>IFERROR(((AIV[[#This Row],[Input AIV]])/AIV[[#This Row],[Ouput Rate]]*VLOOKUP(A20,Item_Research[#All],2,FALSE)),0)</f>
        <v>0</v>
      </c>
      <c r="F20" s="20" t="s">
        <v>167</v>
      </c>
    </row>
    <row r="21" spans="1:6" x14ac:dyDescent="0.25">
      <c r="A21" t="s">
        <v>40</v>
      </c>
      <c r="B21">
        <f>VLOOKUP(A21,Recipes_Smelter[#All],2,FALSE)</f>
        <v>30</v>
      </c>
      <c r="C21" s="18">
        <f>VLOOKUP(VLOOKUP(A21,Recipes_Smelter[#All],3,FALSE),AIV[#All],4,FALSE) * VLOOKUP(A21,Recipes_Smelter[#All],4,FALSE)</f>
        <v>1.1811023622047244E-3</v>
      </c>
      <c r="D21" s="17">
        <f>(1 + C21) / B21 * VLOOKUP(A21,Item_Research[#All],2,FALSE)</f>
        <v>3.3372703412073497E-2</v>
      </c>
      <c r="E21" s="19"/>
    </row>
    <row r="22" spans="1:6" x14ac:dyDescent="0.25">
      <c r="A22" t="s">
        <v>41</v>
      </c>
      <c r="B22">
        <f>VLOOKUP(A22,Recipes_Smelter[#All],2,FALSE)</f>
        <v>30</v>
      </c>
      <c r="C22" s="18">
        <f>VLOOKUP(VLOOKUP(A22,Recipes_Smelter[#All],3,FALSE),AIV[#All],4,FALSE) * VLOOKUP(A22,Recipes_Smelter[#All],4,FALSE)</f>
        <v>2.7272727272727271E-3</v>
      </c>
      <c r="D22" s="17">
        <f>(1 + C22) / B22 * VLOOKUP(A22,Item_Research[#All],2,FALSE)</f>
        <v>3.3424242424242426E-2</v>
      </c>
      <c r="E22" s="19"/>
    </row>
    <row r="23" spans="1:6" x14ac:dyDescent="0.25">
      <c r="A23" t="s">
        <v>42</v>
      </c>
      <c r="B23">
        <f>VLOOKUP(A23,Recipes_Smelter[#All],2,FALSE)</f>
        <v>15</v>
      </c>
      <c r="C23" s="18">
        <f>VLOOKUP(VLOOKUP(A23,Recipes_Smelter[#All],3,FALSE),AIV[#All],4,FALSE) * VLOOKUP(A23,Recipes_Smelter[#All],4,FALSE)</f>
        <v>1.9852941176470587E-2</v>
      </c>
      <c r="D23" s="17">
        <f>(1 + C23) / B23 * VLOOKUP(A23,Item_Research[#All],2,FALSE)</f>
        <v>0.10198529411764704</v>
      </c>
      <c r="E23" s="19"/>
    </row>
    <row r="24" spans="1:6" x14ac:dyDescent="0.25">
      <c r="A24" t="s">
        <v>52</v>
      </c>
      <c r="B24" s="19">
        <f>VLOOKUP(A24,Recipes_Constructor[#All],2,FALSE)</f>
        <v>15</v>
      </c>
      <c r="C24" s="18">
        <f>VLOOKUP(VLOOKUP(A24,Recipes_Constructor[#All],3,FALSE),AIV[#All],4,FALSE) * VLOOKUP(A24,Recipes_Constructor[#All],4,FALSE)</f>
        <v>2.3936170212765957E-3</v>
      </c>
      <c r="D24" s="17">
        <f>(1 + C24) / B24 * VLOOKUP(A24,Item_Research[#All],2,FALSE)</f>
        <v>6.6826241134751774E-2</v>
      </c>
    </row>
    <row r="25" spans="1:6" x14ac:dyDescent="0.25">
      <c r="A25" t="s">
        <v>110</v>
      </c>
      <c r="B25" s="19">
        <f>VLOOKUP(A25,Recipes_Constructor[#All],2,FALSE)</f>
        <v>50</v>
      </c>
      <c r="C25" s="18">
        <f>VLOOKUP(VLOOKUP(A25,Recipes_Constructor[#All],3,FALSE),AIV[#All],4,FALSE) * VLOOKUP(A25,Recipes_Constructor[#All],4,FALSE)</f>
        <v>1.0027272727272727</v>
      </c>
      <c r="D25" s="17">
        <f>(1 + C25) / B25 * VLOOKUP(A25,Item_Research[#All],2,FALSE)</f>
        <v>0.32043636363636369</v>
      </c>
      <c r="E25" s="18"/>
    </row>
    <row r="26" spans="1:6" x14ac:dyDescent="0.25">
      <c r="A26" t="s">
        <v>54</v>
      </c>
      <c r="B26" s="19">
        <f>VLOOKUP(A26,Recipes_Constructor[#All],2,FALSE)</f>
        <v>10</v>
      </c>
      <c r="C26" s="18">
        <f>VLOOKUP(VLOOKUP(A26,Recipes_Constructor[#All],3,FALSE),AIV[#All],4,FALSE) * VLOOKUP(A26,Recipes_Constructor[#All],4,FALSE)</f>
        <v>0.66848484848484846</v>
      </c>
      <c r="D26" s="17">
        <f>(1 + C26) / B26 * VLOOKUP(A26,Item_Research[#All],2,FALSE)</f>
        <v>0.33369696969696971</v>
      </c>
      <c r="E26" s="18"/>
    </row>
    <row r="27" spans="1:6" x14ac:dyDescent="0.25">
      <c r="A27" t="s">
        <v>48</v>
      </c>
      <c r="B27" s="19">
        <f>VLOOKUP(A27,Recipes_Constructor[#All],2,FALSE)</f>
        <v>20</v>
      </c>
      <c r="C27" s="18">
        <f>VLOOKUP(VLOOKUP(A27,Recipes_Constructor[#All],3,FALSE),AIV[#All],4,FALSE) * VLOOKUP(A27,Recipes_Constructor[#All],4,FALSE)</f>
        <v>1.0011811023622048</v>
      </c>
      <c r="D27" s="17">
        <f>(1 + C27) / B27 * VLOOKUP(A27,Item_Research[#All],2,FALSE)</f>
        <v>0.10005905511811024</v>
      </c>
      <c r="E27" s="18"/>
    </row>
    <row r="28" spans="1:6" x14ac:dyDescent="0.25">
      <c r="A28" t="s">
        <v>47</v>
      </c>
      <c r="B28" s="19">
        <f>VLOOKUP(A28,Recipes_Constructor[#All],2,FALSE)</f>
        <v>15</v>
      </c>
      <c r="C28" s="18">
        <f>VLOOKUP(VLOOKUP(A28,Recipes_Constructor[#All],3,FALSE),AIV[#All],4,FALSE) * VLOOKUP(A28,Recipes_Constructor[#All],4,FALSE)</f>
        <v>0.50059055118110241</v>
      </c>
      <c r="D28" s="17">
        <f>(1 + C28) / B28 * VLOOKUP(A28,Item_Research[#All],2,FALSE)</f>
        <v>0.10003937007874016</v>
      </c>
    </row>
    <row r="29" spans="1:6" x14ac:dyDescent="0.25">
      <c r="A29" t="s">
        <v>136</v>
      </c>
      <c r="B29" s="19">
        <f>VLOOKUP(A29,Recipes_Constructor[#All],2,FALSE)</f>
        <v>22.5</v>
      </c>
      <c r="C29" s="18">
        <f>VLOOKUP(VLOOKUP(A29,Recipes_Constructor[#All],3,FALSE),AIV[#All],4,FALSE) * VLOOKUP(A29,Recipes_Constructor[#All],4,FALSE)</f>
        <v>1.6544117647058824E-2</v>
      </c>
      <c r="D29" s="17">
        <f>(1 + C29) / B29 * VLOOKUP(A29,Item_Research[#All],2,FALSE)</f>
        <v>6.776960784313725E-2</v>
      </c>
    </row>
    <row r="30" spans="1:6" x14ac:dyDescent="0.25">
      <c r="A30" t="s">
        <v>131</v>
      </c>
      <c r="B30" s="19">
        <f>VLOOKUP(A30,Recipes_Constructor[#All],2,FALSE)</f>
        <v>60</v>
      </c>
      <c r="C30" s="18">
        <f>VLOOKUP(VLOOKUP(A30,Recipes_Constructor[#All],3,FALSE),AIV[#All],4,FALSE) * VLOOKUP(A30,Recipes_Constructor[#All],4,FALSE)</f>
        <v>1.2238235294117645</v>
      </c>
      <c r="D30" s="17">
        <f>(1 + C30) / B30 * VLOOKUP(A30,Item_Research[#All],2,FALSE)</f>
        <v>5.5595588235294119E-2</v>
      </c>
    </row>
    <row r="31" spans="1:6" x14ac:dyDescent="0.25">
      <c r="A31" t="s">
        <v>128</v>
      </c>
      <c r="B31" s="19">
        <f>VLOOKUP(A31,Recipes_Constructor[#All],2,FALSE)</f>
        <v>30</v>
      </c>
      <c r="C31" s="18">
        <f>VLOOKUP(VLOOKUP(A31,Recipes_Constructor[#All],3,FALSE),AIV[#All],4,FALSE) * VLOOKUP(A31,Recipes_Constructor[#All],4,FALSE)</f>
        <v>4.736842105263158E-2</v>
      </c>
      <c r="D31" s="17">
        <f>(1 + C31) / B31 * VLOOKUP(A31,Item_Research[#All],2,FALSE)</f>
        <v>5.2368421052631571E-2</v>
      </c>
    </row>
    <row r="32" spans="1:6" x14ac:dyDescent="0.25">
      <c r="A32" t="s">
        <v>137</v>
      </c>
      <c r="B32" s="19">
        <f>VLOOKUP(A32,Recipes_Constructor[#All],2,FALSE)</f>
        <v>37.5</v>
      </c>
      <c r="C32" s="18">
        <f>VLOOKUP(VLOOKUP(A32,Recipes_Constructor[#All],3,FALSE),AIV[#All],4,FALSE) * VLOOKUP(A32,Recipes_Constructor[#All],4,FALSE)</f>
        <v>9.9264705882352935E-3</v>
      </c>
      <c r="D32" s="17">
        <f>(1 + C32) / B32 * VLOOKUP(A32,Item_Research[#All],2,FALSE)</f>
        <v>4.0397058823529411E-2</v>
      </c>
    </row>
    <row r="33" spans="1:4" x14ac:dyDescent="0.25">
      <c r="A33" t="s">
        <v>50</v>
      </c>
      <c r="B33" s="19">
        <f>VLOOKUP(A33,Recipes_Constructor[#All],2,FALSE)</f>
        <v>30</v>
      </c>
      <c r="C33" s="18">
        <f>VLOOKUP(VLOOKUP(A33,Recipes_Constructor[#All],3,FALSE),AIV[#All],4,FALSE) * VLOOKUP(A33,Recipes_Constructor[#All],4,FALSE)</f>
        <v>0.50136363636363634</v>
      </c>
      <c r="D33" s="17">
        <f>(1 + C33) / B33 * VLOOKUP(A33,Item_Research[#All],2,FALSE)</f>
        <v>5.0045454545454546E-2</v>
      </c>
    </row>
    <row r="34" spans="1:4" x14ac:dyDescent="0.25">
      <c r="A34" t="s">
        <v>51</v>
      </c>
      <c r="B34" s="19">
        <f>VLOOKUP(A34,Recipes_Constructor[#All],2,FALSE)</f>
        <v>30</v>
      </c>
      <c r="C34" s="18">
        <f>VLOOKUP(VLOOKUP(A34,Recipes_Constructor[#All],3,FALSE),AIV[#All],4,FALSE) * VLOOKUP(A34,Recipes_Constructor[#All],4,FALSE)</f>
        <v>3.0027272727272729</v>
      </c>
      <c r="D34" s="17">
        <f>(1 + C34) / B34 * VLOOKUP(A34,Item_Research[#All],2,FALSE)</f>
        <v>0.13342424242424242</v>
      </c>
    </row>
    <row r="35" spans="1:4" x14ac:dyDescent="0.25">
      <c r="A35" t="s">
        <v>165</v>
      </c>
      <c r="B35" s="19">
        <f>VLOOKUP(A35,Recipes_Constructor[#All],2,FALSE)</f>
        <v>15</v>
      </c>
      <c r="C35" s="18">
        <f>VLOOKUP(VLOOKUP(A35,Recipes_Constructor[#All],3,FALSE),AIV[#All],4,FALSE) * VLOOKUP(A35,Recipes_Constructor[#All],4,FALSE)</f>
        <v>1.5005905511811024</v>
      </c>
      <c r="D35" s="17">
        <f>(1 + C35) / B35 * VLOOKUP(A35,Item_Research[#All],2,FALSE)</f>
        <v>0.25005905511811022</v>
      </c>
    </row>
    <row r="36" spans="1:4" x14ac:dyDescent="0.25">
      <c r="A36" t="s">
        <v>166</v>
      </c>
      <c r="B36" s="19">
        <f>VLOOKUP(A36,Recipes_Constructor[#All],2,FALSE)</f>
        <v>40</v>
      </c>
      <c r="C36" s="18">
        <f>VLOOKUP(VLOOKUP(A36,Recipes_Constructor[#All],3,FALSE),AIV[#All],4,FALSE) * VLOOKUP(A36,Recipes_Constructor[#All],4,FALSE)</f>
        <v>1.0003937007874015</v>
      </c>
      <c r="D36" s="17">
        <f>(1 + C36) / B36 * VLOOKUP(A36,Item_Research[#All],2,FALSE)</f>
        <v>5.000984251968503E-2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023-1111-4DD6-B6A8-6ED089769A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Machines</vt:lpstr>
      <vt:lpstr>Item Research Tiers</vt:lpstr>
      <vt:lpstr>Resources</vt:lpstr>
      <vt:lpstr>Base Recipes</vt:lpstr>
      <vt:lpstr>AIV</vt:lpstr>
      <vt:lpstr>Alternate Recipies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Kendall</dc:creator>
  <cp:lastModifiedBy>Sean Kendall</cp:lastModifiedBy>
  <dcterms:created xsi:type="dcterms:W3CDTF">2025-10-27T20:34:39Z</dcterms:created>
  <dcterms:modified xsi:type="dcterms:W3CDTF">2025-10-31T21:58:34Z</dcterms:modified>
</cp:coreProperties>
</file>