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04.xml"/>
  <Override ContentType="application/vnd.openxmlformats-officedocument.drawingml.chart+xml" PartName="/xl/charts/chart43.xml"/>
  <Override ContentType="application/vnd.openxmlformats-officedocument.drawingml.chart+xml" PartName="/xl/charts/chart120.xml"/>
  <Override ContentType="application/vnd.openxmlformats-officedocument.drawingml.chart+xml" PartName="/xl/charts/chart147.xml"/>
  <Override ContentType="application/vnd.openxmlformats-officedocument.drawingml.chart+xml" PartName="/xl/charts/chart78.xml"/>
  <Override ContentType="application/vnd.openxmlformats-officedocument.drawingml.chart+xml" PartName="/xl/charts/chart155.xml"/>
  <Override ContentType="application/vnd.openxmlformats-officedocument.drawingml.chart+xml" PartName="/xl/charts/chart35.xml"/>
  <Override ContentType="application/vnd.openxmlformats-officedocument.drawingml.chart+xml" PartName="/xl/charts/chart112.xml"/>
  <Override ContentType="application/vnd.openxmlformats-officedocument.drawingml.chart+xml" PartName="/xl/charts/chart61.xml"/>
  <Override ContentType="application/vnd.openxmlformats-officedocument.drawingml.chart+xml" PartName="/xl/charts/chart130.xml"/>
  <Override ContentType="application/vnd.openxmlformats-officedocument.drawingml.chart+xml" PartName="/xl/charts/chart94.xml"/>
  <Override ContentType="application/vnd.openxmlformats-officedocument.drawingml.chart+xml" PartName="/xl/charts/chart122.xml"/>
  <Override ContentType="application/vnd.openxmlformats-officedocument.drawingml.chart+xml" PartName="/xl/charts/chart17.xml"/>
  <Override ContentType="application/vnd.openxmlformats-officedocument.drawingml.chart+xml" PartName="/xl/charts/chart173.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51.xml"/>
  <Override ContentType="application/vnd.openxmlformats-officedocument.drawingml.chart+xml" PartName="/xl/charts/chart139.xml"/>
  <Override ContentType="application/vnd.openxmlformats-officedocument.drawingml.chart+xml" PartName="/xl/charts/chart86.xml"/>
  <Override ContentType="application/vnd.openxmlformats-officedocument.drawingml.chart+xml" PartName="/xl/charts/chart165.xml"/>
  <Override ContentType="application/vnd.openxmlformats-officedocument.drawingml.chart+xml" PartName="/xl/charts/chart161.xml"/>
  <Override ContentType="application/vnd.openxmlformats-officedocument.drawingml.chart+xml" PartName="/xl/charts/chart29.xml"/>
  <Override ContentType="application/vnd.openxmlformats-officedocument.drawingml.chart+xml" PartName="/xl/charts/chart20.xml"/>
  <Override ContentType="application/vnd.openxmlformats-officedocument.drawingml.chart+xml" PartName="/xl/charts/chart175.xml"/>
  <Override ContentType="application/vnd.openxmlformats-officedocument.drawingml.chart+xml" PartName="/xl/charts/chart157.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127.xml"/>
  <Override ContentType="application/vnd.openxmlformats-officedocument.drawingml.chart+xml" PartName="/xl/charts/chart76.xml"/>
  <Override ContentType="application/vnd.openxmlformats-officedocument.drawingml.chart+xml" PartName="/xl/charts/chart114.xml"/>
  <Override ContentType="application/vnd.openxmlformats-officedocument.drawingml.chart+xml" PartName="/xl/charts/chart129.xml"/>
  <Override ContentType="application/vnd.openxmlformats-officedocument.drawingml.chart+xml" PartName="/xl/charts/chart58.xml"/>
  <Override ContentType="application/vnd.openxmlformats-officedocument.drawingml.chart+xml" PartName="/xl/charts/chart159.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132.xml"/>
  <Override ContentType="application/vnd.openxmlformats-officedocument.drawingml.chart+xml" PartName="/xl/charts/chart102.xml"/>
  <Override ContentType="application/vnd.openxmlformats-officedocument.drawingml.chart+xml" PartName="/xl/charts/chart145.xml"/>
  <Override ContentType="application/vnd.openxmlformats-officedocument.drawingml.chart+xml" PartName="/xl/charts/chart92.xml"/>
  <Override ContentType="application/vnd.openxmlformats-officedocument.drawingml.chart+xml" PartName="/xl/charts/chart163.xml"/>
  <Override ContentType="application/vnd.openxmlformats-officedocument.drawingml.chart+xml" PartName="/xl/charts/chart5.xml"/>
  <Override ContentType="application/vnd.openxmlformats-officedocument.drawingml.chart+xml" PartName="/xl/charts/chart150.xml"/>
  <Override ContentType="application/vnd.openxmlformats-officedocument.drawingml.chart+xml" PartName="/xl/charts/chart88.xml"/>
  <Override ContentType="application/vnd.openxmlformats-officedocument.drawingml.chart+xml" PartName="/xl/charts/chart57.xml"/>
  <Override ContentType="application/vnd.openxmlformats-officedocument.drawingml.chart+xml" PartName="/xl/charts/chart109.xml"/>
  <Override ContentType="application/vnd.openxmlformats-officedocument.drawingml.chart+xml" PartName="/xl/charts/chart14.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116.xml"/>
  <Override ContentType="application/vnd.openxmlformats-officedocument.drawingml.chart+xml" PartName="/xl/charts/chart2.xml"/>
  <Override ContentType="application/vnd.openxmlformats-officedocument.drawingml.chart+xml" PartName="/xl/charts/chart135.xml"/>
  <Override ContentType="application/vnd.openxmlformats-officedocument.drawingml.chart+xml" PartName="/xl/charts/chart47.xml"/>
  <Override ContentType="application/vnd.openxmlformats-officedocument.drawingml.chart+xml" PartName="/xl/charts/chart72.xml"/>
  <Override ContentType="application/vnd.openxmlformats-officedocument.drawingml.chart+xml" PartName="/xl/charts/chart91.xml"/>
  <Override ContentType="application/vnd.openxmlformats-officedocument.drawingml.chart+xml" PartName="/xl/charts/chart118.xml"/>
  <Override ContentType="application/vnd.openxmlformats-officedocument.drawingml.chart+xml" PartName="/xl/charts/chart143.xml"/>
  <Override ContentType="application/vnd.openxmlformats-officedocument.drawingml.chart+xml" PartName="/xl/charts/chart55.xml"/>
  <Override ContentType="application/vnd.openxmlformats-officedocument.drawingml.chart+xml" PartName="/xl/charts/chart160.xml"/>
  <Override ContentType="application/vnd.openxmlformats-officedocument.drawingml.chart+xml" PartName="/xl/charts/chart81.xml"/>
  <Override ContentType="application/vnd.openxmlformats-officedocument.drawingml.chart+xml" PartName="/xl/charts/chart126.xml"/>
  <Override ContentType="application/vnd.openxmlformats-officedocument.drawingml.chart+xml" PartName="/xl/charts/chart169.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38.xml"/>
  <Override ContentType="application/vnd.openxmlformats-officedocument.drawingml.chart+xml" PartName="/xl/charts/chart100.xml"/>
  <Override ContentType="application/vnd.openxmlformats-officedocument.drawingml.chart+xml" PartName="/xl/charts/chart152.xml"/>
  <Override ContentType="application/vnd.openxmlformats-officedocument.drawingml.chart+xml" PartName="/xl/charts/chart98.xml"/>
  <Override ContentType="application/vnd.openxmlformats-officedocument.drawingml.chart+xml" PartName="/xl/charts/chart85.xml"/>
  <Override ContentType="application/vnd.openxmlformats-officedocument.drawingml.chart+xml" PartName="/xl/charts/chart53.xml"/>
  <Override ContentType="application/vnd.openxmlformats-officedocument.drawingml.chart+xml" PartName="/xl/charts/chart154.xml"/>
  <Override ContentType="application/vnd.openxmlformats-officedocument.drawingml.chart+xml" PartName="/xl/charts/chart10.xml"/>
  <Override ContentType="application/vnd.openxmlformats-officedocument.drawingml.chart+xml" PartName="/xl/charts/chart83.xml"/>
  <Override ContentType="application/vnd.openxmlformats-officedocument.drawingml.chart+xml" PartName="/xl/charts/chart111.xml"/>
  <Override ContentType="application/vnd.openxmlformats-officedocument.drawingml.chart+xml" PartName="/xl/charts/chart66.xml"/>
  <Override ContentType="application/vnd.openxmlformats-officedocument.drawingml.chart+xml" PartName="/xl/charts/chart124.xml"/>
  <Override ContentType="application/vnd.openxmlformats-officedocument.drawingml.chart+xml" PartName="/xl/charts/chart70.xml"/>
  <Override ContentType="application/vnd.openxmlformats-officedocument.drawingml.chart+xml" PartName="/xl/charts/chart137.xml"/>
  <Override ContentType="application/vnd.openxmlformats-officedocument.drawingml.chart+xml" PartName="/xl/charts/chart171.xml"/>
  <Override ContentType="application/vnd.openxmlformats-officedocument.drawingml.chart+xml" PartName="/xl/charts/chart40.xml"/>
  <Override ContentType="application/vnd.openxmlformats-officedocument.drawingml.chart+xml" PartName="/xl/charts/chart96.xml"/>
  <Override ContentType="application/vnd.openxmlformats-officedocument.drawingml.chart+xml" PartName="/xl/charts/chart107.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79.xml"/>
  <Override ContentType="application/vnd.openxmlformats-officedocument.drawingml.chart+xml" PartName="/xl/charts/chart141.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drawingml.chart+xml" PartName="/xl/charts/chart167.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172.xml"/>
  <Override ContentType="application/vnd.openxmlformats-officedocument.drawingml.chart+xml" PartName="/xl/charts/chart95.xml"/>
  <Override ContentType="application/vnd.openxmlformats-officedocument.drawingml.chart+xml" PartName="/xl/charts/chart44.xml"/>
  <Override ContentType="application/vnd.openxmlformats-officedocument.drawingml.chart+xml" PartName="/xl/charts/chart121.xml"/>
  <Override ContentType="application/vnd.openxmlformats-officedocument.drawingml.chart+xml" PartName="/xl/charts/chart87.xml"/>
  <Override ContentType="application/vnd.openxmlformats-officedocument.drawingml.chart+xml" PartName="/xl/charts/chart103.xml"/>
  <Override ContentType="application/vnd.openxmlformats-officedocument.drawingml.chart+xml" PartName="/xl/charts/chart164.xml"/>
  <Override ContentType="application/vnd.openxmlformats-officedocument.drawingml.chart+xml" PartName="/xl/charts/chart26.xml"/>
  <Override ContentType="application/vnd.openxmlformats-officedocument.drawingml.chart+xml" PartName="/xl/charts/chart138.xml"/>
  <Override ContentType="application/vnd.openxmlformats-officedocument.drawingml.chart+xml" PartName="/xl/charts/chart77.xml"/>
  <Override ContentType="application/vnd.openxmlformats-officedocument.drawingml.chart+xml" PartName="/xl/charts/chart105.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69.xml"/>
  <Override ContentType="application/vnd.openxmlformats-officedocument.drawingml.chart+xml" PartName="/xl/charts/chart42.xml"/>
  <Override ContentType="application/vnd.openxmlformats-officedocument.drawingml.chart+xml" PartName="/xl/charts/chart148.xml"/>
  <Override ContentType="application/vnd.openxmlformats-officedocument.drawingml.chart+xml" PartName="/xl/charts/chart156.xml"/>
  <Override ContentType="application/vnd.openxmlformats-officedocument.drawingml.chart+xml" PartName="/xl/charts/chart113.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89.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158.xml"/>
  <Override ContentType="application/vnd.openxmlformats-officedocument.drawingml.chart+xml" PartName="/xl/charts/chart174.xml"/>
  <Override ContentType="application/vnd.openxmlformats-officedocument.drawingml.chart+xml" PartName="/xl/charts/chart131.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93.xml"/>
  <Override ContentType="application/vnd.openxmlformats-officedocument.drawingml.chart+xml" PartName="/xl/charts/chart144.xml"/>
  <Override ContentType="application/vnd.openxmlformats-officedocument.drawingml.chart+xml" PartName="/xl/charts/chart101.xml"/>
  <Override ContentType="application/vnd.openxmlformats-officedocument.drawingml.chart+xml" PartName="/xl/charts/chart28.xml"/>
  <Override ContentType="application/vnd.openxmlformats-officedocument.drawingml.chart+xml" PartName="/xl/charts/chart6.xml"/>
  <Override ContentType="application/vnd.openxmlformats-officedocument.drawingml.chart+xml" PartName="/xl/charts/chart146.xml"/>
  <Override ContentType="application/vnd.openxmlformats-officedocument.drawingml.chart+xml" PartName="/xl/charts/chart162.xml"/>
  <Override ContentType="application/vnd.openxmlformats-officedocument.drawingml.chart+xml" PartName="/xl/charts/chart80.xml"/>
  <Override ContentType="application/vnd.openxmlformats-officedocument.drawingml.chart+xml" PartName="/xl/charts/chart133.xml"/>
  <Override ContentType="application/vnd.openxmlformats-officedocument.drawingml.chart+xml" PartName="/xl/charts/chart62.xml"/>
  <Override ContentType="application/vnd.openxmlformats-officedocument.drawingml.chart+xml" PartName="/xl/charts/chart176.xml"/>
  <Override ContentType="application/vnd.openxmlformats-officedocument.drawingml.chart+xml" PartName="/xl/charts/chart32.xml"/>
  <Override ContentType="application/vnd.openxmlformats-officedocument.drawingml.chart+xml" PartName="/xl/charts/chart75.xml"/>
  <Override ContentType="application/vnd.openxmlformats-officedocument.drawingml.chart+xml" PartName="/xl/charts/chart115.xml"/>
  <Override ContentType="application/vnd.openxmlformats-officedocument.drawingml.chart+xml" PartName="/xl/charts/chart128.xml"/>
  <Override ContentType="application/vnd.openxmlformats-officedocument.drawingml.chart+xml" PartName="/xl/charts/chart65.xml"/>
  <Override ContentType="application/vnd.openxmlformats-officedocument.drawingml.chart+xml" PartName="/xl/charts/chart90.xml"/>
  <Override ContentType="application/vnd.openxmlformats-officedocument.drawingml.chart+xml" PartName="/xl/charts/chart117.xml"/>
  <Override ContentType="application/vnd.openxmlformats-officedocument.drawingml.chart+xml" PartName="/xl/charts/chart142.xml"/>
  <Override ContentType="application/vnd.openxmlformats-officedocument.drawingml.chart+xml" PartName="/xl/charts/chart82.xml"/>
  <Override ContentType="application/vnd.openxmlformats-officedocument.drawingml.chart+xml" PartName="/xl/charts/chart134.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151.xml"/>
  <Override ContentType="application/vnd.openxmlformats-officedocument.drawingml.chart+xml" PartName="/xl/charts/chart125.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168.xml"/>
  <Override ContentType="application/vnd.openxmlformats-officedocument.drawingml.chart+xml" PartName="/xl/charts/chart22.xml"/>
  <Override ContentType="application/vnd.openxmlformats-officedocument.drawingml.chart+xml" PartName="/xl/charts/chart56.xml"/>
  <Override ContentType="application/vnd.openxmlformats-officedocument.drawingml.chart+xml" PartName="/xl/charts/chart108.xml"/>
  <Override ContentType="application/vnd.openxmlformats-officedocument.drawingml.chart+xml" PartName="/xl/charts/chart99.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41.xml"/>
  <Override ContentType="application/vnd.openxmlformats-officedocument.drawingml.chart+xml" PartName="/xl/charts/chart166.xml"/>
  <Override ContentType="application/vnd.openxmlformats-officedocument.drawingml.chart+xml" PartName="/xl/charts/chart136.xml"/>
  <Override ContentType="application/vnd.openxmlformats-officedocument.drawingml.chart+xml" PartName="/xl/charts/chart11.xml"/>
  <Override ContentType="application/vnd.openxmlformats-officedocument.drawingml.chart+xml" PartName="/xl/charts/chart84.xml"/>
  <Override ContentType="application/vnd.openxmlformats-officedocument.drawingml.chart+xml" PartName="/xl/charts/chart71.xml"/>
  <Override ContentType="application/vnd.openxmlformats-officedocument.drawingml.chart+xml" PartName="/xl/charts/chart123.xml"/>
  <Override ContentType="application/vnd.openxmlformats-officedocument.drawingml.chart+xml" PartName="/xl/charts/chart149.xml"/>
  <Override ContentType="application/vnd.openxmlformats-officedocument.drawingml.chart+xml" PartName="/xl/charts/chart54.xml"/>
  <Override ContentType="application/vnd.openxmlformats-officedocument.drawingml.chart+xml" PartName="/xl/charts/chart97.xml"/>
  <Override ContentType="application/vnd.openxmlformats-officedocument.drawingml.chart+xml" PartName="/xl/charts/chart106.xml"/>
  <Override ContentType="application/vnd.openxmlformats-officedocument.drawingml.chart+xml" PartName="/xl/charts/chart37.xml"/>
  <Override ContentType="application/vnd.openxmlformats-officedocument.drawingml.chart+xml" PartName="/xl/charts/chart170.xml"/>
  <Override ContentType="application/vnd.openxmlformats-officedocument.drawingml.chart+xml" PartName="/xl/charts/chart67.xml"/>
  <Override ContentType="application/vnd.openxmlformats-officedocument.drawingml.chart+xml" PartName="/xl/charts/chart110.xml"/>
  <Override ContentType="application/vnd.openxmlformats-officedocument.drawingml.chart+xml" PartName="/xl/charts/chart24.xml"/>
  <Override ContentType="application/vnd.openxmlformats-officedocument.drawingml.chart+xml" PartName="/xl/charts/chart140.xml"/>
  <Override ContentType="application/vnd.openxmlformats-officedocument.drawingml.chart+xml" PartName="/xl/charts/chart153.xml"/>
  <Override ContentType="application/vnd.openxmlformats-officedocument.drawingml.chart+xml" PartName="/xl/charts/chart1.xml"/>
  <Override ContentType="application/vnd.openxmlformats-officedocument.drawingml.chart+xml" PartName="/xl/charts/chart119.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pecies" sheetId="1" r:id="rId4"/>
    <sheet state="visible" name="Seed mass dataset" sheetId="2" r:id="rId5"/>
    <sheet state="visible" name="species16" sheetId="3" r:id="rId6"/>
    <sheet state="visible" name="species14" sheetId="4" r:id="rId7"/>
    <sheet state="visible" name="species13" sheetId="5" r:id="rId8"/>
    <sheet state="visible" name="species6" sheetId="6" r:id="rId9"/>
    <sheet state="visible" name="species2" sheetId="7" r:id="rId10"/>
    <sheet state="visible" name="species11" sheetId="8" r:id="rId11"/>
    <sheet state="visible" name="species4" sheetId="9" r:id="rId12"/>
    <sheet state="visible" name="species12" sheetId="10" r:id="rId13"/>
    <sheet state="visible" name="species20" sheetId="11" r:id="rId14"/>
    <sheet state="visible" name="species5" sheetId="12" r:id="rId15"/>
    <sheet state="visible" name="species7" sheetId="13" r:id="rId16"/>
    <sheet state="visible" name="species17" sheetId="14" r:id="rId17"/>
    <sheet state="visible" name="species15" sheetId="15" r:id="rId18"/>
    <sheet state="visible" name="species22" sheetId="16" r:id="rId19"/>
    <sheet state="visible" name="species9" sheetId="17" r:id="rId20"/>
    <sheet state="visible" name="species21" sheetId="18" r:id="rId21"/>
    <sheet state="visible" name="species3" sheetId="19" r:id="rId22"/>
    <sheet state="visible" name="species18" sheetId="20" r:id="rId23"/>
    <sheet state="visible" name="species19" sheetId="21" r:id="rId24"/>
    <sheet state="visible" name="species10" sheetId="22" r:id="rId25"/>
    <sheet state="visible" name="species8" sheetId="23" r:id="rId2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0">
      <text>
        <t xml:space="preserve">"Seeds are very light, 5,500 to 8,000 clean seeds per gram"
	-Sean T. Hammond</t>
      </text>
    </comment>
    <comment authorId="0" ref="D10">
      <text>
        <t xml:space="preserve">15,400/kg
	-Sean T. Hammond</t>
      </text>
    </comment>
    <comment authorId="0" ref="AP14">
      <text>
        <t xml:space="preserve">was 2.3
	-Sean T. Hammond</t>
      </text>
    </comment>
    <comment authorId="0" ref="AL27">
      <text>
        <t xml:space="preserve">General max height before WI FIA max: 32m
	-Emily Theaker</t>
      </text>
    </comment>
    <comment authorId="0" ref="F27">
      <text>
        <t xml:space="preserve">General max height before WI FIA max: 24.5m
	-Emily Theaker</t>
      </text>
    </comment>
    <comment authorId="0" ref="N27">
      <text>
        <t xml:space="preserve">General max height before WI FIA max: 30m
	-Emily Theaker</t>
      </text>
    </comment>
    <comment authorId="0" ref="L27">
      <text>
        <t xml:space="preserve">General max height before WI FIA max: 30.6m
	-Emily Theaker</t>
      </text>
    </comment>
    <comment authorId="0" ref="D5">
      <text>
        <t xml:space="preserve">Hard Maple, on the other hand, typically refers to one specific type of maple species: Acer saccharum.
	-Emily Theaker</t>
      </text>
    </comment>
    <comment authorId="0" ref="AH8">
      <text>
        <t xml:space="preserve">Germination percentage of stratified seeds is low, usually less than 60% and occasionally as
low as 1 to 5%
	-Emily Theaker</t>
      </text>
    </comment>
    <comment authorId="0" ref="AD8">
      <text>
        <t xml:space="preserve">Germination capacity is 27 to 65 percent.
	-Emily Theaker</t>
      </text>
    </comment>
    <comment authorId="0" ref="AD30">
      <text>
        <t xml:space="preserve">Trees begin to produce fruit at age 25.
	-Emily Theaker</t>
      </text>
    </comment>
    <comment authorId="0" ref="AD27">
      <text>
        <t xml:space="preserve">Hophornbeam is a small, slow-growing, shapely tree usually not more than 35 feet (11 m) tall and 12 inches (30 cm) in d.b.h.
	-Emily Theaker
General max height before WI FIA max: 11m
	-Emily Theaker</t>
      </text>
    </comment>
    <comment authorId="0" ref="AH30">
      <text>
        <t xml:space="preserve">The minimum seed-bearing age of American hornbeam is 15 years. Production is greatest at 25 to 50 years and probably ceases at about 75 years. Large seed crops are produced at 3- to 5-year intervals.
	-Emily Theaker</t>
      </text>
    </comment>
    <comment authorId="0" ref="AH27">
      <text>
        <t xml:space="preserve">American hornbeam is a native, deciduous small tree. It usually grows 30 to 40 feet (9-12 m) tall...The largest American hornbeam on record for the Southeast was 75 feet (22.8 m) tall, 21.6 (54.8 cm) d.b.h., and 67.8 inches (172.2 cm) in circumference.
	-Emily Theaker
General max height before WI FIA max: 22.8m
	-Emily Theaker</t>
      </text>
    </comment>
    <comment authorId="0" ref="AH3">
      <text>
        <t xml:space="preserve">Also commonly known as Ironwood
	-Emily Theaker</t>
      </text>
    </comment>
    <comment authorId="0" ref="AN8">
      <text>
        <t xml:space="preserve">In general, seeds that fall closer to the parent tree are more likely to be viable than seeds that are dispersed farther away. 
In a mature white spruce stand bordering a clearcut in central British Columbia, seeds were estimated to be 48% sound within the first 330 feet (100 m) of the stand and 31% sound in the next 330 feet (100 m).
	-Emily Theaker
Delivery of seeds to seedbeds for germination may limit regeneration. Squirrels may harvest as much as 90 percent of the cone crop in Alaska. [Picea glauca-1.pdf USDA NRCS Tree Fact Sheet]
	-Emily Theaker</t>
      </text>
    </comment>
    <comment authorId="0" ref="AN30">
      <text>
        <t xml:space="preserve">Seed production "in quantity" may begin once stands are at least 30 to 40 years old, although cones and seeds have been observed on planted trees as young as 4 years old. Trees may not produce seeds until they are much older, especially when growing in "extreme" conditions.
White spruce generally produces seed at an older age than associated trees.
	-Emily Theaker</t>
      </text>
    </comment>
    <comment authorId="0" ref="AN27">
      <text>
        <t xml:space="preserve">White spruce grows as a medium-sized tree or as a shrub. Trees typically average 80 feet (25 m) tall but mature trees may exceed 100 feet (30 m) and 24 to 36 inches (60-90 cm) in diameter on favorable sites. The tallest individuals are more than 180 feet (55 m) tall.
	-Emily Theaker
General max height before WI FIA max: 25m
	-Emily Theaker</t>
      </text>
    </comment>
    <comment authorId="0" ref="Z8">
      <text>
        <t xml:space="preserve">Germinative capacity ranges from about 30 to 60 percent. In MN only about 4 or 5 percent of tamarack seed that reaches the ground germinates (due to heavy predation and infection by bacteria and fungi).
	-Emily Theaker
Layering is a dominant mode of reproduction at the northern limit of the species' range. Tamarack has the unusual ability to produce root sprouts up to 30 feet (9 m) away from a mother tree.
	-Emily Theaker</t>
      </text>
    </comment>
    <comment authorId="0" ref="Z30">
      <text>
        <t xml:space="preserve">Cone production begins at about 15 years of age for open-grown trees and 35 to 40 years of age for trees in well-stocked stands. Large quantities of seed are usually not produced until trees are at least 40 years old.
	-Emily Theaker</t>
      </text>
    </comment>
    <comment authorId="0" ref="Z27">
      <text>
        <t xml:space="preserve">Trees generally reach 50 to 75 feet (15-23 m) in height and 14 to 20 inches (46-51 cm) d.b.h. but are occasionally larger. The maximum age for tamarack is about 180 years, although older trees have been found.
	-Emily Theaker
General max height before WI FIA max: 23m
	-Emily Theaker</t>
      </text>
    </comment>
    <comment authorId="0" ref="AB27">
      <text>
        <t xml:space="preserve">Red pine has an average height of 75 feet (23 m), but under ideal conditions may grow as tall as 200 feet (50 m) 
Red pine (Pinus resinosa) is a medium sized tree, up to twenty-five meters high and seventy-five centimeters in diameter [Pinus resinosa.pdf USDA NRCS Tree Fact Sheet]
	-Emily Theaker
General max height before WI FIA max: 23m
	-Emily Theaker</t>
      </text>
    </comment>
    <comment authorId="0" ref="AB30">
      <text>
        <t xml:space="preserve">Under "favorable" growing conditions, red pines produce female cones at age 5 and male cones at age 9.
	-Emily Theaker</t>
      </text>
    </comment>
    <comment authorId="0" ref="AB8">
      <text>
        <t xml:space="preserve">Red pine seeds do not have dormancy requirements, and seed viability is variable, ranging from 14% to 65% in the field. In a greenhouse experiment, mean red pine seed germination was 75%.
	-Emily Theaker</t>
      </text>
    </comment>
    <comment authorId="0" ref="AF27">
      <text>
        <t xml:space="preserve">EWP grows rapidly and in 40 years can be 60 feet (18.3 m) tall and 8 to 10 inches (20-25 cm) in d.b.h. Individuals of 150 feet (46 m) and 40 inches (102 cm) in d.b.h. were common in virgin forests. Eastern white pine commonly reaches 200 years of age and may exceed 450 years.
	-Emily Theaker
General max height before WI FIA max: 46m
	-Emily Theaker</t>
      </text>
    </comment>
    <comment authorId="0" ref="AF30">
      <text>
        <t xml:space="preserve">Eastern white pine begins producing cones when 5 to 10 years old, but good seed production does not occur until trees are at least 20 to 30 years old.
	-Emily Theaker</t>
      </text>
    </comment>
    <comment authorId="0" ref="AF8">
      <text>
        <t xml:space="preserve">Eastern white pine does not reproduce vegetatively. Small cuttings of the last season's twigs, taken in late winter from trees 2 to 6 years old, root fairly readily, however.
	-Emily Theaker</t>
      </text>
    </comment>
    <comment authorId="0" ref="X8">
      <text>
        <t xml:space="preserve">Buried seed retained viability longer than seed sown on the soil surface (91% vs. 30% germination, respectively.
	-Emily Theaker</t>
      </text>
    </comment>
    <comment authorId="0" ref="X30">
      <text>
        <t xml:space="preserve">Trees begin producing seed as young as 10 years of age but generally do not produce much seed until they are ≥30 years old.
	-Emily Theaker</t>
      </text>
    </comment>
    <comment authorId="0" ref="X27">
      <text>
        <t xml:space="preserve">Black spruce grows as a medium- to small-sized tree or as a shrub. Throughout its distribution, mature trees range from 30 to 50 feet (9-15 m) tall and 6 to 10 inches (15-25 cm) in diameter.
	-Emily Theaker
General max height before WI FIA max: 15m
	-Emily Theaker</t>
      </text>
    </comment>
    <comment authorId="0" ref="P27">
      <text>
        <t xml:space="preserve">In general, heights range from 12 to 18 m (40 to 60 ft); diameters range from 30 to 46 cm. (12 to 18 in) at breast height.
	-Emily Theaker
General max height before WI FIA max: 18m
	-Emily Theaker</t>
      </text>
    </comment>
    <comment authorId="0" ref="P8">
      <text>
        <t xml:space="preserve">A study in Michigan showed that germination was highest for a 41-year-old tree (68 percent), varied for trees 30 years old (8 to 57 percent), and was lowest for trees 155 years old (10 percent). Testing of 32 commercial seed lots showed average germination of about 26 percent with a range of 4 to 62 percent.
	-Emily Theaker</t>
      </text>
    </comment>
    <comment authorId="0" ref="P30">
      <text>
        <t xml:space="preserve">Regular seed production probably begins after 20 to 30 years. Cone development has been reported for trees 15 years of age and younger and only 2 m (6.6 ft) tall.
	-Emily Theaker</t>
      </text>
    </comment>
    <comment authorId="0" ref="T27">
      <text>
        <t xml:space="preserve">In New England mature trees on medium sites have attained a height of up to 30.5 m (100 ft) and a d.b.h. of more than 76 cm (30 in) at age 200. Maturity is normally reached in 120 to 150 years in unmanaged forests.
	-Emily Theaker
General max height before WI FIA max: 30.5m
	-Emily Theaker</t>
      </text>
    </comment>
    <comment authorId="0" ref="T8">
      <text>
        <t xml:space="preserve">The percentage of viable seeds produced varies each year and can be very low due to a high proportion of seedcoats without embryos, probably caused by parthenocarpy.
Germinative capacity in good seed years is still low, however, averaging about 20 percent under natural conditions.
	-Emily Theaker</t>
      </text>
    </comment>
    <comment authorId="0" ref="T30">
      <text>
        <t xml:space="preserve">Normally, 40 years is considered the minimum and 70 years the optimum seed-bearing age for yellow birch.
	-Emily Theaker</t>
      </text>
    </comment>
    <comment authorId="0" ref="D27">
      <text>
        <t xml:space="preserve">Mature trees and stands of sugar maple reach 300 to 400 years of age, 27 to 37 m (90 to 120 ft) in height, and 76- to 91-cm (30- to 36-in) in d.b.h. Height growth usually ceases or becomes negligible at about 140 to 150 years. Diameter growth continues at a decreasing rate with age and size.
	-Emily Theaker</t>
      </text>
    </comment>
    <comment authorId="0" ref="D8">
      <text>
        <t xml:space="preserve">Sugar maple seed has an extremely high germination capacity, with averages of 95 percent or more.
	-Emily Theaker
v1 value: 95
	-Emily Theaker</t>
      </text>
    </comment>
    <comment authorId="0" ref="D30">
      <text>
        <t xml:space="preserve">Sugar maple trees seldom flower until they are at least 22 years old; flowering is heavier at later ages.
	-Emily Theaker</t>
      </text>
    </comment>
    <comment authorId="0" ref="H27">
      <text>
        <t xml:space="preserve">Quaking aspen is a small- to medium-sized, fast-growing, and short-lived tree. Under the best of conditions, however, it may attain 36.5 m (120 ft) in height and 137 cm (54 in) in d.b.h. More typically, mature stands may range from 20 to 25 m (66 to 82 ft) tall and average 18 to 30 cm (7 to 12 in) d.b.h. A few vigorous trees attain a maximum age of about 200 years.
	-Emily Theaker
General max height before WI FIA max: 25m
	-Emily Theaker</t>
      </text>
    </comment>
    <comment authorId="0" ref="H8">
      <text>
        <t xml:space="preserve">The viability of fresh fertile seeds is high (usually greater than 95 percent) but normally of short duration.
	-Emily Theaker
Despite the abundance of aspen seed and high germinative capacity, few aspen seedlings survive in nature.
	-Emily Theaker</t>
      </text>
    </comment>
    <comment authorId="0" ref="H30">
      <text>
        <t xml:space="preserve">Some open-grown clones may produce seeds annually, beginning at age 2 or 3. The minimum age for large seed crops is 10 to 20; the optimum is 50 to 70.
	-Emily Theaker</t>
      </text>
    </comment>
    <comment authorId="0" ref="R8">
      <text>
        <t xml:space="preserve">The proportion of sound, viable seed varies greatly among seed lots of paper birch. Discolored and empty seeds make up 14 to 47 percent of the crop, the lowest proportion of empty and discolored seeds occurs in the best seed years.
	-Emily Theaker
This value is an estimate-germination rates varies widely across diff environmental conditions and individual trees.
	-Emily Theaker</t>
      </text>
    </comment>
    <comment authorId="0" ref="R27">
      <text>
        <t xml:space="preserve">Trees in mature stands average 25 to 30 cm (10 to 12 in) in d.b.h. and 21 m (70 ft) in height. On the best sites, an occasional tree in old stands may exceed 76 cm (30 in) in d.b.h. and 30 m (100 ft) in height.
	-Emily Theaker
General max height before WI FIA max: 21m
	-Emily Theaker</t>
      </text>
    </comment>
    <comment authorId="0" ref="R30">
      <text>
        <t xml:space="preserve">Under normal conditions, paper birch begins producing seeds at about 15 years of age, and optimum seedbearing age is 40 to 70 years...Trees mature in 60 to 70 years, and few live longer than 140 to 200 years
	-Emily Theaker</t>
      </text>
    </comment>
    <comment authorId="0" ref="AP8">
      <text>
        <t xml:space="preserve">If stored properly, green ash seed retains its viability for over 8 years of storage. Cram reports 80% germination of green ash seed after 8 years of storage at 0 °F (-20 °C).
Approximately 50% of the green ash seeds shed in the spring initiate germination with those that overwintered on the ground; the other 50% initiate germination the following spring. Green ash seeds can also germinate in flooded conditions (30% germination rate)
	-Emily Theaker
This value is an estimate-survivability seems very high from the sources I'm reading but I haven't found an exact no.
	-Emily Theaker</t>
      </text>
    </comment>
    <comment authorId="0" ref="AP30">
      <text>
        <t xml:space="preserve">Trees as small as 20 to 30 feet (6-8 m) tall with dbh of 3 to 4 inches (8-10 cm) have produced flowers. However, abundant flowers are not produced until trees are approximately 8 to 10 inches (20-30 cm) in diameter.
	-Emily Theaker</t>
      </text>
    </comment>
    <comment authorId="0" ref="AP27">
      <text>
        <t xml:space="preserve">In most areas in the northern part of its range, green ash reaches heights of 15 to 18 m (50 to 60 ft) and breast-high diameters of 46 to 61 cm (18 to 24 in).
	-Emily Theaker
General max height before WI FIA max: 18m
	-Emily Theaker</t>
      </text>
    </comment>
    <comment authorId="0" ref="AR8">
      <text>
        <t xml:space="preserve">In a Nebraska study, about 30 percent of acorns germinated within 1 month after seedfall.
	-Emily Theaker</t>
      </text>
    </comment>
    <comment authorId="0" ref="AR27">
      <text>
        <t xml:space="preserve">It ranges in size from a shrub under a pine canopy at higher elevations to a tree up to 21 m (69 ft) tall along stream bottoms at lower elevations.
	-Emily Theaker
General max height before WI FIA max: 21m
	-Emily Theaker</t>
      </text>
    </comment>
    <comment authorId="0" ref="AR30">
      <text>
        <t xml:space="preserve">The minimum seed-bearing age is about 35 years, and the optimum is 75 to 150 years.
	-Emily Theaker</t>
      </text>
    </comment>
    <comment authorId="0" ref="J8">
      <text>
        <t xml:space="preserve">The germination of black ash seed is a multistage process...In the laboratory, maximum germination (87%)...germination in unmanaged forests?
	-Emily Theaker</t>
      </text>
    </comment>
    <comment authorId="0" ref="J30">
      <text>
        <t xml:space="preserve">The ability to produce seed occurs when trees are 30 to 40 years old.
	-Emily Theaker</t>
      </text>
    </comment>
    <comment authorId="0" ref="J27">
      <text>
        <t xml:space="preserve">In the black ash-yellow birch-eastern hemlock hardwood swamps of Wisconsin's northern lowland forests, black ash is a mid-sized tree (45-70 feet (14-21 m)) with a narrow crown.
	-Emily Theaker
Analysis of the FIA data puts the max fight closer to the max observer (30m)
	-Sean T. Hammond
General max height before WI FIA max: 33m
	-Emily Theaker</t>
      </text>
    </comment>
    <comment authorId="0" ref="V8">
      <text>
        <t xml:space="preserve">Clonal species; Germination rates are high. Seeds germinate under a wide range of temperatures as long as there is sufficient moisture. They will even germinate when submerged in water. Despite high seed production and high germination rates, seedling establishment is uncommon.
	-Emily Theaker</t>
      </text>
    </comment>
    <comment authorId="0" ref="V30">
      <text>
        <t xml:space="preserve">Flowering begins at about age 10
	-Emily Theaker</t>
      </text>
    </comment>
    <comment authorId="0" ref="V27">
      <text>
        <t xml:space="preserve">Normally, mature bigtooth aspen trees are 18 to 24 m (60 to 80 ft) tall and 20 to 25 cm (8 to 10 in) in d.b.h. On the best sites, bigtooth aspen can attain a height of 30 in (100 ft) at 50 to 60 years of age. usda.gov
	-Emily Theaker
General max height before WI FIA max: 24m
	-Emily Theaker</t>
      </text>
    </comment>
    <comment authorId="0" ref="AJ30">
      <text>
        <t xml:space="preserve">Seed production in American elm may begin as early as age 15 but is seldom abundant before age 40.
	-Emily Theaker</t>
      </text>
    </comment>
    <comment authorId="0" ref="AJ27">
      <text>
        <t xml:space="preserve">On good sites in dense forest stands American elm may reach 30 to 38 m (98 to 125 ft) in height usda.gov
	-Emily Theaker
General max height before WI FIA max: 38m
	-Emily Theaker</t>
      </text>
    </comment>
    <comment authorId="0" ref="L33">
      <text>
        <t xml:space="preserve">Tolerance scales range from 0 (no tolerance) to 5 (maximal tolerance)
	-Emily Theaker</t>
      </text>
    </comment>
  </commentList>
</comments>
</file>

<file path=xl/comments2.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 authorId="0" ref="B34">
      <text>
        <t xml:space="preserve">pg 48, 2011 Hammond In the Garden of Vida chapetr 2.pdf
	-Sean T. Hammond</t>
      </text>
    </comment>
    <comment authorId="0" ref="A33">
      <text>
        <t xml:space="preserve">pg 48, 2011 Hammond In the Garden of Vida chapetr 2.pdf
	-Sean T. Hammond</t>
      </text>
    </comment>
    <comment authorId="0" ref="B33">
      <text>
        <t xml:space="preserve">pg 48, 2011 Hammond In the Garden of Vida chapetr 2.pdf
	-Sean T. Hammond</t>
      </text>
    </comment>
    <comment authorId="0" ref="B32">
      <text>
        <t xml:space="preserve">pg 48, 2011 Hammond In the Garden of Vida chapetr 2.pdf
	-Sean T. Hammond</t>
      </text>
    </comment>
    <comment authorId="0" ref="C40">
      <text>
        <t xml:space="preserve">#assume density is half of stem
	-Sean T. Hammond</t>
      </text>
    </comment>
    <comment authorId="0" ref="B40">
      <text>
        <t xml:space="preserve">densitySeed
	-Sean T. Hammond</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4.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5.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6.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7.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8.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9.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0.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1.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2.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3.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4.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5.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6.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7.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8.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19.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20.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comments21.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 authorId="0" ref="C28">
      <text>
        <t xml:space="preserve">was 2.3
	-Sean T. Hammond</t>
      </text>
    </comment>
    <comment authorId="0" ref="C20">
      <text>
        <t xml:space="preserve">was 0.737897
	-Sean T. Hammond</t>
      </text>
    </comment>
  </commentList>
</comments>
</file>

<file path=xl/comments22.xml><?xml version="1.0" encoding="utf-8"?>
<comments xmlns:r="http://schemas.openxmlformats.org/officeDocument/2006/relationships" xmlns="http://schemas.openxmlformats.org/spreadsheetml/2006/main">
  <authors>
    <author/>
  </authors>
  <commentList>
    <comment authorId="0" ref="B3">
      <text>
        <t xml:space="preserve">speciesConstant1</t>
      </text>
    </comment>
    <comment authorId="0" ref="B4">
      <text>
        <t xml:space="preserve">speciesExponent1</t>
      </text>
    </comment>
    <comment authorId="0" ref="B7">
      <text>
        <t xml:space="preserve">speciesConstant2</t>
      </text>
    </comment>
    <comment authorId="0" ref="B8">
      <text>
        <t xml:space="preserve">speciesExponent2</t>
      </text>
    </comment>
    <comment authorId="0" ref="H8">
      <text>
        <t xml:space="preserve">Sean T. Hammond:
There is a age bias in data where mature individuals are sampled more than very young individuals. More studies are starting to be done on younger trees.
</t>
      </text>
    </comment>
    <comment authorId="0" ref="B11">
      <text>
        <t xml:space="preserve">speciesConstant3</t>
      </text>
    </comment>
    <comment authorId="0" ref="B12">
      <text>
        <t xml:space="preserve">speciesExponent3</t>
      </text>
    </comment>
    <comment authorId="0" ref="B15">
      <text>
        <t xml:space="preserve">speciesConstant20</t>
      </text>
    </comment>
    <comment authorId="0" ref="B16">
      <text>
        <t xml:space="preserve">speciesExponent20</t>
      </text>
    </comment>
    <comment authorId="0" ref="B19">
      <text>
        <t xml:space="preserve">speciesConstant7</t>
      </text>
    </comment>
    <comment authorId="0" ref="B20">
      <text>
        <t xml:space="preserve">speciesExponent7</t>
      </text>
    </comment>
    <comment authorId="0" ref="H20">
      <text>
        <t xml:space="preserve">Sean T. Hammond:
This value is almost certainly an artifact of poorly screened data and overlapping (and different) mature growth curves.
</t>
      </text>
    </comment>
    <comment authorId="0" ref="B21">
      <text>
        <t xml:space="preserve">speciesConstant6</t>
      </text>
    </comment>
    <comment authorId="0" ref="B24">
      <text>
        <t xml:space="preserve">heightStemMax</t>
      </text>
    </comment>
    <comment authorId="0" ref="B25">
      <text>
        <t xml:space="preserve">speciesConstant8</t>
      </text>
    </comment>
    <comment authorId="0" ref="C31">
      <text>
        <t xml:space="preserve">Sean T. Hammond:
I do not recommend you change this value</t>
      </text>
    </comment>
    <comment authorId="0" ref="C38">
      <text>
        <t xml:space="preserve">Sean T. Hammond:
Do not change this unless you understand how Vida calculates canopy spread</t>
      </text>
    </comment>
    <comment authorId="0" ref="B39">
      <text>
        <t xml:space="preserve">densityStem</t>
      </text>
    </comment>
    <comment authorId="0" ref="B41">
      <text>
        <t xml:space="preserve">youngsModulusStem</t>
      </text>
    </comment>
    <comment authorId="0" ref="C42">
      <text>
        <t xml:space="preserve">Sean T. Hammond:
Do not change this unless you understand how Vida calculates canopy spread</t>
      </text>
    </comment>
    <comment authorId="0" ref="B44">
      <text>
        <t xml:space="preserve">fractionCarbonToStem</t>
      </text>
    </comment>
  </commentList>
</comments>
</file>

<file path=xl/sharedStrings.xml><?xml version="1.0" encoding="utf-8"?>
<sst xmlns="http://schemas.openxmlformats.org/spreadsheetml/2006/main" count="4608" uniqueCount="2363">
  <si>
    <t>Species 16</t>
  </si>
  <si>
    <t>Species 14</t>
  </si>
  <si>
    <t>Species 13</t>
  </si>
  <si>
    <t>Species 6</t>
  </si>
  <si>
    <t>Species 2</t>
  </si>
  <si>
    <t>Species 11</t>
  </si>
  <si>
    <t>Species 4</t>
  </si>
  <si>
    <t>Species 12</t>
  </si>
  <si>
    <t>Species 20</t>
  </si>
  <si>
    <t>Species 5</t>
  </si>
  <si>
    <t>Species 7</t>
  </si>
  <si>
    <t>Species 17</t>
  </si>
  <si>
    <t>Species 15</t>
  </si>
  <si>
    <t>Species 22</t>
  </si>
  <si>
    <t>Species 9</t>
  </si>
  <si>
    <t>Species 21</t>
  </si>
  <si>
    <t>Species 3</t>
  </si>
  <si>
    <t>Species 18</t>
  </si>
  <si>
    <t>Species 19</t>
  </si>
  <si>
    <t>Species 10</t>
  </si>
  <si>
    <t>Species 8</t>
  </si>
  <si>
    <t>Scientific name</t>
  </si>
  <si>
    <t>Acer saccharum</t>
  </si>
  <si>
    <t>Acer rubrum</t>
  </si>
  <si>
    <t>Populus tremuloides</t>
  </si>
  <si>
    <t>Fraxinus nigra</t>
  </si>
  <si>
    <t>Tilia americana</t>
  </si>
  <si>
    <t>Quercus rubra</t>
  </si>
  <si>
    <t>Abies balsamea</t>
  </si>
  <si>
    <t>Betula papyrifera</t>
  </si>
  <si>
    <t>Betula alleghaniensis</t>
  </si>
  <si>
    <t>Populus grandidentata</t>
  </si>
  <si>
    <t>Picea mariana</t>
  </si>
  <si>
    <t>Larix laricina</t>
  </si>
  <si>
    <t>Pinus resinosa</t>
  </si>
  <si>
    <t>Ostrya virginiana</t>
  </si>
  <si>
    <t>Pinus strobus</t>
  </si>
  <si>
    <t>Carpinus caroliniana</t>
  </si>
  <si>
    <t>Ulmus americana</t>
  </si>
  <si>
    <t>Fraxinus americana</t>
  </si>
  <si>
    <t>Picea glauca</t>
  </si>
  <si>
    <t>Fraxinus pennsylvanica</t>
  </si>
  <si>
    <t>Quercus macrocarpa</t>
  </si>
  <si>
    <t>Common name</t>
  </si>
  <si>
    <t>Sugar Maple</t>
  </si>
  <si>
    <t>Red Maple</t>
  </si>
  <si>
    <t>Quaking Aspen</t>
  </si>
  <si>
    <t>Black ash</t>
  </si>
  <si>
    <t>American basswood</t>
  </si>
  <si>
    <t>Northern Red Oak</t>
  </si>
  <si>
    <t>Balsam fir</t>
  </si>
  <si>
    <t>Paper Birch</t>
  </si>
  <si>
    <t>Yellow Birch</t>
  </si>
  <si>
    <t>Bigtooth aspen</t>
  </si>
  <si>
    <t>Black Spruce</t>
  </si>
  <si>
    <t>Tamarack</t>
  </si>
  <si>
    <t>Red Pine</t>
  </si>
  <si>
    <t>Eastern hop hornbeam</t>
  </si>
  <si>
    <t>Eastern White Pine</t>
  </si>
  <si>
    <t>American hornbeam</t>
  </si>
  <si>
    <t>American Elm</t>
  </si>
  <si>
    <t>White Ash</t>
  </si>
  <si>
    <t>White Spruce</t>
  </si>
  <si>
    <t>Green Ash</t>
  </si>
  <si>
    <t>Bur Oak</t>
  </si>
  <si>
    <t>FIADB species code</t>
  </si>
  <si>
    <t>Wood Density (kg/m3)</t>
  </si>
  <si>
    <t>densityStem</t>
  </si>
  <si>
    <t>https://www.wood-database.com/hard-maple/</t>
  </si>
  <si>
    <t>https://www.wood-database.com/red-maple/</t>
  </si>
  <si>
    <t>https://www.wood-database.com/quaking-aspen/</t>
  </si>
  <si>
    <t>https://www.wood-database.com/black-ash/</t>
  </si>
  <si>
    <t>https://www.wood-database.com/basswood/</t>
  </si>
  <si>
    <t>https://www.wood-database.com/red-oak/</t>
  </si>
  <si>
    <t>https://www.wood-database.com/balsam-fir/</t>
  </si>
  <si>
    <t>https://www.wood-database.com/paper-birch/</t>
  </si>
  <si>
    <t>https://www.wood-database.com/yellow-birch/</t>
  </si>
  <si>
    <t>https://www.wood-database.com/bigtooth-aspen/</t>
  </si>
  <si>
    <t>https://www.wood-database.com/black-spruce/</t>
  </si>
  <si>
    <t>https://www.wood-database.com/Tamarack/</t>
  </si>
  <si>
    <t>https://www.wood-database.com/red-pine/</t>
  </si>
  <si>
    <t>https://www.wood-database.com/hophornbeam/</t>
  </si>
  <si>
    <t>https://www.wood-database.com/eastern-white-pine/</t>
  </si>
  <si>
    <t>https://www.wood-database.com/american-hornbeam/</t>
  </si>
  <si>
    <t>https://www.wood-database.com/american-elm/</t>
  </si>
  <si>
    <t>https://www.wood-database.com/white-ash/</t>
  </si>
  <si>
    <t>https://www.wood-database.com/white-spruce/</t>
  </si>
  <si>
    <t>https://www.wood-database.com/green-ash/</t>
  </si>
  <si>
    <t>https://www.wood-database.com/bur-oak/</t>
  </si>
  <si>
    <t>Young's Modulus (GPa)</t>
  </si>
  <si>
    <t>youngsModulusStem</t>
  </si>
  <si>
    <t>Germination</t>
  </si>
  <si>
    <t>% successful</t>
  </si>
  <si>
    <t>https://www.srs.fs.usda.gov/pubs/misc/ag_654/volume_2/acer/saccharum.htm</t>
  </si>
  <si>
    <t>https://www.srs.fs.usda.gov/pubs/misc/ag_654/volume_2/acer/rubrum.htm</t>
  </si>
  <si>
    <t>https://www.srs.fs.usda.gov/pubs/misc/ag_654/volume_2/populus/tremuloides.htm</t>
  </si>
  <si>
    <t>https://www.srs.fs.usda.gov/pubs/misc/ag_654/volume_2/fraxinus/nigra.htm</t>
  </si>
  <si>
    <t>https://www.srs.fs.usda.gov/pubs/misc/ag_654/volume_2/tilia/americana.htm</t>
  </si>
  <si>
    <t>https://link.springer.com/article/10.1007/BF00317783</t>
  </si>
  <si>
    <t>https://www.srs.fs.usda.gov/pubs/misc/ag_654/volume_1/abies/balsamea.htm</t>
  </si>
  <si>
    <t>https://www.nrs.fs.fed.us/pubs/rn/frn_ne124.pdf</t>
  </si>
  <si>
    <t>https://www.srs.fs.usda.gov/pubs/misc/ag_654/volume_2/betula/alleghaniensis.htm</t>
  </si>
  <si>
    <t>https://www.fs.fed.us/database/feis/plants/tree/popgra/all.html#:~:text=Bigtooth%20aspen%20is%20a%20rapidly,as%20100%20years%20%5B29%5D</t>
  </si>
  <si>
    <t>https://www.fs.fed.us/database/feis/plants/tree/picmar/all.html</t>
  </si>
  <si>
    <t>https://www.fs.fed.us/database/feis/plants/tree/larlar/all.html</t>
  </si>
  <si>
    <t>https://www.fs.fed.us/database/feis/plants/tree/pinres/all.html#:~:text=In%20a%20greenhouse%20experiment%2C%20mean,pine%20seed%20germination%20was%2075%25.</t>
  </si>
  <si>
    <t>https://www.fs.fed.us/database/feis/plants/tree/ostvir/all.html</t>
  </si>
  <si>
    <t>?</t>
  </si>
  <si>
    <t>https://www.fs.fed.us/database/feis/plants/tree/pinstr/all.html</t>
  </si>
  <si>
    <t>https://www.fs.fed.us/nrs/pubs/jrnl/2008/nrs_2008_pijut_001.pdf</t>
  </si>
  <si>
    <t>https://www.fs.fed.us/database/feis/plants/tree/ulmame/all.html</t>
  </si>
  <si>
    <t>https://www.srs.fs.usda.gov/pubs/misc/ag_654/volume_2/fraxinus/americana.htm</t>
  </si>
  <si>
    <t>https://www.fs.fed.us/database/feis/plants/tree/picgla/all.html</t>
  </si>
  <si>
    <t>https://www.fs.fed.us/database/feis/plants/tree/frapen/all.html</t>
  </si>
  <si>
    <t>https://www.srs.fs.usda.gov/pubs/misc/ag_654/volume_2/quercus/macrocarpa.htm</t>
  </si>
  <si>
    <t>Germination (% mortality)</t>
  </si>
  <si>
    <t>% mortality</t>
  </si>
  <si>
    <t>fractionSeedMassToPlant</t>
  </si>
  <si>
    <t>mass of a single seed (kg)</t>
  </si>
  <si>
    <t>http://esapubs.org/archive/mono/M059/001/suppl-1.pdf</t>
  </si>
  <si>
    <t>https://www.srs.fs.usda.gov/pubs/ja/2018/ja_2018_clark_001.pdf</t>
  </si>
  <si>
    <t>https://faculty.washington.edu/jhrl/HRL&amp;Clark03.pdf</t>
  </si>
  <si>
    <t>massSeedMax</t>
  </si>
  <si>
    <t>annual seed production of a single tree (kg)</t>
  </si>
  <si>
    <t>http://www.woodweb.com/knowledge_base/fpl_pdfs/nc_1995_Dey_001.pdf</t>
  </si>
  <si>
    <t xml:space="preserve">Mortality </t>
  </si>
  <si>
    <t>% death annually</t>
  </si>
  <si>
    <t>https://books.google.com/books?id=FU9kAgAAQBAJ&amp;pg=PA165&amp;lpg=PA165&amp;dq=tilia+americana+mortality+rate&amp;source=bl&amp;ots=fOformu8Vb&amp;sig=ACfU3U3MvHtImJEYgaXUq6T-pwHVrZdQng&amp;hl=en&amp;sa=X&amp;ved=2ahUKEwjYtpigp8TgAhUL04MKHaMaDyc4ChDoATAHegQIAxAB#v=onepage&amp;q=tilia%20americana%20mortality%20rate&amp;f=false</t>
  </si>
  <si>
    <t>https://www.srs.fs.usda.gov/pubs/ja/2011/ja_2011_greenberg_001.pdf</t>
  </si>
  <si>
    <t>Gt=Alprojected*[ß9*(Ml^a6)]</t>
  </si>
  <si>
    <t>photoConstant</t>
  </si>
  <si>
    <t>ß9</t>
  </si>
  <si>
    <t>photoExponent</t>
  </si>
  <si>
    <t>a6</t>
  </si>
  <si>
    <t>Ms=ß1*Mt^a1</t>
  </si>
  <si>
    <t>speciesConstant1</t>
  </si>
  <si>
    <t>ß1</t>
  </si>
  <si>
    <t>speciesExponent1</t>
  </si>
  <si>
    <t>a1</t>
  </si>
  <si>
    <t>Mlyoung=ß2*Ms^a2</t>
  </si>
  <si>
    <t>speciesConstant2</t>
  </si>
  <si>
    <t>ß2</t>
  </si>
  <si>
    <t>speciesExponent2</t>
  </si>
  <si>
    <t>a2</t>
  </si>
  <si>
    <t>Mlmature=ß3*Ms^a3</t>
  </si>
  <si>
    <t>speciesConstant3</t>
  </si>
  <si>
    <t>ß3</t>
  </si>
  <si>
    <t>speciesExponent3</t>
  </si>
  <si>
    <t>a3</t>
  </si>
  <si>
    <t>Ds=ß4*Ms^a4</t>
  </si>
  <si>
    <t>speciesConstant20</t>
  </si>
  <si>
    <t>ß4</t>
  </si>
  <si>
    <t>speciesExponent20</t>
  </si>
  <si>
    <t>a4</t>
  </si>
  <si>
    <t>Hsyoung=(ß5*Ds^a5)-ß6</t>
  </si>
  <si>
    <t>speciesConstant5</t>
  </si>
  <si>
    <t>ß5</t>
  </si>
  <si>
    <t>speciesExponent5</t>
  </si>
  <si>
    <t>a5</t>
  </si>
  <si>
    <t>speciesConstant6</t>
  </si>
  <si>
    <t>ß6</t>
  </si>
  <si>
    <t>Hsmature=ß7 + ß8 ln Ds</t>
  </si>
  <si>
    <t>Max height (m)</t>
  </si>
  <si>
    <t>ß7</t>
  </si>
  <si>
    <t>https://www.fs.fed.us/database/feis/plants/tree/franig/all.html</t>
  </si>
  <si>
    <t>https://www.srs.fs.usda.gov/pubs/misc/ag_654/volume_2/betula/papyrifera.htm</t>
  </si>
  <si>
    <t>https://www.fs.fed.us/database/feis/plants/tree/carcar/all.html</t>
  </si>
  <si>
    <t>https://www.srs.fs.usda.gov/pubs/misc/ag_654/volume_2/ulmus/americana.htm</t>
  </si>
  <si>
    <t>https://www.srs.fs.usda.gov/pubs/misc/ag_654/volume_2/fraxinus/pennsylvanica.htm</t>
  </si>
  <si>
    <t>speciesConstant8</t>
  </si>
  <si>
    <t>ß8</t>
  </si>
  <si>
    <t>Observed Age of maturity</t>
  </si>
  <si>
    <t>http://na.fs.fed.us/spfo/pubs/silvics_manual/volume_2/vol2_Table_of_contents.htm</t>
  </si>
  <si>
    <t>https://www.fs.fed.us/database/feis/plants/tree/tilame/all.html</t>
  </si>
  <si>
    <t>https://www.srs.fs.usda.gov/pubs/misc/ag_654/volume_2/populus/grandidentata.htm</t>
  </si>
  <si>
    <t>http://www.cas.miamioh.edu/~meicenrd/BOT155/SpeciesList/SecondExam2011/Fraxinus%20Americana.pdf</t>
  </si>
  <si>
    <t>Predicted Age of maturity</t>
  </si>
  <si>
    <t>Waterlogging tolerance</t>
  </si>
  <si>
    <t>Ecological Archives M076-020-A</t>
  </si>
  <si>
    <t>Drought tolerance</t>
  </si>
  <si>
    <t>Notes</t>
  </si>
  <si>
    <t>Originally configured for Chestnut project</t>
  </si>
  <si>
    <t>Scientific Name</t>
  </si>
  <si>
    <t>Mass per seed (kg)</t>
  </si>
  <si>
    <t>reference</t>
  </si>
  <si>
    <t>Abies alba</t>
  </si>
  <si>
    <t>https://www.treeshrubseeds.com/specieslist?id=689</t>
  </si>
  <si>
    <t>Abies amabilis</t>
  </si>
  <si>
    <t>https://www.treeshrubseeds.com/specieslist?id=457</t>
  </si>
  <si>
    <t>https://www.treeshrubseeds.com/specieslist?id=127</t>
  </si>
  <si>
    <t>https://www.treeshrubseeds.com/specieslist?id=465</t>
  </si>
  <si>
    <t>https://www.treeshrubseeds.com/specieslist?id=632</t>
  </si>
  <si>
    <t>https://www.treeshrubseeds.com/specieslist?id=1088</t>
  </si>
  <si>
    <t>Abies borisii-regis</t>
  </si>
  <si>
    <t>https://www.treeshrubseeds.com/specieslist?id=141</t>
  </si>
  <si>
    <t>Abies bornmulleriana</t>
  </si>
  <si>
    <t>https://www.treeshrubseeds.com/specieslist?id=128</t>
  </si>
  <si>
    <t>Abies cephalonica</t>
  </si>
  <si>
    <t>https://www.treeshrubseeds.com/specieslist?id=1120</t>
  </si>
  <si>
    <t>Abies chensiensis</t>
  </si>
  <si>
    <t>https://www.treeshrubseeds.com/specieslist?id=142</t>
  </si>
  <si>
    <t>Abies cilicica</t>
  </si>
  <si>
    <t>https://www.treeshrubseeds.com/specieslist?id=456</t>
  </si>
  <si>
    <t>Abies concolor</t>
  </si>
  <si>
    <t>https://www.treeshrubseeds.com/specieslist?id=452</t>
  </si>
  <si>
    <t>https://www.treeshrubseeds.com/specieslist?id=1272</t>
  </si>
  <si>
    <t>Abies concolor lowiana</t>
  </si>
  <si>
    <t>https://www.treeshrubseeds.com/specieslist?id=690</t>
  </si>
  <si>
    <t>Abies delavayi</t>
  </si>
  <si>
    <t>https://www.treeshrubseeds.com/specieslist?id=153</t>
  </si>
  <si>
    <t>Abies equi-trojani</t>
  </si>
  <si>
    <t>https://www.treeshrubseeds.com/specieslist?id=119</t>
  </si>
  <si>
    <t>Abies ernestii</t>
  </si>
  <si>
    <t>https://www.treeshrubseeds.com/specieslist?id=852</t>
  </si>
  <si>
    <t>Abies fabri</t>
  </si>
  <si>
    <t>https://www.treeshrubseeds.com/specieslist?id=149</t>
  </si>
  <si>
    <t>Abies fargesii</t>
  </si>
  <si>
    <t>https://www.treeshrubseeds.com/specieslist?id=631</t>
  </si>
  <si>
    <t>Abies firma</t>
  </si>
  <si>
    <t>https://www.treeshrubseeds.com/specieslist?id=129</t>
  </si>
  <si>
    <t>Abies fraseri</t>
  </si>
  <si>
    <t>https://www.treeshrubseeds.com/specieslist?id=120</t>
  </si>
  <si>
    <t>Abies georgei</t>
  </si>
  <si>
    <t>https://www.treeshrubseeds.com/specieslist?id=1073</t>
  </si>
  <si>
    <t>Abies grandis</t>
  </si>
  <si>
    <t>https://www.treeshrubseeds.com/specieslist?id=121</t>
  </si>
  <si>
    <t>https://www.treeshrubseeds.com/specieslist?id=131</t>
  </si>
  <si>
    <t>Abies holophylla</t>
  </si>
  <si>
    <t>https://www.treeshrubseeds.com/specieslist?id=154</t>
  </si>
  <si>
    <t>Abies homolepis</t>
  </si>
  <si>
    <t>https://www.treeshrubseeds.com/specieslist?id=132</t>
  </si>
  <si>
    <t>Abies koreana</t>
  </si>
  <si>
    <t>https://www.treeshrubseeds.com/specieslist?id=125</t>
  </si>
  <si>
    <t>Abies lasiocarpa</t>
  </si>
  <si>
    <t>https://www.treeshrubseeds.com/specieslist?id=134</t>
  </si>
  <si>
    <t>Abies lasiocarpa arizonica</t>
  </si>
  <si>
    <t>https://www.treeshrubseeds.com/specieslist?id=626</t>
  </si>
  <si>
    <t>Abies magnifica</t>
  </si>
  <si>
    <t>https://www.treeshrubseeds.com/specieslist?id=122</t>
  </si>
  <si>
    <t>Abies magnifica shastensis</t>
  </si>
  <si>
    <t>https://www.treeshrubseeds.com/specieslist?id=691</t>
  </si>
  <si>
    <t>Abies nephrolepsis</t>
  </si>
  <si>
    <t>https://www.treeshrubseeds.com/specieslist?id=155</t>
  </si>
  <si>
    <t>Abies nordmanniana</t>
  </si>
  <si>
    <t>https://www.treeshrubseeds.com/specieslist?id=135</t>
  </si>
  <si>
    <t>https://www.treeshrubseeds.com/specieslist?id=136</t>
  </si>
  <si>
    <t>Abies phanerolepis</t>
  </si>
  <si>
    <t>https://www.treeshrubseeds.com/specieslist?id=1072</t>
  </si>
  <si>
    <t>Abies pindrow</t>
  </si>
  <si>
    <t>https://www.treeshrubseeds.com/specieslist?id=137</t>
  </si>
  <si>
    <t>Abies pinsapo</t>
  </si>
  <si>
    <t>https://www.treeshrubseeds.com/specieslist?id=138</t>
  </si>
  <si>
    <t>Abies procera</t>
  </si>
  <si>
    <t>https://www.treeshrubseeds.com/specieslist?id=139</t>
  </si>
  <si>
    <t>Abies procera glauca</t>
  </si>
  <si>
    <t>https://www.treeshrubseeds.com/specieslist?id=148</t>
  </si>
  <si>
    <t>Abies recurvata</t>
  </si>
  <si>
    <t>https://www.treeshrubseeds.com/specieslist?id=493</t>
  </si>
  <si>
    <t>Abies sachalinensis</t>
  </si>
  <si>
    <t>https://www.treeshrubseeds.com/specieslist?id=1531</t>
  </si>
  <si>
    <t>Abies sibirica</t>
  </si>
  <si>
    <t>https://www.treeshrubseeds.com/specieslist?id=140</t>
  </si>
  <si>
    <t>Abies squamata</t>
  </si>
  <si>
    <t>https://www.treeshrubseeds.com/specieslist?id=1082</t>
  </si>
  <si>
    <t>Abies veitchii</t>
  </si>
  <si>
    <t>https://www.treeshrubseeds.com/specieslist?id=156</t>
  </si>
  <si>
    <t>Acacia arabica</t>
  </si>
  <si>
    <t>https://www.treeshrubseeds.com/specieslist?id=157</t>
  </si>
  <si>
    <t>Acacia cyanophylla</t>
  </si>
  <si>
    <t>https://www.treeshrubseeds.com/specieslist?id=158</t>
  </si>
  <si>
    <t>Acacia decurrens</t>
  </si>
  <si>
    <t>https://www.treeshrubseeds.com/specieslist?id=150</t>
  </si>
  <si>
    <t>Acacia decurrens dealbata</t>
  </si>
  <si>
    <t>https://www.treeshrubseeds.com/specieslist?id=605</t>
  </si>
  <si>
    <t>Acacia decurrens mollis</t>
  </si>
  <si>
    <t>https://www.treeshrubseeds.com/specieslist?id=606</t>
  </si>
  <si>
    <t>Acacia melanoxylon</t>
  </si>
  <si>
    <t>https://www.treeshrubseeds.com/specieslist?id=159</t>
  </si>
  <si>
    <t>Acacia saligna</t>
  </si>
  <si>
    <t>https://www.treeshrubseeds.com/specieslist?id=152</t>
  </si>
  <si>
    <t>Acacia sieberiana</t>
  </si>
  <si>
    <t>https://www.treeshrubseeds.com/specieslist?id=590</t>
  </si>
  <si>
    <t>Acanthus mollis</t>
  </si>
  <si>
    <t>https://www.treeshrubseeds.com/specieslist?id=284</t>
  </si>
  <si>
    <t>Acer buergerianum</t>
  </si>
  <si>
    <t>https://www.treeshrubseeds.com/specieslist?id=85</t>
  </si>
  <si>
    <t>https://www.treeshrubseeds.com/specieslist?id=146</t>
  </si>
  <si>
    <t>Acer campestre</t>
  </si>
  <si>
    <t>https://www.treeshrubseeds.com/specieslist?id=90</t>
  </si>
  <si>
    <t>Acer cappadocicum</t>
  </si>
  <si>
    <t>https://www.treeshrubseeds.com/specieslist?id=1103</t>
  </si>
  <si>
    <t>Acer cinnamomifolium</t>
  </si>
  <si>
    <t>https://www.treeshrubseeds.com/specieslist?id=458</t>
  </si>
  <si>
    <t>Acer circinatum</t>
  </si>
  <si>
    <t>https://www.treeshrubseeds.com/specieslist?id=160</t>
  </si>
  <si>
    <t>Acer davidii</t>
  </si>
  <si>
    <t>https://www.treeshrubseeds.com/specieslist?id=130</t>
  </si>
  <si>
    <t>Acer elegantulum</t>
  </si>
  <si>
    <t>https://www.treeshrubseeds.com/specieslist?id=466</t>
  </si>
  <si>
    <t>Acer freemanii</t>
  </si>
  <si>
    <t>https://www.treeshrubseeds.com/specieslist?id=1230</t>
  </si>
  <si>
    <t>Acer ginnala</t>
  </si>
  <si>
    <t>https://www.treeshrubseeds.com/specieslist?id=623</t>
  </si>
  <si>
    <t>https://www.treeshrubseeds.com/specieslist?id=1091</t>
  </si>
  <si>
    <t>Acer glabrum</t>
  </si>
  <si>
    <t>https://www.treeshrubseeds.com/specieslist?id=69</t>
  </si>
  <si>
    <t>Acer grandidentatum</t>
  </si>
  <si>
    <t>https://www.treeshrubseeds.com/specieslist?id=429</t>
  </si>
  <si>
    <t>Acer griseum</t>
  </si>
  <si>
    <t>https://www.treeshrubseeds.com/specieslist?id=161</t>
  </si>
  <si>
    <t>Acer grosseri</t>
  </si>
  <si>
    <t>https://www.treeshrubseeds.com/specieslist?id=162</t>
  </si>
  <si>
    <t>Acer grosseri var. hersii</t>
  </si>
  <si>
    <t>https://www.treeshrubseeds.com/specieslist?id=1028</t>
  </si>
  <si>
    <t>Acer hyrcanum</t>
  </si>
  <si>
    <t>https://www.treeshrubseeds.com/specieslist?id=496</t>
  </si>
  <si>
    <t>Acer japonicum</t>
  </si>
  <si>
    <t>https://www.treeshrubseeds.com/specieslist?id=192</t>
  </si>
  <si>
    <t>Acer longipes</t>
  </si>
  <si>
    <t>https://www.treeshrubseeds.com/specieslist?id=1107</t>
  </si>
  <si>
    <t>Acer macrophyllum</t>
  </si>
  <si>
    <t>https://www.treeshrubseeds.com/specieslist?id=163</t>
  </si>
  <si>
    <t>Acer mandshuricum</t>
  </si>
  <si>
    <t>https://www.treeshrubseeds.com/specieslist?id=534</t>
  </si>
  <si>
    <t>Acer maximowiczianum (nikkoense)</t>
  </si>
  <si>
    <t>https://www.treeshrubseeds.com/specieslist?id=47</t>
  </si>
  <si>
    <t>Acer mono</t>
  </si>
  <si>
    <t>https://www.treeshrubseeds.com/specieslist?id=1025</t>
  </si>
  <si>
    <t>Acer negundo</t>
  </si>
  <si>
    <t>https://www.treeshrubseeds.com/specieslist?id=123</t>
  </si>
  <si>
    <t>Acer oliverianum</t>
  </si>
  <si>
    <t>https://www.treeshrubseeds.com/specieslist?id=252</t>
  </si>
  <si>
    <t>Acer palmatum</t>
  </si>
  <si>
    <t>https://www.treeshrubseeds.com/specieslist?id=253</t>
  </si>
  <si>
    <t>https://www.treeshrubseeds.com/specieslist?id=633</t>
  </si>
  <si>
    <t>https://www.treeshrubseeds.com/specieslist?id=975</t>
  </si>
  <si>
    <t>Acer palmatum atropurpureum</t>
  </si>
  <si>
    <t>https://www.treeshrubseeds.com/specieslist?id=1029</t>
  </si>
  <si>
    <t>Acer palmatum atropurpureum dissectum</t>
  </si>
  <si>
    <t>https://www.treeshrubseeds.com/specieslist?id=75</t>
  </si>
  <si>
    <t>Acer palmatum dissectum</t>
  </si>
  <si>
    <t>https://www.treeshrubseeds.com/specieslist?id=254</t>
  </si>
  <si>
    <t>https://www.treeshrubseeds.com/specieslist?id=1167</t>
  </si>
  <si>
    <t>Acer palmatum var. thunbergii</t>
  </si>
  <si>
    <t>https://www.treeshrubseeds.com/specieslist?id=685</t>
  </si>
  <si>
    <t>Acer pensylvanicum</t>
  </si>
  <si>
    <t>https://www.treeshrubseeds.com/specieslist?id=255</t>
  </si>
  <si>
    <t>Acer platanoides</t>
  </si>
  <si>
    <t>https://www.treeshrubseeds.com/specieslist?id=673</t>
  </si>
  <si>
    <t>https://www.treeshrubseeds.com/specieslist?id=1003</t>
  </si>
  <si>
    <t>https://www.treeshrubseeds.com/specieslist?id=1008</t>
  </si>
  <si>
    <t>Acer pseudo-sieboldianum</t>
  </si>
  <si>
    <t>https://www.treeshrubseeds.com/specieslist?id=1014</t>
  </si>
  <si>
    <t>Acer pseudoplatanus</t>
  </si>
  <si>
    <t>https://www.treeshrubseeds.com/specieslist?id=1013</t>
  </si>
  <si>
    <t>Acer pseudoplatanus purpurascens</t>
  </si>
  <si>
    <t>https://www.treeshrubseeds.com/specieslist?id=634</t>
  </si>
  <si>
    <t>https://www.treeshrubseeds.com/specieslist?id=18</t>
  </si>
  <si>
    <t>https://www.treeshrubseeds.com/specieslist?id=919</t>
  </si>
  <si>
    <t>https://www.treeshrubseeds.com/specieslist?id=1015</t>
  </si>
  <si>
    <t>https://www.treeshrubseeds.com/specieslist?id=1016</t>
  </si>
  <si>
    <t>https://www.treeshrubseeds.com/specieslist?id=1220</t>
  </si>
  <si>
    <t>Acer rubrum Upright</t>
  </si>
  <si>
    <t>https://www.treeshrubseeds.com/specieslist?id=1174</t>
  </si>
  <si>
    <t>Acer rubrum var. drummondii</t>
  </si>
  <si>
    <t>https://www.treeshrubseeds.com/specieslist?id=187</t>
  </si>
  <si>
    <t>Acer saccharinum</t>
  </si>
  <si>
    <t>https://www.treeshrubseeds.com/specieslist?id=1017</t>
  </si>
  <si>
    <t>https://www.treeshrubseeds.com/specieslist?id=1472</t>
  </si>
  <si>
    <t>https://www.treeshrubseeds.com/specieslist?id=635</t>
  </si>
  <si>
    <t>https://www.treeshrubseeds.com/specieslist?id=1018</t>
  </si>
  <si>
    <t>https://www.treeshrubseeds.com/specieslist?id=1019</t>
  </si>
  <si>
    <t>https://www.treeshrubseeds.com/specieslist?id=1177</t>
  </si>
  <si>
    <t>Acer shirasawanum</t>
  </si>
  <si>
    <t>https://www.treeshrubseeds.com/specieslist?id=1160</t>
  </si>
  <si>
    <t>Acer sieboldianum</t>
  </si>
  <si>
    <t>https://www.treeshrubseeds.com/specieslist?id=1152</t>
  </si>
  <si>
    <t>https://www.treeshrubseeds.com/specieslist?id=1198</t>
  </si>
  <si>
    <t>Acer sinensis</t>
  </si>
  <si>
    <t>https://www.treeshrubseeds.com/specieslist?id=508</t>
  </si>
  <si>
    <t>Acer spicatum</t>
  </si>
  <si>
    <t>https://www.treeshrubseeds.com/specieslist?id=1020</t>
  </si>
  <si>
    <t>Acer tataricum</t>
  </si>
  <si>
    <t>https://www.treeshrubseeds.com/specieslist?id=479</t>
  </si>
  <si>
    <t>Acer tegmentosum</t>
  </si>
  <si>
    <t>https://www.treeshrubseeds.com/specieslist?id=1023</t>
  </si>
  <si>
    <t>Acer triflorum</t>
  </si>
  <si>
    <t>https://www.treeshrubseeds.com/specieslist?id=1021</t>
  </si>
  <si>
    <t>Acer truncatum</t>
  </si>
  <si>
    <t>https://www.treeshrubseeds.com/specieslist?id=32</t>
  </si>
  <si>
    <t>https://www.treeshrubseeds.com/specieslist?id=627</t>
  </si>
  <si>
    <t>https://www.treeshrubseeds.com/specieslist?id=1024</t>
  </si>
  <si>
    <t>Acer ukurundense</t>
  </si>
  <si>
    <t>https://www.treeshrubseeds.com/specieslist?id=533</t>
  </si>
  <si>
    <t>Actinidia arguta</t>
  </si>
  <si>
    <t>https://www.treeshrubseeds.com/specieslist?id=1022</t>
  </si>
  <si>
    <t>Actinidia chinensis</t>
  </si>
  <si>
    <t>https://www.treeshrubseeds.com/specieslist?id=636</t>
  </si>
  <si>
    <t>Actinidia kolomikta</t>
  </si>
  <si>
    <t>https://www.treeshrubseeds.com/specieslist?id=51</t>
  </si>
  <si>
    <t>Actinidia polygama</t>
  </si>
  <si>
    <t>https://www.treeshrubseeds.com/specieslist?id=477</t>
  </si>
  <si>
    <t>Adansonia digitata</t>
  </si>
  <si>
    <t>https://www.treeshrubseeds.com/specieslist?id=615</t>
  </si>
  <si>
    <t>Adenium obesum</t>
  </si>
  <si>
    <t>https://www.treeshrubseeds.com/specieslist?id=1473</t>
  </si>
  <si>
    <t>Aesculus glabra</t>
  </si>
  <si>
    <t>https://www.treeshrubseeds.com/specieslist?id=1241</t>
  </si>
  <si>
    <t>Aesculus hippocastanum</t>
  </si>
  <si>
    <t>https://www.treeshrubseeds.com/specieslist?id=1026</t>
  </si>
  <si>
    <t>Aesculus octandra (flava)</t>
  </si>
  <si>
    <t>https://www.treeshrubseeds.com/specieslist?id=1009</t>
  </si>
  <si>
    <t>Aesculus parviflora</t>
  </si>
  <si>
    <t>https://www.treeshrubseeds.com/specieslist?id=1179</t>
  </si>
  <si>
    <t>Aesculus pavia</t>
  </si>
  <si>
    <t>https://www.treeshrubseeds.com/specieslist?id=401</t>
  </si>
  <si>
    <t>Aesculus turbinata</t>
  </si>
  <si>
    <t>https://www.treeshrubseeds.com/specieslist?id=597</t>
  </si>
  <si>
    <t>Agapanthus orientalis</t>
  </si>
  <si>
    <t>https://www.treeshrubseeds.com/specieslist?id=1161</t>
  </si>
  <si>
    <t>https://www.treeshrubseeds.com/specieslist?id=1162</t>
  </si>
  <si>
    <t>Ailanthus altissima</t>
  </si>
  <si>
    <t>https://www.treeshrubseeds.com/specieslist?id=4</t>
  </si>
  <si>
    <t>https://www.treeshrubseeds.com/specieslist?id=463</t>
  </si>
  <si>
    <t>Akebia quinata</t>
  </si>
  <si>
    <t>https://www.treeshrubseeds.com/specieslist?id=903</t>
  </si>
  <si>
    <t>Albizia julibrissin</t>
  </si>
  <si>
    <t>https://www.treeshrubseeds.com/specieslist?id=402</t>
  </si>
  <si>
    <t>https://www.treeshrubseeds.com/specieslist?id=462</t>
  </si>
  <si>
    <t>Albizia kalkora</t>
  </si>
  <si>
    <t>https://www.treeshrubseeds.com/specieslist?id=488</t>
  </si>
  <si>
    <t>Alnus cordata</t>
  </si>
  <si>
    <t>https://www.treeshrubseeds.com/specieslist?id=1011</t>
  </si>
  <si>
    <t>Alnus cremastogyne</t>
  </si>
  <si>
    <t>https://www.treeshrubseeds.com/specieslist?id=507</t>
  </si>
  <si>
    <t>Alnus crispa</t>
  </si>
  <si>
    <t>https://www.treeshrubseeds.com/specieslist?id=3</t>
  </si>
  <si>
    <t>Alnus glutinosa</t>
  </si>
  <si>
    <t>https://www.treeshrubseeds.com/specieslist?id=403</t>
  </si>
  <si>
    <t>Alnus hirsuta</t>
  </si>
  <si>
    <t>https://www.treeshrubseeds.com/specieslist?id=1063</t>
  </si>
  <si>
    <t>Alnus incana</t>
  </si>
  <si>
    <t>https://www.treeshrubseeds.com/specieslist?id=404</t>
  </si>
  <si>
    <t>Alnus japonica</t>
  </si>
  <si>
    <t>https://www.treeshrubseeds.com/specieslist?id=579</t>
  </si>
  <si>
    <t>Alnus nepalensis</t>
  </si>
  <si>
    <t>https://www.treeshrubseeds.com/specieslist?id=495</t>
  </si>
  <si>
    <t>Alnus nitida</t>
  </si>
  <si>
    <t>https://www.treeshrubseeds.com/specieslist?id=497</t>
  </si>
  <si>
    <t>Alnus rhombifolia</t>
  </si>
  <si>
    <t>https://www.treeshrubseeds.com/specieslist?id=571</t>
  </si>
  <si>
    <t>Alnus rubra</t>
  </si>
  <si>
    <t>https://www.treeshrubseeds.com/specieslist?id=405</t>
  </si>
  <si>
    <t>Alnus rugosa</t>
  </si>
  <si>
    <t>https://www.treeshrubseeds.com/specieslist?id=1484</t>
  </si>
  <si>
    <t>Alnus serrulata</t>
  </si>
  <si>
    <t>https://www.treeshrubseeds.com/specieslist?id=478</t>
  </si>
  <si>
    <t>Alnus sinuata</t>
  </si>
  <si>
    <t>https://www.treeshrubseeds.com/specieslist?id=1101</t>
  </si>
  <si>
    <t>Alnus tenuifolia</t>
  </si>
  <si>
    <t>https://www.treeshrubseeds.com/specieslist?id=1113</t>
  </si>
  <si>
    <t>Amelanchier alnifolia</t>
  </si>
  <si>
    <t>https://www.treeshrubseeds.com/specieslist?id=637</t>
  </si>
  <si>
    <t>Amelanchier canadensis</t>
  </si>
  <si>
    <t>https://www.treeshrubseeds.com/specieslist?id=409</t>
  </si>
  <si>
    <t>Amelanchier laevis</t>
  </si>
  <si>
    <t>https://www.treeshrubseeds.com/specieslist?id=243</t>
  </si>
  <si>
    <t>Amelanchier lamarkii</t>
  </si>
  <si>
    <t>https://www.treeshrubseeds.com/specieslist?id=1231</t>
  </si>
  <si>
    <t>Amelanchier ovalis</t>
  </si>
  <si>
    <t>https://www.treeshrubseeds.com/specieslist?id=1093</t>
  </si>
  <si>
    <t>Amelanchier simica</t>
  </si>
  <si>
    <t>https://www.treeshrubseeds.com/specieslist?id=76</t>
  </si>
  <si>
    <t>Amelanchier utahensis</t>
  </si>
  <si>
    <t>https://www.treeshrubseeds.com/specieslist?id=226</t>
  </si>
  <si>
    <t>Amorpha fruticosa</t>
  </si>
  <si>
    <t>https://www.treeshrubseeds.com/specieslist?id=406</t>
  </si>
  <si>
    <t>Annona squamosa</t>
  </si>
  <si>
    <t>https://www.treeshrubseeds.com/specieslist?id=1173</t>
  </si>
  <si>
    <t>Aralia chinensis</t>
  </si>
  <si>
    <t>https://www.treeshrubseeds.com/specieslist?id=1100</t>
  </si>
  <si>
    <t>Aralia spinosa</t>
  </si>
  <si>
    <t>https://www.treeshrubseeds.com/specieslist?id=407</t>
  </si>
  <si>
    <t>Araucaria araucana</t>
  </si>
  <si>
    <t>https://www.treeshrubseeds.com/specieslist?id=688</t>
  </si>
  <si>
    <t>Araucaria excelsa</t>
  </si>
  <si>
    <t>https://www.treeshrubseeds.com/specieslist?id=289</t>
  </si>
  <si>
    <t>Arbutus menziesii</t>
  </si>
  <si>
    <t>https://www.treeshrubseeds.com/specieslist?id=517</t>
  </si>
  <si>
    <t>Arctostaphylos patula</t>
  </si>
  <si>
    <t>https://www.treeshrubseeds.com/specieslist?id=70</t>
  </si>
  <si>
    <t>Arctostaphylos pungens d.b.</t>
  </si>
  <si>
    <t>https://www.treeshrubseeds.com/specieslist?id=215</t>
  </si>
  <si>
    <t>Arctostaphylos uva-ursi</t>
  </si>
  <si>
    <t>https://www.treeshrubseeds.com/specieslist?id=414</t>
  </si>
  <si>
    <t>Arctostaphylos viscida</t>
  </si>
  <si>
    <t>https://www.treeshrubseeds.com/specieslist?id=71</t>
  </si>
  <si>
    <t>Aristolchia debilis</t>
  </si>
  <si>
    <t>https://www.treeshrubseeds.com/specieslist?id=616</t>
  </si>
  <si>
    <t>Aronia arbutifolia</t>
  </si>
  <si>
    <t>https://www.treeshrubseeds.com/specieslist?id=219</t>
  </si>
  <si>
    <t>Aronia melanocarpa</t>
  </si>
  <si>
    <t>https://www.treeshrubseeds.com/specieslist?id=638</t>
  </si>
  <si>
    <t>Aronia prunifolia</t>
  </si>
  <si>
    <t>https://www.treeshrubseeds.com/specieslist?id=24</t>
  </si>
  <si>
    <t>Asclepias speciosa</t>
  </si>
  <si>
    <t>https://www.treeshrubseeds.com/specieslist?id=592</t>
  </si>
  <si>
    <t>Asclepias syriacus</t>
  </si>
  <si>
    <t>https://www.treeshrubseeds.com/specieslist?id=586</t>
  </si>
  <si>
    <t>Asimina triloba</t>
  </si>
  <si>
    <t>https://www.treeshrubseeds.com/specieslist?id=416</t>
  </si>
  <si>
    <t>https://www.treeshrubseeds.com/specieslist?id=671</t>
  </si>
  <si>
    <t>Asparagus asparagoides</t>
  </si>
  <si>
    <t>https://www.treeshrubseeds.com/specieslist?id=290</t>
  </si>
  <si>
    <t>Asparagus plumosus nanus</t>
  </si>
  <si>
    <t>https://www.treeshrubseeds.com/specieslist?id=294</t>
  </si>
  <si>
    <t>Asparagus racemosus</t>
  </si>
  <si>
    <t>https://www.treeshrubseeds.com/specieslist?id=1505</t>
  </si>
  <si>
    <t>Asparagus sprengeri</t>
  </si>
  <si>
    <t>https://www.treeshrubseeds.com/specieslist?id=295</t>
  </si>
  <si>
    <t>Atriplex canescens</t>
  </si>
  <si>
    <t>https://www.treeshrubseeds.com/specieslist?id=1086</t>
  </si>
  <si>
    <t>Azalea nudiflora</t>
  </si>
  <si>
    <t>https://www.treeshrubseeds.com/specieslist?id=599</t>
  </si>
  <si>
    <t>Azalea prunifolium</t>
  </si>
  <si>
    <t>https://www.treeshrubseeds.com/specieslist?id=593</t>
  </si>
  <si>
    <t>Bauhinia alba</t>
  </si>
  <si>
    <t>https://www.treeshrubseeds.com/specieslist?id=259</t>
  </si>
  <si>
    <t>Bauhinia purpurea</t>
  </si>
  <si>
    <t>https://www.treeshrubseeds.com/specieslist?id=639</t>
  </si>
  <si>
    <t>Bauhinia variegata</t>
  </si>
  <si>
    <t>https://www.treeshrubseeds.com/specieslist?id=260</t>
  </si>
  <si>
    <t>Belamcanda chinensis</t>
  </si>
  <si>
    <t>https://www.treeshrubseeds.com/specieslist?id=1102</t>
  </si>
  <si>
    <t>Berberis thunbergii</t>
  </si>
  <si>
    <t>https://www.treeshrubseeds.com/specieslist?id=261</t>
  </si>
  <si>
    <t>Berberis thunbergii atropurpurea</t>
  </si>
  <si>
    <t>https://www.treeshrubseeds.com/specieslist?id=262</t>
  </si>
  <si>
    <t>Betula albo sinensis</t>
  </si>
  <si>
    <t>https://www.treeshrubseeds.com/specieslist?id=640</t>
  </si>
  <si>
    <t>Betula alnoides</t>
  </si>
  <si>
    <t>https://www.treeshrubseeds.com/specieslist?id=263</t>
  </si>
  <si>
    <t>Betula chinensis</t>
  </si>
  <si>
    <t>https://www.treeshrubseeds.com/specieslist?id=535</t>
  </si>
  <si>
    <t>Betula costata</t>
  </si>
  <si>
    <t>https://www.treeshrubseeds.com/specieslist?id=536</t>
  </si>
  <si>
    <t>Betula davurica</t>
  </si>
  <si>
    <t>https://www.treeshrubseeds.com/specieslist?id=264</t>
  </si>
  <si>
    <t>Betula ermani</t>
  </si>
  <si>
    <t>https://www.treeshrubseeds.com/specieslist?id=265</t>
  </si>
  <si>
    <t>Betula fontinalis</t>
  </si>
  <si>
    <t>https://www.treeshrubseeds.com/specieslist?id=266</t>
  </si>
  <si>
    <t>Betula glandulosa</t>
  </si>
  <si>
    <t>https://www.treeshrubseeds.com/specieslist?id=492</t>
  </si>
  <si>
    <t>Betula lenta</t>
  </si>
  <si>
    <t>https://www.treeshrubseeds.com/specieslist?id=270</t>
  </si>
  <si>
    <t>https://www.treeshrubseeds.com/specieslist?id=511</t>
  </si>
  <si>
    <t>Betula lutea</t>
  </si>
  <si>
    <t>https://www.treeshrubseeds.com/specieslist?id=271</t>
  </si>
  <si>
    <t>Betula maximowicziana</t>
  </si>
  <si>
    <t>https://www.treeshrubseeds.com/specieslist?id=641</t>
  </si>
  <si>
    <t>Betula nigra r.c.s.</t>
  </si>
  <si>
    <t>https://www.treeshrubseeds.com/specieslist?id=244</t>
  </si>
  <si>
    <t>Betula nigra s.g.</t>
  </si>
  <si>
    <t>https://www.treeshrubseeds.com/specieslist?id=273</t>
  </si>
  <si>
    <t>https://www.treeshrubseeds.com/specieslist?id=1127</t>
  </si>
  <si>
    <t>https://www.treeshrubseeds.com/specieslist?id=866</t>
  </si>
  <si>
    <t>https://www.treeshrubseeds.com/specieslist?id=868</t>
  </si>
  <si>
    <t>Betula papyrifera var. humilis</t>
  </si>
  <si>
    <t>https://www.treeshrubseeds.com/specieslist?id=5</t>
  </si>
  <si>
    <t>Betula pendula (alba)</t>
  </si>
  <si>
    <t>https://www.treeshrubseeds.com/specieslist?id=869</t>
  </si>
  <si>
    <t>https://www.treeshrubseeds.com/specieslist?id=870</t>
  </si>
  <si>
    <t>Betula pendula var. pendula dissectum</t>
  </si>
  <si>
    <t>https://www.treeshrubseeds.com/specieslist?id=6</t>
  </si>
  <si>
    <t>Betula platyphylla</t>
  </si>
  <si>
    <t>https://www.treeshrubseeds.com/specieslist?id=871</t>
  </si>
  <si>
    <t>Betula platyphylla japonica</t>
  </si>
  <si>
    <t>https://www.treeshrubseeds.com/specieslist?id=874</t>
  </si>
  <si>
    <t>https://www.treeshrubseeds.com/specieslist?id=1089</t>
  </si>
  <si>
    <t>Betula populifolia</t>
  </si>
  <si>
    <t>https://www.treeshrubseeds.com/specieslist?id=875</t>
  </si>
  <si>
    <t>Betula raddeana</t>
  </si>
  <si>
    <t>https://www.treeshrubseeds.com/specieslist?id=522</t>
  </si>
  <si>
    <t>Betula tianschanica</t>
  </si>
  <si>
    <t>https://www.treeshrubseeds.com/specieslist?id=872</t>
  </si>
  <si>
    <t>Betula utilis</t>
  </si>
  <si>
    <t>https://www.treeshrubseeds.com/specieslist?id=1156</t>
  </si>
  <si>
    <t>Bignonia capriolata</t>
  </si>
  <si>
    <t>https://www.treeshrubseeds.com/specieslist?id=246</t>
  </si>
  <si>
    <t>Broussonetia papyrifera</t>
  </si>
  <si>
    <t>https://www.treeshrubseeds.com/specieslist?id=642</t>
  </si>
  <si>
    <t>Buddleia davidii</t>
  </si>
  <si>
    <t>https://www.treeshrubseeds.com/specieslist?id=876</t>
  </si>
  <si>
    <t>Butia capitata</t>
  </si>
  <si>
    <t>https://www.treeshrubseeds.com/specieslist?id=877</t>
  </si>
  <si>
    <t>Buxus microphylla koreana</t>
  </si>
  <si>
    <t>https://www.treeshrubseeds.com/specieslist?id=873</t>
  </si>
  <si>
    <t>Buxus microphylla sinica</t>
  </si>
  <si>
    <t>https://www.treeshrubseeds.com/specieslist?id=573</t>
  </si>
  <si>
    <t>Buxus sempervirens</t>
  </si>
  <si>
    <t>https://www.treeshrubseeds.com/specieslist?id=537</t>
  </si>
  <si>
    <t>Cacti mixed species</t>
  </si>
  <si>
    <t>https://www.treeshrubseeds.com/specieslist?id=878</t>
  </si>
  <si>
    <t>Callicarpa americana</t>
  </si>
  <si>
    <t>https://www.treeshrubseeds.com/specieslist?id=77</t>
  </si>
  <si>
    <t>https://www.treeshrubseeds.com/specieslist?id=879</t>
  </si>
  <si>
    <t>Callicarpa dichotima</t>
  </si>
  <si>
    <t>https://www.treeshrubseeds.com/specieslist?id=1159</t>
  </si>
  <si>
    <t>Callistemon rigidus</t>
  </si>
  <si>
    <t>https://www.treeshrubseeds.com/specieslist?id=554</t>
  </si>
  <si>
    <t>Calluna vulgaris</t>
  </si>
  <si>
    <t>https://www.treeshrubseeds.com/specieslist?id=888</t>
  </si>
  <si>
    <t>Calycanthus chinensis</t>
  </si>
  <si>
    <t>https://www.treeshrubseeds.com/specieslist?id=889</t>
  </si>
  <si>
    <t>Calycanthus floridus</t>
  </si>
  <si>
    <t>https://www.treeshrubseeds.com/specieslist?id=644</t>
  </si>
  <si>
    <t>Camellia japonica</t>
  </si>
  <si>
    <t>https://www.treeshrubseeds.com/specieslist?id=890</t>
  </si>
  <si>
    <t>Camellia sasanqua</t>
  </si>
  <si>
    <t>https://www.treeshrubseeds.com/specieslist?id=891</t>
  </si>
  <si>
    <t>Camellia sinensis</t>
  </si>
  <si>
    <t>https://www.treeshrubseeds.com/specieslist?id=258</t>
  </si>
  <si>
    <t>Campsis radicans</t>
  </si>
  <si>
    <t>https://www.treeshrubseeds.com/specieslist?id=893</t>
  </si>
  <si>
    <t>https://www.treeshrubseeds.com/specieslist?id=1486</t>
  </si>
  <si>
    <t>Camptotheca acuminata</t>
  </si>
  <si>
    <t>https://www.treeshrubseeds.com/specieslist?id=107</t>
  </si>
  <si>
    <t>Canavalia ensiformis</t>
  </si>
  <si>
    <t>https://www.treeshrubseeds.com/specieslist?id=1258</t>
  </si>
  <si>
    <t>Capparis spinosa</t>
  </si>
  <si>
    <t>https://www.treeshrubseeds.com/specieslist?id=625</t>
  </si>
  <si>
    <t>Caragana arborescens</t>
  </si>
  <si>
    <t>https://www.treeshrubseeds.com/specieslist?id=894</t>
  </si>
  <si>
    <t>Caragana korshinskii</t>
  </si>
  <si>
    <t>https://www.treeshrubseeds.com/specieslist?id=1467</t>
  </si>
  <si>
    <t>Caragana microphylla</t>
  </si>
  <si>
    <t>https://www.treeshrubseeds.com/specieslist?id=895</t>
  </si>
  <si>
    <t>Caragana siberica</t>
  </si>
  <si>
    <t>https://www.treeshrubseeds.com/specieslist?id=512</t>
  </si>
  <si>
    <t>Carissa grandiflora</t>
  </si>
  <si>
    <t>https://www.treeshrubseeds.com/specieslist?id=897</t>
  </si>
  <si>
    <t>Carpinus betulus</t>
  </si>
  <si>
    <t>https://www.treeshrubseeds.com/specieslist?id=182</t>
  </si>
  <si>
    <t>https://www.treeshrubseeds.com/specieslist?id=898</t>
  </si>
  <si>
    <t>https://www.treeshrubseeds.com/specieslist?id=899</t>
  </si>
  <si>
    <t>Carpinus caucasica</t>
  </si>
  <si>
    <t>https://www.treeshrubseeds.com/specieslist?id=1104</t>
  </si>
  <si>
    <t>Carpinus cordata</t>
  </si>
  <si>
    <t>https://www.treeshrubseeds.com/specieslist?id=500</t>
  </si>
  <si>
    <t>Carpinus fargesii (laxiflora var. fargesii)</t>
  </si>
  <si>
    <t>https://www.treeshrubseeds.com/specieslist?id=7</t>
  </si>
  <si>
    <t>Carpinus henyriana</t>
  </si>
  <si>
    <t>https://www.treeshrubseeds.com/specieslist?id=574</t>
  </si>
  <si>
    <t>Carpinus koreana</t>
  </si>
  <si>
    <t>https://www.treeshrubseeds.com/specieslist?id=900</t>
  </si>
  <si>
    <t>Carpinus orientalis</t>
  </si>
  <si>
    <t>https://www.treeshrubseeds.com/specieslist?id=399</t>
  </si>
  <si>
    <t>Carpinus polyneura</t>
  </si>
  <si>
    <t>https://www.treeshrubseeds.com/specieslist?id=501</t>
  </si>
  <si>
    <t>Carpinus turczaninowii</t>
  </si>
  <si>
    <t>https://www.treeshrubseeds.com/specieslist?id=503</t>
  </si>
  <si>
    <t>Carpinus viminea</t>
  </si>
  <si>
    <t>https://www.treeshrubseeds.com/specieslist?id=470</t>
  </si>
  <si>
    <t>Carya aquatica</t>
  </si>
  <si>
    <t>https://www.treeshrubseeds.com/specieslist?id=1154</t>
  </si>
  <si>
    <t>Carya cordiformis</t>
  </si>
  <si>
    <t>https://www.treeshrubseeds.com/specieslist?id=1146</t>
  </si>
  <si>
    <t>Carya glabra</t>
  </si>
  <si>
    <t>https://www.treeshrubseeds.com/specieslist?id=1237</t>
  </si>
  <si>
    <t>Carya illinoensis</t>
  </si>
  <si>
    <t>https://www.treeshrubseeds.com/specieslist?id=624</t>
  </si>
  <si>
    <t>https://www.treeshrubseeds.com/specieslist?id=902</t>
  </si>
  <si>
    <t>Carya laciniosa</t>
  </si>
  <si>
    <t>https://www.treeshrubseeds.com/specieslist?id=906</t>
  </si>
  <si>
    <t>Carya ovalis</t>
  </si>
  <si>
    <t>https://www.treeshrubseeds.com/specieslist?id=1485</t>
  </si>
  <si>
    <t>Carya ovata</t>
  </si>
  <si>
    <t>https://www.treeshrubseeds.com/specieslist?id=907</t>
  </si>
  <si>
    <t>Carya tomentosa</t>
  </si>
  <si>
    <t>https://www.treeshrubseeds.com/specieslist?id=550</t>
  </si>
  <si>
    <t>Carya x lecontei</t>
  </si>
  <si>
    <t>https://www.treeshrubseeds.com/specieslist?id=1153</t>
  </si>
  <si>
    <t>Cassia alata</t>
  </si>
  <si>
    <t>https://www.treeshrubseeds.com/specieslist?id=908</t>
  </si>
  <si>
    <t>Cassia fasciculata</t>
  </si>
  <si>
    <t>https://www.treeshrubseeds.com/specieslist?id=1499</t>
  </si>
  <si>
    <t>Cassia fistula</t>
  </si>
  <si>
    <t>https://www.treeshrubseeds.com/specieslist?id=1265</t>
  </si>
  <si>
    <t>Cassia javanica</t>
  </si>
  <si>
    <t>https://www.treeshrubseeds.com/specieslist?id=1521</t>
  </si>
  <si>
    <t>Cassia marginata</t>
  </si>
  <si>
    <t>https://www.treeshrubseeds.com/specieslist?id=1522</t>
  </si>
  <si>
    <t>Cassia marilandica</t>
  </si>
  <si>
    <t>https://www.treeshrubseeds.com/specieslist?id=20</t>
  </si>
  <si>
    <t>Castanea dentata</t>
  </si>
  <si>
    <t>https://www.treeshrubseeds.com/specieslist?id=181</t>
  </si>
  <si>
    <t>Castanea henyerii</t>
  </si>
  <si>
    <t>https://www.treeshrubseeds.com/specieslist?id=555</t>
  </si>
  <si>
    <t>Castanea mollissima</t>
  </si>
  <si>
    <t>https://www.treeshrubseeds.com/specieslist?id=909</t>
  </si>
  <si>
    <t>Castanea pumila</t>
  </si>
  <si>
    <t>https://www.treeshrubseeds.com/specieslist?id=1236</t>
  </si>
  <si>
    <t>Castanea sativa x crenata</t>
  </si>
  <si>
    <t>https://www.treeshrubseeds.com/specieslist?id=1524</t>
  </si>
  <si>
    <t>Castanea seguinii</t>
  </si>
  <si>
    <t>https://www.treeshrubseeds.com/specieslist?id=172</t>
  </si>
  <si>
    <t>Casuarina cunninghamiana</t>
  </si>
  <si>
    <t>https://www.treeshrubseeds.com/specieslist?id=910</t>
  </si>
  <si>
    <t>Catalpa bignonioides</t>
  </si>
  <si>
    <t>https://www.treeshrubseeds.com/specieslist?id=649</t>
  </si>
  <si>
    <t>Catalpa speciosa</t>
  </si>
  <si>
    <t>https://www.treeshrubseeds.com/specieslist?id=911</t>
  </si>
  <si>
    <t>Ceanothus americanus</t>
  </si>
  <si>
    <t>https://www.treeshrubseeds.com/specieslist?id=1469</t>
  </si>
  <si>
    <t>Ceanothus integerrimus</t>
  </si>
  <si>
    <t>https://www.treeshrubseeds.com/specieslist?id=912</t>
  </si>
  <si>
    <t>Ceanothus prostratus</t>
  </si>
  <si>
    <t>https://www.treeshrubseeds.com/specieslist?id=913</t>
  </si>
  <si>
    <t>Ceanothus sanguineus</t>
  </si>
  <si>
    <t>https://www.treeshrubseeds.com/specieslist?id=914</t>
  </si>
  <si>
    <t>Cedrus atlantica</t>
  </si>
  <si>
    <t>https://www.treeshrubseeds.com/specieslist?id=915</t>
  </si>
  <si>
    <t>Cedrus atlantica glauca</t>
  </si>
  <si>
    <t>https://www.treeshrubseeds.com/specieslist?id=917</t>
  </si>
  <si>
    <t>Cedrus brevifolia</t>
  </si>
  <si>
    <t>https://www.treeshrubseeds.com/specieslist?id=918</t>
  </si>
  <si>
    <t>Cedrus deodara</t>
  </si>
  <si>
    <t>https://www.treeshrubseeds.com/specieslist?id=920</t>
  </si>
  <si>
    <t>Cedrus libani</t>
  </si>
  <si>
    <t>https://www.treeshrubseeds.com/specieslist?id=921</t>
  </si>
  <si>
    <t>Cedrus libani var. stenocoma</t>
  </si>
  <si>
    <t>https://www.treeshrubseeds.com/specieslist?id=471</t>
  </si>
  <si>
    <t>Ceiba pentandra</t>
  </si>
  <si>
    <t>https://www.treeshrubseeds.com/specieslist?id=21</t>
  </si>
  <si>
    <t>Celastrus orbiculata</t>
  </si>
  <si>
    <t>https://www.treeshrubseeds.com/specieslist?id=922</t>
  </si>
  <si>
    <t>Celastrus scandens</t>
  </si>
  <si>
    <t>https://www.treeshrubseeds.com/specieslist?id=923</t>
  </si>
  <si>
    <t>Celtis australis</t>
  </si>
  <si>
    <t>https://www.treeshrubseeds.com/specieslist?id=175</t>
  </si>
  <si>
    <t>Celtis juliana</t>
  </si>
  <si>
    <t>https://www.treeshrubseeds.com/specieslist?id=1080</t>
  </si>
  <si>
    <t>Celtis laevigata</t>
  </si>
  <si>
    <t>https://www.treeshrubseeds.com/specieslist?id=26</t>
  </si>
  <si>
    <t>Celtis occidentalis</t>
  </si>
  <si>
    <t>https://www.treeshrubseeds.com/specieslist?id=643</t>
  </si>
  <si>
    <t>https://www.treeshrubseeds.com/specieslist?id=1222</t>
  </si>
  <si>
    <t>Celtis sinensis</t>
  </si>
  <si>
    <t>https://www.treeshrubseeds.com/specieslist?id=400</t>
  </si>
  <si>
    <t>Cephalanthus occidentalis</t>
  </si>
  <si>
    <t>https://www.treeshrubseeds.com/specieslist?id=916</t>
  </si>
  <si>
    <t>Cephalotaxus drupacea</t>
  </si>
  <si>
    <t>https://www.treeshrubseeds.com/specieslist?id=924</t>
  </si>
  <si>
    <t>Cephalotaxus fortuni</t>
  </si>
  <si>
    <t>https://www.treeshrubseeds.com/specieslist?id=925</t>
  </si>
  <si>
    <t>Cephalotaxus sinensis</t>
  </si>
  <si>
    <t>https://www.treeshrubseeds.com/specieslist?id=449</t>
  </si>
  <si>
    <t>Ceratonia siliqua</t>
  </si>
  <si>
    <t>https://www.treeshrubseeds.com/specieslist?id=926</t>
  </si>
  <si>
    <t>Cercidiphyllum japonicum</t>
  </si>
  <si>
    <t>https://www.treeshrubseeds.com/specieslist?id=886</t>
  </si>
  <si>
    <t>Cercis canadensis</t>
  </si>
  <si>
    <t>https://www.treeshrubseeds.com/specieslist?id=711</t>
  </si>
  <si>
    <t>https://www.treeshrubseeds.com/specieslist?id=927</t>
  </si>
  <si>
    <t>https://www.treeshrubseeds.com/specieslist?id=1219</t>
  </si>
  <si>
    <t>Cercis chinensis</t>
  </si>
  <si>
    <t>https://www.treeshrubseeds.com/specieslist?id=928</t>
  </si>
  <si>
    <t>Cercis gigantea</t>
  </si>
  <si>
    <t>https://www.treeshrubseeds.com/specieslist?id=1193</t>
  </si>
  <si>
    <t>Cercis occidentalis</t>
  </si>
  <si>
    <t>https://www.treeshrubseeds.com/specieslist?id=929</t>
  </si>
  <si>
    <t>Cercis siliquastrum</t>
  </si>
  <si>
    <t>https://www.treeshrubseeds.com/specieslist?id=620</t>
  </si>
  <si>
    <t>Chaenomeles japonica</t>
  </si>
  <si>
    <t>https://www.treeshrubseeds.com/specieslist?id=930</t>
  </si>
  <si>
    <t>Chaenomeles sinensis</t>
  </si>
  <si>
    <t>https://www.treeshrubseeds.com/specieslist?id=596</t>
  </si>
  <si>
    <t>Chamaecyparis lawsoniana</t>
  </si>
  <si>
    <t>https://www.treeshrubseeds.com/specieslist?id=931</t>
  </si>
  <si>
    <t>Chamaecyparis obtusa</t>
  </si>
  <si>
    <t>https://www.treeshrubseeds.com/specieslist?id=27</t>
  </si>
  <si>
    <t>https://www.treeshrubseeds.com/specieslist?id=1529</t>
  </si>
  <si>
    <t>Chamaecyparis pisifera</t>
  </si>
  <si>
    <t>https://www.treeshrubseeds.com/specieslist?id=881</t>
  </si>
  <si>
    <t>Chamaerops humilis</t>
  </si>
  <si>
    <t>https://www.treeshrubseeds.com/specieslist?id=882</t>
  </si>
  <si>
    <t>Chilopsis linearis</t>
  </si>
  <si>
    <t>https://www.treeshrubseeds.com/specieslist?id=101</t>
  </si>
  <si>
    <t>Chimonanthus praecox</t>
  </si>
  <si>
    <t>https://www.treeshrubseeds.com/specieslist?id=932</t>
  </si>
  <si>
    <t>Chionanthus retusus</t>
  </si>
  <si>
    <t>https://www.treeshrubseeds.com/specieslist?id=933</t>
  </si>
  <si>
    <t>Chionanthus virginicus</t>
  </si>
  <si>
    <t>https://www.treeshrubseeds.com/specieslist?id=650</t>
  </si>
  <si>
    <t>Cinnamomum camphora</t>
  </si>
  <si>
    <t>https://www.treeshrubseeds.com/specieslist?id=883</t>
  </si>
  <si>
    <t>Citrus trifoliata</t>
  </si>
  <si>
    <t>https://www.treeshrubseeds.com/specieslist?id=934</t>
  </si>
  <si>
    <t>Cladrastis lutea</t>
  </si>
  <si>
    <t>https://www.treeshrubseeds.com/specieslist?id=936</t>
  </si>
  <si>
    <t>Clematis paniculata</t>
  </si>
  <si>
    <t>https://www.treeshrubseeds.com/specieslist?id=884</t>
  </si>
  <si>
    <t>Clematis tangutica</t>
  </si>
  <si>
    <t>https://www.treeshrubseeds.com/specieslist?id=937</t>
  </si>
  <si>
    <t>https://www.treeshrubseeds.com/specieslist?id=938</t>
  </si>
  <si>
    <t>Clematis viticella</t>
  </si>
  <si>
    <t>https://www.treeshrubseeds.com/specieslist?id=796</t>
  </si>
  <si>
    <t>Cleome serrulata</t>
  </si>
  <si>
    <t>https://www.treeshrubseeds.com/specieslist?id=1242</t>
  </si>
  <si>
    <t>Clerodendron trichotomum</t>
  </si>
  <si>
    <t>https://www.treeshrubseeds.com/specieslist?id=755</t>
  </si>
  <si>
    <t>Clethra alnifolia</t>
  </si>
  <si>
    <t>https://www.treeshrubseeds.com/specieslist?id=939</t>
  </si>
  <si>
    <t>Cleyera japonica</t>
  </si>
  <si>
    <t>https://www.treeshrubseeds.com/specieslist?id=940</t>
  </si>
  <si>
    <t>Coffea arabica</t>
  </si>
  <si>
    <t>https://www.treeshrubseeds.com/specieslist?id=217</t>
  </si>
  <si>
    <t>Colutea arborescens</t>
  </si>
  <si>
    <t>https://www.treeshrubseeds.com/specieslist?id=757</t>
  </si>
  <si>
    <t>Cordyline indivisa</t>
  </si>
  <si>
    <t>https://www.treeshrubseeds.com/specieslist?id=78</t>
  </si>
  <si>
    <t>Cornus alba</t>
  </si>
  <si>
    <t>https://www.treeshrubseeds.com/specieslist?id=941</t>
  </si>
  <si>
    <t>Cornus alba sibirica</t>
  </si>
  <si>
    <t>https://www.treeshrubseeds.com/specieslist?id=942</t>
  </si>
  <si>
    <t>Cornus alternifolia</t>
  </si>
  <si>
    <t>https://www.treeshrubseeds.com/specieslist?id=943</t>
  </si>
  <si>
    <t>Cornus amomum</t>
  </si>
  <si>
    <t>https://www.treeshrubseeds.com/specieslist?id=944</t>
  </si>
  <si>
    <t>Cornus canadensis</t>
  </si>
  <si>
    <t>https://www.treeshrubseeds.com/specieslist?id=947</t>
  </si>
  <si>
    <t>Cornus capitata</t>
  </si>
  <si>
    <t>https://www.treeshrubseeds.com/specieslist?id=948</t>
  </si>
  <si>
    <t>Cornus controversa</t>
  </si>
  <si>
    <t>https://www.treeshrubseeds.com/specieslist?id=945</t>
  </si>
  <si>
    <t>Cornus florida</t>
  </si>
  <si>
    <t>https://www.treeshrubseeds.com/specieslist?id=651</t>
  </si>
  <si>
    <t>https://www.treeshrubseeds.com/specieslist?id=1197</t>
  </si>
  <si>
    <t>Cornus florida rubra</t>
  </si>
  <si>
    <t>https://www.treeshrubseeds.com/specieslist?id=79</t>
  </si>
  <si>
    <t>Cornus kousa</t>
  </si>
  <si>
    <t>https://www.treeshrubseeds.com/specieslist?id=652</t>
  </si>
  <si>
    <t>Cornus kousa angustata</t>
  </si>
  <si>
    <t>https://www.treeshrubseeds.com/specieslist?id=946</t>
  </si>
  <si>
    <t>Cornus kousa chinensis</t>
  </si>
  <si>
    <t>https://www.treeshrubseeds.com/specieslist?id=237</t>
  </si>
  <si>
    <t>https://www.treeshrubseeds.com/specieslist?id=949</t>
  </si>
  <si>
    <t>Cornus mas</t>
  </si>
  <si>
    <t>https://www.treeshrubseeds.com/specieslist?id=950</t>
  </si>
  <si>
    <t>Cornus nuttalli</t>
  </si>
  <si>
    <t>https://www.treeshrubseeds.com/specieslist?id=955</t>
  </si>
  <si>
    <t>Cornus officinalis</t>
  </si>
  <si>
    <t>https://www.treeshrubseeds.com/specieslist?id=956</t>
  </si>
  <si>
    <t>Cornus racemosa</t>
  </si>
  <si>
    <t>https://www.treeshrubseeds.com/specieslist?id=957</t>
  </si>
  <si>
    <t>Cornus sanguinea</t>
  </si>
  <si>
    <t>https://www.treeshrubseeds.com/specieslist?id=653</t>
  </si>
  <si>
    <t>Cornus stolonifera</t>
  </si>
  <si>
    <t>https://www.treeshrubseeds.com/specieslist?id=958</t>
  </si>
  <si>
    <t>https://www.treeshrubseeds.com/specieslist?id=1182</t>
  </si>
  <si>
    <t>Cornus walteri</t>
  </si>
  <si>
    <t>https://www.treeshrubseeds.com/specieslist?id=482</t>
  </si>
  <si>
    <t>Cornus wilsoniana</t>
  </si>
  <si>
    <t>https://www.treeshrubseeds.com/specieslist?id=588</t>
  </si>
  <si>
    <t>Coronilla varia</t>
  </si>
  <si>
    <t>https://www.treeshrubseeds.com/specieslist?id=296</t>
  </si>
  <si>
    <t>Corylopsis sinensis</t>
  </si>
  <si>
    <t>https://www.treeshrubseeds.com/specieslist?id=587</t>
  </si>
  <si>
    <t>Corylus americana</t>
  </si>
  <si>
    <t>https://www.treeshrubseeds.com/specieslist?id=686</t>
  </si>
  <si>
    <t>https://www.treeshrubseeds.com/specieslist?id=959</t>
  </si>
  <si>
    <t>Corylus avellana</t>
  </si>
  <si>
    <t>https://www.treeshrubseeds.com/specieslist?id=758</t>
  </si>
  <si>
    <t>Corylus chinensis</t>
  </si>
  <si>
    <t>https://www.treeshrubseeds.com/specieslist?id=238</t>
  </si>
  <si>
    <t>Corylus colurna</t>
  </si>
  <si>
    <t>https://www.treeshrubseeds.com/specieslist?id=666</t>
  </si>
  <si>
    <t>Corylus cornuta</t>
  </si>
  <si>
    <t>https://www.treeshrubseeds.com/specieslist?id=147</t>
  </si>
  <si>
    <t>Cotinus coggygria</t>
  </si>
  <si>
    <t>https://www.treeshrubseeds.com/specieslist?id=1084</t>
  </si>
  <si>
    <t>Cotinus coggygria atropurpurea</t>
  </si>
  <si>
    <t>https://www.treeshrubseeds.com/specieslist?id=960</t>
  </si>
  <si>
    <t>Cotinus obovatus</t>
  </si>
  <si>
    <t>https://www.treeshrubseeds.com/specieslist?id=1143</t>
  </si>
  <si>
    <t>Cotoneaster acutifolia</t>
  </si>
  <si>
    <t>https://www.treeshrubseeds.com/specieslist?id=961</t>
  </si>
  <si>
    <t>Cotoneaster bullata floribunda</t>
  </si>
  <si>
    <t>https://www.treeshrubseeds.com/specieslist?id=962</t>
  </si>
  <si>
    <t>Cotoneaster dielsiana</t>
  </si>
  <si>
    <t>https://www.treeshrubseeds.com/specieslist?id=963</t>
  </si>
  <si>
    <t>Cotoneaster divaricata</t>
  </si>
  <si>
    <t>https://www.treeshrubseeds.com/specieslist?id=966</t>
  </si>
  <si>
    <t>Cotoneaster horizontalis</t>
  </si>
  <si>
    <t>https://www.treeshrubseeds.com/specieslist?id=967</t>
  </si>
  <si>
    <t>Cotoneaster integerrima</t>
  </si>
  <si>
    <t>https://www.treeshrubseeds.com/specieslist?id=1087</t>
  </si>
  <si>
    <t>Cotoneaster racemiflora</t>
  </si>
  <si>
    <t>https://www.treeshrubseeds.com/specieslist?id=973</t>
  </si>
  <si>
    <t>Crataegus cordata</t>
  </si>
  <si>
    <t>https://www.treeshrubseeds.com/specieslist?id=654</t>
  </si>
  <si>
    <t>Crataegus crenulata</t>
  </si>
  <si>
    <t>https://www.treeshrubseeds.com/specieslist?id=591</t>
  </si>
  <si>
    <t>Crataegus crusgalli</t>
  </si>
  <si>
    <t>https://www.treeshrubseeds.com/specieslist?id=952</t>
  </si>
  <si>
    <t>https://www.treeshrubseeds.com/specieslist?id=974</t>
  </si>
  <si>
    <t>Crataegus douglasii</t>
  </si>
  <si>
    <t>https://www.treeshrubseeds.com/specieslist?id=224</t>
  </si>
  <si>
    <t>Crataegus mollis</t>
  </si>
  <si>
    <t>https://www.treeshrubseeds.com/specieslist?id=976</t>
  </si>
  <si>
    <t>Crataegus monogyna</t>
  </si>
  <si>
    <t>https://www.treeshrubseeds.com/specieslist?id=977</t>
  </si>
  <si>
    <t>Crataegus oxyacantha</t>
  </si>
  <si>
    <t>https://www.treeshrubseeds.com/specieslist?id=978</t>
  </si>
  <si>
    <t>Crataegus punctata</t>
  </si>
  <si>
    <t>https://www.treeshrubseeds.com/specieslist?id=979</t>
  </si>
  <si>
    <t>Crataegus viridis</t>
  </si>
  <si>
    <t>https://www.treeshrubseeds.com/specieslist?id=227</t>
  </si>
  <si>
    <t>Cryptomeria japonica</t>
  </si>
  <si>
    <t>https://www.treeshrubseeds.com/specieslist?id=953</t>
  </si>
  <si>
    <t>Cucurbita palmata</t>
  </si>
  <si>
    <t>https://www.treeshrubseeds.com/specieslist?id=216</t>
  </si>
  <si>
    <t>Cuninghamia lanceolata</t>
  </si>
  <si>
    <t>https://www.treeshrubseeds.com/specieslist?id=197</t>
  </si>
  <si>
    <t>Cupressus abramsiana</t>
  </si>
  <si>
    <t>https://www.treeshrubseeds.com/specieslist?id=1250</t>
  </si>
  <si>
    <t>Cupressus arizonica</t>
  </si>
  <si>
    <t>https://www.treeshrubseeds.com/specieslist?id=655</t>
  </si>
  <si>
    <t>Cupressus bakeri</t>
  </si>
  <si>
    <t>https://www.treeshrubseeds.com/specieslist?id=126</t>
  </si>
  <si>
    <t>Cupressus darjeelingensis</t>
  </si>
  <si>
    <t>https://www.treeshrubseeds.com/specieslist?id=464</t>
  </si>
  <si>
    <t>Cupressus funebris</t>
  </si>
  <si>
    <t>https://www.treeshrubseeds.com/specieslist?id=514</t>
  </si>
  <si>
    <t>Cupressus lusitanica</t>
  </si>
  <si>
    <t>https://www.treeshrubseeds.com/specieslist?id=504</t>
  </si>
  <si>
    <t>Cupressus macrocarpa</t>
  </si>
  <si>
    <t>https://www.treeshrubseeds.com/specieslist?id=29</t>
  </si>
  <si>
    <t>Cupressus sempervirens</t>
  </si>
  <si>
    <t>https://www.treeshrubseeds.com/specieslist?id=476</t>
  </si>
  <si>
    <t>Cupressus sempervirens stricta</t>
  </si>
  <si>
    <t>https://www.treeshrubseeds.com/specieslist?id=30</t>
  </si>
  <si>
    <t>Cupressus torulosa</t>
  </si>
  <si>
    <t>https://www.treeshrubseeds.com/specieslist?id=455</t>
  </si>
  <si>
    <t>Cynara scolymus</t>
  </si>
  <si>
    <t>https://www.treeshrubseeds.com/specieslist?id=31</t>
  </si>
  <si>
    <t>Cyphomandra betaceae</t>
  </si>
  <si>
    <t>https://www.treeshrubseeds.com/specieslist?id=603</t>
  </si>
  <si>
    <t>Cyrostachys renda</t>
  </si>
  <si>
    <t>https://www.treeshrubseeds.com/specieslist?id=1513</t>
  </si>
  <si>
    <t>Cytisus scoparius</t>
  </si>
  <si>
    <t>https://www.treeshrubseeds.com/specieslist?id=656</t>
  </si>
  <si>
    <t>Dalbergia sissoo</t>
  </si>
  <si>
    <t>https://www.treeshrubseeds.com/specieslist?id=1252</t>
  </si>
  <si>
    <t>Dasylirion wheeleri</t>
  </si>
  <si>
    <t>https://www.treeshrubseeds.com/specieslist?id=198</t>
  </si>
  <si>
    <t>Datura wrightii</t>
  </si>
  <si>
    <t>https://www.treeshrubseeds.com/specieslist?id=242</t>
  </si>
  <si>
    <t>Davidia involucrata</t>
  </si>
  <si>
    <t>https://www.treeshrubseeds.com/specieslist?id=55</t>
  </si>
  <si>
    <t>Decaisnea fargesii</t>
  </si>
  <si>
    <t>https://www.treeshrubseeds.com/specieslist?id=56</t>
  </si>
  <si>
    <t>Delonix regia</t>
  </si>
  <si>
    <t>https://www.treeshrubseeds.com/specieslist?id=57</t>
  </si>
  <si>
    <t>Desmanthus illinoensis</t>
  </si>
  <si>
    <t>https://www.treeshrubseeds.com/specieslist?id=1463</t>
  </si>
  <si>
    <t>Dichondra micrantha</t>
  </si>
  <si>
    <t>https://www.treeshrubseeds.com/specieslist?id=220</t>
  </si>
  <si>
    <t>Dictamnus fraxinella</t>
  </si>
  <si>
    <t>https://www.treeshrubseeds.com/specieslist?id=297</t>
  </si>
  <si>
    <t>https://www.treeshrubseeds.com/specieslist?id=670</t>
  </si>
  <si>
    <t>Diospyros armata</t>
  </si>
  <si>
    <t>https://www.treeshrubseeds.com/specieslist?id=1118</t>
  </si>
  <si>
    <t>Diospyros kaki</t>
  </si>
  <si>
    <t>https://www.treeshrubseeds.com/specieslist?id=657</t>
  </si>
  <si>
    <t>Diospyros lotus</t>
  </si>
  <si>
    <t>https://www.treeshrubseeds.com/specieslist?id=82</t>
  </si>
  <si>
    <t>https://www.treeshrubseeds.com/specieslist?id=201</t>
  </si>
  <si>
    <t>Diospyros mespiliformis</t>
  </si>
  <si>
    <t>https://www.treeshrubseeds.com/specieslist?id=687</t>
  </si>
  <si>
    <t>Diospyros rhombifolia</t>
  </si>
  <si>
    <t>https://www.treeshrubseeds.com/specieslist?id=1183</t>
  </si>
  <si>
    <t>Diospyros texana</t>
  </si>
  <si>
    <t>https://www.treeshrubseeds.com/specieslist?id=1123</t>
  </si>
  <si>
    <t>Diospyros virginiana</t>
  </si>
  <si>
    <t>https://www.treeshrubseeds.com/specieslist?id=980</t>
  </si>
  <si>
    <t>Disanthus cercidifolius</t>
  </si>
  <si>
    <t>https://www.treeshrubseeds.com/specieslist?id=981</t>
  </si>
  <si>
    <t>Dodonaea viscosa</t>
  </si>
  <si>
    <t>https://www.treeshrubseeds.com/specieslist?id=1507</t>
  </si>
  <si>
    <t>Dodonaea viscosa purpurea</t>
  </si>
  <si>
    <t>https://www.treeshrubseeds.com/specieslist?id=234</t>
  </si>
  <si>
    <t>Dolichos biflorus</t>
  </si>
  <si>
    <t>https://www.treeshrubseeds.com/specieslist?id=954</t>
  </si>
  <si>
    <t>Dracaena draco</t>
  </si>
  <si>
    <t>https://www.treeshrubseeds.com/specieslist?id=1126</t>
  </si>
  <si>
    <t>Echinacea angustifolia</t>
  </si>
  <si>
    <t>https://www.treeshrubseeds.com/specieslist?id=578</t>
  </si>
  <si>
    <t>Echinacea purpurea</t>
  </si>
  <si>
    <t>https://www.treeshrubseeds.com/specieslist?id=580</t>
  </si>
  <si>
    <t>Elaeagnus angustifolia</t>
  </si>
  <si>
    <t>https://www.treeshrubseeds.com/specieslist?id=982</t>
  </si>
  <si>
    <t>Elaeagnus commutata</t>
  </si>
  <si>
    <t>https://www.treeshrubseeds.com/specieslist?id=996</t>
  </si>
  <si>
    <t>Elaeagnus umbellata</t>
  </si>
  <si>
    <t>https://www.treeshrubseeds.com/specieslist?id=81</t>
  </si>
  <si>
    <t>Enkianthus campanulatus</t>
  </si>
  <si>
    <t>https://www.treeshrubseeds.com/specieslist?id=658</t>
  </si>
  <si>
    <t>Enkianthus campanulatus palibini</t>
  </si>
  <si>
    <t>https://www.treeshrubseeds.com/specieslist?id=997</t>
  </si>
  <si>
    <t>Eriobotrya japonica</t>
  </si>
  <si>
    <t>https://www.treeshrubseeds.com/specieslist?id=1141</t>
  </si>
  <si>
    <t>Erythrina corallodendrum</t>
  </si>
  <si>
    <t>https://www.treeshrubseeds.com/specieslist?id=995</t>
  </si>
  <si>
    <t>Erythrina indica</t>
  </si>
  <si>
    <t>https://www.treeshrubseeds.com/specieslist?id=1172</t>
  </si>
  <si>
    <t>Eucalyptus botryoides</t>
  </si>
  <si>
    <t>https://www.treeshrubseeds.com/specieslist?id=645</t>
  </si>
  <si>
    <t>Eucalyptus camaldulensis</t>
  </si>
  <si>
    <t>https://www.treeshrubseeds.com/specieslist?id=984</t>
  </si>
  <si>
    <t>Eucalyptus cinerea</t>
  </si>
  <si>
    <t>https://www.treeshrubseeds.com/specieslist?id=1122</t>
  </si>
  <si>
    <t>Eucalyptus citriodora</t>
  </si>
  <si>
    <t>https://www.treeshrubseeds.com/specieslist?id=675</t>
  </si>
  <si>
    <t>Eucalyptus globulus</t>
  </si>
  <si>
    <t>https://www.treeshrubseeds.com/specieslist?id=985</t>
  </si>
  <si>
    <t>Eucommia ulmoides</t>
  </si>
  <si>
    <t>https://www.treeshrubseeds.com/specieslist?id=969</t>
  </si>
  <si>
    <t>Euodia danielli</t>
  </si>
  <si>
    <t>https://www.treeshrubseeds.com/specieslist?id=986</t>
  </si>
  <si>
    <t>Euonymus alatus</t>
  </si>
  <si>
    <t>https://www.treeshrubseeds.com/specieslist?id=461</t>
  </si>
  <si>
    <t>Euonymus atropurpureus</t>
  </si>
  <si>
    <t>https://www.treeshrubseeds.com/specieslist?id=680</t>
  </si>
  <si>
    <t>Euonymus europaeus</t>
  </si>
  <si>
    <t>https://www.treeshrubseeds.com/specieslist?id=659</t>
  </si>
  <si>
    <t>Euonymus fortunei</t>
  </si>
  <si>
    <t>https://www.treeshrubseeds.com/specieslist?id=994</t>
  </si>
  <si>
    <t>Euonymus sachalinensis</t>
  </si>
  <si>
    <t>https://www.treeshrubseeds.com/specieslist?id=998</t>
  </si>
  <si>
    <t>Euonymus yedoensis</t>
  </si>
  <si>
    <t>https://www.treeshrubseeds.com/specieslist?id=91</t>
  </si>
  <si>
    <t>Exochorda racemosa</t>
  </si>
  <si>
    <t>https://www.treeshrubseeds.com/specieslist?id=531</t>
  </si>
  <si>
    <t>https://www.treeshrubseeds.com/specieslist?id=964</t>
  </si>
  <si>
    <t>Fagus americana</t>
  </si>
  <si>
    <t>https://www.treeshrubseeds.com/specieslist?id=999</t>
  </si>
  <si>
    <t>Fagus crenata</t>
  </si>
  <si>
    <t>https://www.treeshrubseeds.com/specieslist?id=525</t>
  </si>
  <si>
    <t>Fagus sylvatica</t>
  </si>
  <si>
    <t>https://www.treeshrubseeds.com/specieslist?id=92</t>
  </si>
  <si>
    <t>https://www.treeshrubseeds.com/specieslist?id=1000</t>
  </si>
  <si>
    <t>Fatsia japonica</t>
  </si>
  <si>
    <t>https://www.treeshrubseeds.com/specieslist?id=1001</t>
  </si>
  <si>
    <t>Feijoa sellowiana</t>
  </si>
  <si>
    <t>https://www.treeshrubseeds.com/specieslist?id=667</t>
  </si>
  <si>
    <t>Ferocactus cylindraceus</t>
  </si>
  <si>
    <t>https://www.treeshrubseeds.com/specieslist?id=1240</t>
  </si>
  <si>
    <t>Ficus benghalensis</t>
  </si>
  <si>
    <t>https://www.treeshrubseeds.com/specieslist?id=1518</t>
  </si>
  <si>
    <t>Ficus carica</t>
  </si>
  <si>
    <t>https://www.treeshrubseeds.com/specieslist?id=1480</t>
  </si>
  <si>
    <t>Ficus hyrcana</t>
  </si>
  <si>
    <t>https://www.treeshrubseeds.com/specieslist?id=1481</t>
  </si>
  <si>
    <t>Ficus religiosa</t>
  </si>
  <si>
    <t>https://www.treeshrubseeds.com/specieslist?id=1175</t>
  </si>
  <si>
    <t>Firmiana simplex</t>
  </si>
  <si>
    <t>https://www.treeshrubseeds.com/specieslist?id=683</t>
  </si>
  <si>
    <t>Fortunearia sinensis</t>
  </si>
  <si>
    <t>https://www.treeshrubseeds.com/specieslist?id=1096</t>
  </si>
  <si>
    <t>Franklinia alatamaha</t>
  </si>
  <si>
    <t>https://www.treeshrubseeds.com/specieslist?id=1002</t>
  </si>
  <si>
    <t>https://www.treeshrubseeds.com/specieslist?id=1005</t>
  </si>
  <si>
    <t>https://www.treeshrubseeds.com/specieslist?id=1006</t>
  </si>
  <si>
    <t>Fraxinus anomala</t>
  </si>
  <si>
    <t>https://www.treeshrubseeds.com/specieslist?id=1079</t>
  </si>
  <si>
    <t>Fraxinus excelsior</t>
  </si>
  <si>
    <t>https://www.treeshrubseeds.com/specieslist?id=1007</t>
  </si>
  <si>
    <t>Fraxinus mandshurica</t>
  </si>
  <si>
    <t>https://www.treeshrubseeds.com/specieslist?id=204</t>
  </si>
  <si>
    <t>Fraxinus micrantha</t>
  </si>
  <si>
    <t>https://www.treeshrubseeds.com/specieslist?id=498</t>
  </si>
  <si>
    <t>Fraxinus ornus</t>
  </si>
  <si>
    <t>https://www.treeshrubseeds.com/specieslist?id=398</t>
  </si>
  <si>
    <t>Fraxinus pennsylvanica lanceolata</t>
  </si>
  <si>
    <t>https://www.treeshrubseeds.com/specieslist?id=93</t>
  </si>
  <si>
    <t>https://www.treeshrubseeds.com/specieslist?id=94</t>
  </si>
  <si>
    <t>Gardenia jasminoides</t>
  </si>
  <si>
    <t>https://www.treeshrubseeds.com/specieslist?id=733</t>
  </si>
  <si>
    <t>Gardenia thunbergia</t>
  </si>
  <si>
    <t>https://www.treeshrubseeds.com/specieslist?id=1487</t>
  </si>
  <si>
    <t>Gaultheria procumbens</t>
  </si>
  <si>
    <t>https://www.treeshrubseeds.com/specieslist?id=272</t>
  </si>
  <si>
    <t>Gaultheria shallon</t>
  </si>
  <si>
    <t>https://www.treeshrubseeds.com/specieslist?id=734</t>
  </si>
  <si>
    <t>Genista aethnensis</t>
  </si>
  <si>
    <t>https://www.treeshrubseeds.com/specieslist?id=1030</t>
  </si>
  <si>
    <t>Genista monosperma</t>
  </si>
  <si>
    <t>https://www.treeshrubseeds.com/specieslist?id=735</t>
  </si>
  <si>
    <t>Genista tinctoria</t>
  </si>
  <si>
    <t>https://www.treeshrubseeds.com/specieslist?id=896</t>
  </si>
  <si>
    <t>Geum triflorum</t>
  </si>
  <si>
    <t>https://www.treeshrubseeds.com/specieslist?id=602</t>
  </si>
  <si>
    <t>Ginkgo biloba</t>
  </si>
  <si>
    <t>https://www.treeshrubseeds.com/specieslist?id=736</t>
  </si>
  <si>
    <t>Gleditsia caspica</t>
  </si>
  <si>
    <t>https://www.treeshrubseeds.com/specieslist?id=740</t>
  </si>
  <si>
    <t>Gleditsia sinensis</t>
  </si>
  <si>
    <t>https://www.treeshrubseeds.com/specieslist?id=1233</t>
  </si>
  <si>
    <t>Gleditsia triacanthos</t>
  </si>
  <si>
    <t>https://www.treeshrubseeds.com/specieslist?id=970</t>
  </si>
  <si>
    <t>Gleditsia triacanthos inermis</t>
  </si>
  <si>
    <t>https://www.treeshrubseeds.com/specieslist?id=1031</t>
  </si>
  <si>
    <t>Glycyrrhiza lepidota</t>
  </si>
  <si>
    <t>https://www.treeshrubseeds.com/specieslist?id=1519</t>
  </si>
  <si>
    <t>Grevillea robusta</t>
  </si>
  <si>
    <t>https://www.treeshrubseeds.com/specieslist?id=951</t>
  </si>
  <si>
    <t>Gymnocladus chinensis</t>
  </si>
  <si>
    <t>https://www.treeshrubseeds.com/specieslist?id=1130</t>
  </si>
  <si>
    <t>Gymnocladus dioicus</t>
  </si>
  <si>
    <t>https://www.treeshrubseeds.com/specieslist?id=968</t>
  </si>
  <si>
    <t>Gynostemma pentaphyllum</t>
  </si>
  <si>
    <t>https://www.treeshrubseeds.com/specieslist?id=1151</t>
  </si>
  <si>
    <t>Halesia carolina</t>
  </si>
  <si>
    <t>https://www.treeshrubseeds.com/specieslist?id=96</t>
  </si>
  <si>
    <t>Halesia monticola</t>
  </si>
  <si>
    <t>https://www.treeshrubseeds.com/specieslist?id=741</t>
  </si>
  <si>
    <t>Hamamelis intermedia</t>
  </si>
  <si>
    <t>https://www.treeshrubseeds.com/specieslist?id=1155</t>
  </si>
  <si>
    <t>Hamamelis japonica</t>
  </si>
  <si>
    <t>https://www.treeshrubseeds.com/specieslist?id=743</t>
  </si>
  <si>
    <t>Hamamelis mollis</t>
  </si>
  <si>
    <t>https://www.treeshrubseeds.com/specieslist?id=1012</t>
  </si>
  <si>
    <t>Hamamelis vernalis</t>
  </si>
  <si>
    <t>https://www.treeshrubseeds.com/specieslist?id=530</t>
  </si>
  <si>
    <t>Hamamelis virginiana</t>
  </si>
  <si>
    <t>https://www.treeshrubseeds.com/specieslist?id=744</t>
  </si>
  <si>
    <t>Hesperaloe parviflora</t>
  </si>
  <si>
    <t>https://www.treeshrubseeds.com/specieslist?id=249</t>
  </si>
  <si>
    <t>Hibiscus lasiocarpos</t>
  </si>
  <si>
    <t>https://www.treeshrubseeds.com/specieslist?id=1512</t>
  </si>
  <si>
    <t>Hibiscus moscheutos</t>
  </si>
  <si>
    <t>https://www.treeshrubseeds.com/specieslist?id=206</t>
  </si>
  <si>
    <t>https://www.treeshrubseeds.com/specieslist?id=298</t>
  </si>
  <si>
    <t>Hibiscus syriacus</t>
  </si>
  <si>
    <t>https://www.treeshrubseeds.com/specieslist?id=745</t>
  </si>
  <si>
    <t>Hippophae rhamnoides</t>
  </si>
  <si>
    <t>https://www.treeshrubseeds.com/specieslist?id=747</t>
  </si>
  <si>
    <t>Holodiscus discolor</t>
  </si>
  <si>
    <t>https://www.treeshrubseeds.com/specieslist?id=738</t>
  </si>
  <si>
    <t>Holodiscus dumosa</t>
  </si>
  <si>
    <t>https://www.treeshrubseeds.com/specieslist?id=739</t>
  </si>
  <si>
    <t>Hosta caerulea</t>
  </si>
  <si>
    <t>https://www.treeshrubseeds.com/specieslist?id=569</t>
  </si>
  <si>
    <t>Hosta species</t>
  </si>
  <si>
    <t>https://www.treeshrubseeds.com/specieslist?id=89</t>
  </si>
  <si>
    <t>Hovenia dulcis</t>
  </si>
  <si>
    <t>https://www.treeshrubseeds.com/specieslist?id=971</t>
  </si>
  <si>
    <t>Hydrangea anomala petiolaris</t>
  </si>
  <si>
    <t>https://www.treeshrubseeds.com/specieslist?id=748</t>
  </si>
  <si>
    <t>Hydrangea bretschneideri</t>
  </si>
  <si>
    <t>https://www.treeshrubseeds.com/specieslist?id=526</t>
  </si>
  <si>
    <t>Hydrangea paniculata</t>
  </si>
  <si>
    <t>https://www.treeshrubseeds.com/specieslist?id=618</t>
  </si>
  <si>
    <t>Hydrangea quercifolia</t>
  </si>
  <si>
    <t>https://www.treeshrubseeds.com/specieslist?id=749</t>
  </si>
  <si>
    <t>Hypericum perforatum</t>
  </si>
  <si>
    <t>https://www.treeshrubseeds.com/specieslist?id=585</t>
  </si>
  <si>
    <t>Idesia polycarpa</t>
  </si>
  <si>
    <t>https://www.treeshrubseeds.com/specieslist?id=213</t>
  </si>
  <si>
    <t>Ilex aquifolium</t>
  </si>
  <si>
    <t>https://www.treeshrubseeds.com/specieslist?id=750</t>
  </si>
  <si>
    <t>Ilex cornuta</t>
  </si>
  <si>
    <t>https://www.treeshrubseeds.com/specieslist?id=751</t>
  </si>
  <si>
    <t>Ilex crenata</t>
  </si>
  <si>
    <t>https://www.treeshrubseeds.com/specieslist?id=752</t>
  </si>
  <si>
    <t>Ilex decidua</t>
  </si>
  <si>
    <t>https://www.treeshrubseeds.com/specieslist?id=665</t>
  </si>
  <si>
    <t>Ilex montana</t>
  </si>
  <si>
    <t>https://www.treeshrubseeds.com/specieslist?id=753</t>
  </si>
  <si>
    <t>Ilex opaca</t>
  </si>
  <si>
    <t>https://www.treeshrubseeds.com/specieslist?id=718</t>
  </si>
  <si>
    <t>Ilex serrata</t>
  </si>
  <si>
    <t>https://www.treeshrubseeds.com/specieslist?id=754</t>
  </si>
  <si>
    <t>Ilex verticillata</t>
  </si>
  <si>
    <t>https://www.treeshrubseeds.com/specieslist?id=760</t>
  </si>
  <si>
    <t>Ilex vomitoria</t>
  </si>
  <si>
    <t>https://www.treeshrubseeds.com/specieslist?id=742</t>
  </si>
  <si>
    <t>Impatiens capensis</t>
  </si>
  <si>
    <t>https://www.treeshrubseeds.com/specieslist?id=223</t>
  </si>
  <si>
    <t>Itea virginica</t>
  </si>
  <si>
    <t>https://www.treeshrubseeds.com/specieslist?id=505</t>
  </si>
  <si>
    <t>Jacaranda mimosaefolia</t>
  </si>
  <si>
    <t>https://www.treeshrubseeds.com/specieslist?id=176</t>
  </si>
  <si>
    <t>Jatropha curcass</t>
  </si>
  <si>
    <t>https://www.treeshrubseeds.com/specieslist?id=235</t>
  </si>
  <si>
    <t>Juglans cinerea</t>
  </si>
  <si>
    <t>https://www.treeshrubseeds.com/specieslist?id=647</t>
  </si>
  <si>
    <t>Juglans hindsii</t>
  </si>
  <si>
    <t>https://www.treeshrubseeds.com/specieslist?id=719</t>
  </si>
  <si>
    <t>Juglans mandshurica</t>
  </si>
  <si>
    <t>https://www.treeshrubseeds.com/specieslist?id=720</t>
  </si>
  <si>
    <t>Juglans microcarpa</t>
  </si>
  <si>
    <t>https://www.treeshrubseeds.com/specieslist?id=1530</t>
  </si>
  <si>
    <t>Juglans nigra</t>
  </si>
  <si>
    <t>https://www.treeshrubseeds.com/specieslist?id=174</t>
  </si>
  <si>
    <t>https://www.treeshrubseeds.com/specieslist?id=762</t>
  </si>
  <si>
    <t>https://www.treeshrubseeds.com/specieslist?id=763</t>
  </si>
  <si>
    <t>Juglans paradox</t>
  </si>
  <si>
    <t>https://www.treeshrubseeds.com/specieslist?id=1132</t>
  </si>
  <si>
    <t>Juglans regia</t>
  </si>
  <si>
    <t>https://www.treeshrubseeds.com/specieslist?id=1032</t>
  </si>
  <si>
    <t>Juglans sieboldiana</t>
  </si>
  <si>
    <t>https://www.treeshrubseeds.com/specieslist?id=764</t>
  </si>
  <si>
    <t>Juglans sieboldiana cordiformis</t>
  </si>
  <si>
    <t>https://www.treeshrubseeds.com/specieslist?id=35</t>
  </si>
  <si>
    <t>Juniperus chinensis</t>
  </si>
  <si>
    <t>https://www.treeshrubseeds.com/specieslist?id=765</t>
  </si>
  <si>
    <t>Juniperus communis</t>
  </si>
  <si>
    <t>https://www.treeshrubseeds.com/specieslist?id=761</t>
  </si>
  <si>
    <t>Juniperus monosperma</t>
  </si>
  <si>
    <t>https://www.treeshrubseeds.com/specieslist?id=829</t>
  </si>
  <si>
    <t>Juniperus nana</t>
  </si>
  <si>
    <t>https://www.treeshrubseeds.com/specieslist?id=489</t>
  </si>
  <si>
    <t>Juniperus osteosperma</t>
  </si>
  <si>
    <t>https://www.treeshrubseeds.com/specieslist?id=173</t>
  </si>
  <si>
    <t>Juniperus pachyphlaea</t>
  </si>
  <si>
    <t>https://www.treeshrubseeds.com/specieslist?id=830</t>
  </si>
  <si>
    <t>Juniperus scopulorum</t>
  </si>
  <si>
    <t>https://www.treeshrubseeds.com/specieslist?id=843</t>
  </si>
  <si>
    <t>Juniperus virginiana</t>
  </si>
  <si>
    <t>https://www.treeshrubseeds.com/specieslist?id=832</t>
  </si>
  <si>
    <t>https://www.treeshrubseeds.com/specieslist?id=1076</t>
  </si>
  <si>
    <t>Kalmia latifolia</t>
  </si>
  <si>
    <t>https://www.treeshrubseeds.com/specieslist?id=846</t>
  </si>
  <si>
    <t>Kalmia latifolia rubra</t>
  </si>
  <si>
    <t>https://www.treeshrubseeds.com/specieslist?id=40</t>
  </si>
  <si>
    <t>Kerria japonica</t>
  </si>
  <si>
    <t>https://www.treeshrubseeds.com/specieslist?id=833</t>
  </si>
  <si>
    <t>Keteleeria evelyiana</t>
  </si>
  <si>
    <t>https://www.treeshrubseeds.com/specieslist?id=98</t>
  </si>
  <si>
    <t>Koelreuteria integrifolia</t>
  </si>
  <si>
    <t>https://www.treeshrubseeds.com/specieslist?id=1111</t>
  </si>
  <si>
    <t>Koelreuteria paniculata</t>
  </si>
  <si>
    <t>https://www.treeshrubseeds.com/specieslist?id=1033</t>
  </si>
  <si>
    <t>Koelreuteria paniculata nana</t>
  </si>
  <si>
    <t>https://www.treeshrubseeds.com/specieslist?id=186</t>
  </si>
  <si>
    <t>Kolkwitzia amabilis</t>
  </si>
  <si>
    <t>https://www.treeshrubseeds.com/specieslist?id=801</t>
  </si>
  <si>
    <t>Laburnum alpinum</t>
  </si>
  <si>
    <t>https://www.treeshrubseeds.com/specieslist?id=853</t>
  </si>
  <si>
    <t>Laburnum anagyroides</t>
  </si>
  <si>
    <t>https://www.treeshrubseeds.com/specieslist?id=100</t>
  </si>
  <si>
    <t>Laburnum wateri</t>
  </si>
  <si>
    <t>https://www.treeshrubseeds.com/specieslist?id=99</t>
  </si>
  <si>
    <t>Lagerstroemia indica</t>
  </si>
  <si>
    <t>https://www.treeshrubseeds.com/specieslist?id=854</t>
  </si>
  <si>
    <t>Larix decidua</t>
  </si>
  <si>
    <t>https://www.treeshrubseeds.com/specieslist?id=855</t>
  </si>
  <si>
    <t>https://www.treeshrubseeds.com/specieslist?id=856</t>
  </si>
  <si>
    <t>Larix gmelinii</t>
  </si>
  <si>
    <t>https://www.treeshrubseeds.com/specieslist?id=774</t>
  </si>
  <si>
    <t>https://www.treeshrubseeds.com/specieslist?id=857</t>
  </si>
  <si>
    <t>Larix leptolepis</t>
  </si>
  <si>
    <t>https://www.treeshrubseeds.com/specieslist?id=858</t>
  </si>
  <si>
    <t>Larix occidentalis</t>
  </si>
  <si>
    <t>https://www.treeshrubseeds.com/specieslist?id=859</t>
  </si>
  <si>
    <t>Larix sibirica</t>
  </si>
  <si>
    <t>https://www.treeshrubseeds.com/specieslist?id=987</t>
  </si>
  <si>
    <t>Lathyrus latifolia</t>
  </si>
  <si>
    <t>https://www.treeshrubseeds.com/specieslist?id=280</t>
  </si>
  <si>
    <t>Lathyrus maritima</t>
  </si>
  <si>
    <t>https://www.treeshrubseeds.com/specieslist?id=1110</t>
  </si>
  <si>
    <t>Laurus nobilis</t>
  </si>
  <si>
    <t>https://www.treeshrubseeds.com/specieslist?id=860</t>
  </si>
  <si>
    <t>Lavandula vera</t>
  </si>
  <si>
    <t>https://www.treeshrubseeds.com/specieslist?id=299</t>
  </si>
  <si>
    <t>Lespedeza bicolor</t>
  </si>
  <si>
    <t>https://www.treeshrubseeds.com/specieslist?id=861</t>
  </si>
  <si>
    <t>Leucaena leucocephala</t>
  </si>
  <si>
    <t>https://www.treeshrubseeds.com/specieslist?id=1478</t>
  </si>
  <si>
    <t>Leucothoe axillaris</t>
  </si>
  <si>
    <t>https://www.treeshrubseeds.com/specieslist?id=1112</t>
  </si>
  <si>
    <t>Leucothoe catesbaei</t>
  </si>
  <si>
    <t>https://www.treeshrubseeds.com/specieslist?id=862</t>
  </si>
  <si>
    <t>Leucothoe grayana</t>
  </si>
  <si>
    <t>https://www.treeshrubseeds.com/specieslist?id=775</t>
  </si>
  <si>
    <t>Leucothoe racemosa</t>
  </si>
  <si>
    <t>https://www.treeshrubseeds.com/specieslist?id=863</t>
  </si>
  <si>
    <t>Libocedrus decurrens</t>
  </si>
  <si>
    <t>https://www.treeshrubseeds.com/specieslist?id=864</t>
  </si>
  <si>
    <t>Limonium sinuatum</t>
  </si>
  <si>
    <t>https://www.treeshrubseeds.com/specieslist?id=1249</t>
  </si>
  <si>
    <t>https://www.treeshrubseeds.com/specieslist?id=1259</t>
  </si>
  <si>
    <t>https://www.treeshrubseeds.com/specieslist?id=1260</t>
  </si>
  <si>
    <t>https://www.treeshrubseeds.com/specieslist?id=1261</t>
  </si>
  <si>
    <t>https://www.treeshrubseeds.com/specieslist?id=1262</t>
  </si>
  <si>
    <t>https://www.treeshrubseeds.com/specieslist?id=1263</t>
  </si>
  <si>
    <t>https://www.treeshrubseeds.com/specieslist?id=1464</t>
  </si>
  <si>
    <t>Lindera benzoin</t>
  </si>
  <si>
    <t>https://www.treeshrubseeds.com/specieslist?id=813</t>
  </si>
  <si>
    <t>Liquidambar formosa</t>
  </si>
  <si>
    <t>https://www.treeshrubseeds.com/specieslist?id=814</t>
  </si>
  <si>
    <t>Liquidambar styraciflua</t>
  </si>
  <si>
    <t>https://www.treeshrubseeds.com/specieslist?id=713</t>
  </si>
  <si>
    <t>Liriodendron chinense</t>
  </si>
  <si>
    <t>https://www.treeshrubseeds.com/specieslist?id=851</t>
  </si>
  <si>
    <t>Liriodendron tulipifera</t>
  </si>
  <si>
    <t>https://www.treeshrubseeds.com/specieslist?id=177</t>
  </si>
  <si>
    <t>https://www.treeshrubseeds.com/specieslist?id=714</t>
  </si>
  <si>
    <t>https://www.treeshrubseeds.com/specieslist?id=1108</t>
  </si>
  <si>
    <t>https://www.treeshrubseeds.com/specieslist?id=1223</t>
  </si>
  <si>
    <t>Liriodendron tulipifera d.w.</t>
  </si>
  <si>
    <t>https://www.treeshrubseeds.com/specieslist?id=1273</t>
  </si>
  <si>
    <t>Livinstonia chinensis</t>
  </si>
  <si>
    <t>https://www.treeshrubseeds.com/specieslist?id=865</t>
  </si>
  <si>
    <t>Lonicera fragantissima</t>
  </si>
  <si>
    <t>https://www.treeshrubseeds.com/specieslist?id=1059</t>
  </si>
  <si>
    <t>Lonicera japonica</t>
  </si>
  <si>
    <t>https://www.treeshrubseeds.com/specieslist?id=721</t>
  </si>
  <si>
    <t>Lonicera maackii</t>
  </si>
  <si>
    <t>https://www.treeshrubseeds.com/specieslist?id=37</t>
  </si>
  <si>
    <t>Lonicera maackii podocarpa</t>
  </si>
  <si>
    <t>https://www.treeshrubseeds.com/specieslist?id=36</t>
  </si>
  <si>
    <t>Lonicera tatarica</t>
  </si>
  <si>
    <t>https://www.treeshrubseeds.com/specieslist?id=793</t>
  </si>
  <si>
    <t>Loropetalum chinense</t>
  </si>
  <si>
    <t>https://www.treeshrubseeds.com/specieslist?id=240</t>
  </si>
  <si>
    <t>Lotus tetragonolobus</t>
  </si>
  <si>
    <t>https://www.treeshrubseeds.com/specieslist?id=715</t>
  </si>
  <si>
    <t>Lupinus polyphyllus</t>
  </si>
  <si>
    <t>https://www.treeshrubseeds.com/specieslist?id=300</t>
  </si>
  <si>
    <t>Lycium barbarum</t>
  </si>
  <si>
    <t>https://www.treeshrubseeds.com/specieslist?id=211</t>
  </si>
  <si>
    <t>Lyonia ligustrina</t>
  </si>
  <si>
    <t>https://www.treeshrubseeds.com/specieslist?id=1097</t>
  </si>
  <si>
    <t>Maackia amurensis</t>
  </si>
  <si>
    <t>https://www.treeshrubseeds.com/specieslist?id=1034</t>
  </si>
  <si>
    <t>Maackia chinensis</t>
  </si>
  <si>
    <t>https://www.treeshrubseeds.com/specieslist?id=248</t>
  </si>
  <si>
    <t>Macleaya cordata</t>
  </si>
  <si>
    <t>https://www.treeshrubseeds.com/specieslist?id=543</t>
  </si>
  <si>
    <t>Maclura pomifera</t>
  </si>
  <si>
    <t>https://www.treeshrubseeds.com/specieslist?id=722</t>
  </si>
  <si>
    <t>Magnolia acuminata</t>
  </si>
  <si>
    <t>https://www.treeshrubseeds.com/specieslist?id=38</t>
  </si>
  <si>
    <t>Magnolia denudata</t>
  </si>
  <si>
    <t>https://www.treeshrubseeds.com/specieslist?id=723</t>
  </si>
  <si>
    <t>Magnolia grandiflora</t>
  </si>
  <si>
    <t>https://www.treeshrubseeds.com/specieslist?id=724</t>
  </si>
  <si>
    <t>Magnolia kobus</t>
  </si>
  <si>
    <t>https://www.treeshrubseeds.com/specieslist?id=1035</t>
  </si>
  <si>
    <t>Magnolia liliflora</t>
  </si>
  <si>
    <t>https://www.treeshrubseeds.com/specieslist?id=39</t>
  </si>
  <si>
    <t>Magnolia macrophylla</t>
  </si>
  <si>
    <t>https://www.treeshrubseeds.com/specieslist?id=1218</t>
  </si>
  <si>
    <t>Magnolia macrophylla ssp. ashei</t>
  </si>
  <si>
    <t>https://www.treeshrubseeds.com/specieslist?id=725</t>
  </si>
  <si>
    <t>Magnolia sieboldii</t>
  </si>
  <si>
    <t>https://www.treeshrubseeds.com/specieslist?id=726</t>
  </si>
  <si>
    <t>Magnolia soulangeana</t>
  </si>
  <si>
    <t>https://www.treeshrubseeds.com/specieslist?id=1036</t>
  </si>
  <si>
    <t>Magnolia tripetala</t>
  </si>
  <si>
    <t>https://www.treeshrubseeds.com/specieslist?id=1184</t>
  </si>
  <si>
    <t>Magnolia virginiana</t>
  </si>
  <si>
    <t>https://www.treeshrubseeds.com/specieslist?id=1095</t>
  </si>
  <si>
    <t>Mahonia aquifolium</t>
  </si>
  <si>
    <t>https://www.treeshrubseeds.com/specieslist?id=727</t>
  </si>
  <si>
    <t>Mahonia baeli</t>
  </si>
  <si>
    <t>https://www.treeshrubseeds.com/specieslist?id=1229</t>
  </si>
  <si>
    <t>Mahonia nervosa</t>
  </si>
  <si>
    <t>https://www.treeshrubseeds.com/specieslist?id=728</t>
  </si>
  <si>
    <t>Mahonia repens</t>
  </si>
  <si>
    <t>https://www.treeshrubseeds.com/specieslist?id=1037</t>
  </si>
  <si>
    <t>Malus angustifolia</t>
  </si>
  <si>
    <t>https://www.treeshrubseeds.com/specieslist?id=611</t>
  </si>
  <si>
    <t>Malus baccata</t>
  </si>
  <si>
    <t>https://www.treeshrubseeds.com/specieslist?id=729</t>
  </si>
  <si>
    <t>https://www.treeshrubseeds.com/specieslist?id=1180</t>
  </si>
  <si>
    <t>Malus baccata mandshurica</t>
  </si>
  <si>
    <t>https://www.treeshrubseeds.com/specieslist?id=730</t>
  </si>
  <si>
    <t>Malus bittenfelder</t>
  </si>
  <si>
    <t>https://www.treeshrubseeds.com/specieslist?id=716</t>
  </si>
  <si>
    <t>Malus coronaria</t>
  </si>
  <si>
    <t>https://www.treeshrubseeds.com/specieslist?id=732</t>
  </si>
  <si>
    <t>Malus Dolgo</t>
  </si>
  <si>
    <t>https://www.treeshrubseeds.com/specieslist?id=1235</t>
  </si>
  <si>
    <t>Malus floribunda</t>
  </si>
  <si>
    <t>https://www.treeshrubseeds.com/specieslist?id=538</t>
  </si>
  <si>
    <t>Malus hupehensis rosea</t>
  </si>
  <si>
    <t>https://www.treeshrubseeds.com/specieslist?id=41</t>
  </si>
  <si>
    <t>Malus ioensis</t>
  </si>
  <si>
    <t>https://www.treeshrubseeds.com/specieslist?id=1148</t>
  </si>
  <si>
    <t>Malus micromalus</t>
  </si>
  <si>
    <t>https://www.treeshrubseeds.com/specieslist?id=731</t>
  </si>
  <si>
    <t>https://www.treeshrubseeds.com/specieslist?id=1224</t>
  </si>
  <si>
    <t>Malus pumila</t>
  </si>
  <si>
    <t>https://www.treeshrubseeds.com/specieslist?id=183</t>
  </si>
  <si>
    <t>https://www.treeshrubseeds.com/specieslist?id=1038</t>
  </si>
  <si>
    <t>Malus pumila var. antonovka</t>
  </si>
  <si>
    <t>https://www.treeshrubseeds.com/specieslist?id=42</t>
  </si>
  <si>
    <t>Malus robusta</t>
  </si>
  <si>
    <t>https://www.treeshrubseeds.com/specieslist?id=1061</t>
  </si>
  <si>
    <t>Malus sargentii</t>
  </si>
  <si>
    <t>https://www.treeshrubseeds.com/specieslist?id=540</t>
  </si>
  <si>
    <t>Malus sieboldii</t>
  </si>
  <si>
    <t>https://www.treeshrubseeds.com/specieslist?id=541</t>
  </si>
  <si>
    <t>Malus sieboldii arborescens</t>
  </si>
  <si>
    <t>https://www.treeshrubseeds.com/specieslist?id=50</t>
  </si>
  <si>
    <t>Malus sieversii</t>
  </si>
  <si>
    <t>https://www.treeshrubseeds.com/specieslist?id=1181</t>
  </si>
  <si>
    <t>Malus sylvestris</t>
  </si>
  <si>
    <t>https://www.treeshrubseeds.com/specieslist?id=542</t>
  </si>
  <si>
    <t>Malus toringoides</t>
  </si>
  <si>
    <t>https://www.treeshrubseeds.com/specieslist?id=467</t>
  </si>
  <si>
    <t>Malus X 'Callaway'</t>
  </si>
  <si>
    <t>https://www.treeshrubseeds.com/specieslist?id=207</t>
  </si>
  <si>
    <t>Malus X 'Dolgo'</t>
  </si>
  <si>
    <t>https://www.treeshrubseeds.com/specieslist?id=209</t>
  </si>
  <si>
    <t>Mandevilla suaveolens</t>
  </si>
  <si>
    <t>https://www.treeshrubseeds.com/specieslist?id=104</t>
  </si>
  <si>
    <t>Manglietia insignis</t>
  </si>
  <si>
    <t>https://www.treeshrubseeds.com/specieslist?id=241</t>
  </si>
  <si>
    <t>Manual Of Woody Landscape Plants</t>
  </si>
  <si>
    <t>https://www.treeshrubseeds.com/specieslist?id=1169</t>
  </si>
  <si>
    <t>Melia azedarach</t>
  </si>
  <si>
    <t>https://www.treeshrubseeds.com/specieslist?id=544</t>
  </si>
  <si>
    <t>Mespilus germanica</t>
  </si>
  <si>
    <t>https://www.treeshrubseeds.com/specieslist?id=1039</t>
  </si>
  <si>
    <t>Metasequoia glyptostroboides</t>
  </si>
  <si>
    <t>https://www.treeshrubseeds.com/specieslist?id=759</t>
  </si>
  <si>
    <t>https://www.treeshrubseeds.com/specieslist?id=1069</t>
  </si>
  <si>
    <t>Michelia figo</t>
  </si>
  <si>
    <t>https://www.treeshrubseeds.com/specieslist?id=49</t>
  </si>
  <si>
    <t>Mimosa pudica</t>
  </si>
  <si>
    <t>https://www.treeshrubseeds.com/specieslist?id=563</t>
  </si>
  <si>
    <t>Moringa oleifera</t>
  </si>
  <si>
    <t>https://www.treeshrubseeds.com/specieslist?id=1171</t>
  </si>
  <si>
    <t>Mormodica grosvenori</t>
  </si>
  <si>
    <t>https://www.treeshrubseeds.com/specieslist?id=229</t>
  </si>
  <si>
    <t>Morus alba</t>
  </si>
  <si>
    <t>https://www.treeshrubseeds.com/specieslist?id=972</t>
  </si>
  <si>
    <t>Morus alba tatarica</t>
  </si>
  <si>
    <t>https://www.treeshrubseeds.com/specieslist?id=904</t>
  </si>
  <si>
    <t>Morus nigra</t>
  </si>
  <si>
    <t>https://www.treeshrubseeds.com/specieslist?id=905</t>
  </si>
  <si>
    <t>Morus rubra</t>
  </si>
  <si>
    <t>https://www.treeshrubseeds.com/specieslist?id=83</t>
  </si>
  <si>
    <t>Myrica cerifera</t>
  </si>
  <si>
    <t>https://www.treeshrubseeds.com/specieslist?id=509</t>
  </si>
  <si>
    <t>Myrica pensylvanica</t>
  </si>
  <si>
    <t>https://www.treeshrubseeds.com/specieslist?id=102</t>
  </si>
  <si>
    <t>https://www.treeshrubseeds.com/specieslist?id=103</t>
  </si>
  <si>
    <t>Myrica rubra</t>
  </si>
  <si>
    <t>https://www.treeshrubseeds.com/specieslist?id=502</t>
  </si>
  <si>
    <t>Myrtus communis</t>
  </si>
  <si>
    <t>https://www.treeshrubseeds.com/specieslist?id=1511</t>
  </si>
  <si>
    <t>Nandina domestica</t>
  </si>
  <si>
    <t>https://www.treeshrubseeds.com/specieslist?id=84</t>
  </si>
  <si>
    <t>Nannorrhops ritchiana</t>
  </si>
  <si>
    <t>https://www.treeshrubseeds.com/specieslist?id=228</t>
  </si>
  <si>
    <t>Nyssa aquatica</t>
  </si>
  <si>
    <t>https://www.treeshrubseeds.com/specieslist?id=1040</t>
  </si>
  <si>
    <t>Nyssa sinensis</t>
  </si>
  <si>
    <t>https://www.treeshrubseeds.com/specieslist?id=65</t>
  </si>
  <si>
    <t>Nyssa sylvatica</t>
  </si>
  <si>
    <t>https://www.treeshrubseeds.com/specieslist?id=766</t>
  </si>
  <si>
    <t>Olea europaea</t>
  </si>
  <si>
    <t>https://www.treeshrubseeds.com/specieslist?id=66</t>
  </si>
  <si>
    <t>Ophiopogon japonicus</t>
  </si>
  <si>
    <t>https://www.treeshrubseeds.com/specieslist?id=1163</t>
  </si>
  <si>
    <t>Osmanthus fragrans</t>
  </si>
  <si>
    <t>https://www.treeshrubseeds.com/specieslist?id=232</t>
  </si>
  <si>
    <t>Ostrya carpinifolia</t>
  </si>
  <si>
    <t>https://www.treeshrubseeds.com/specieslist?id=767</t>
  </si>
  <si>
    <t>Ostrya japonica</t>
  </si>
  <si>
    <t>https://www.treeshrubseeds.com/specieslist?id=577</t>
  </si>
  <si>
    <t>https://www.treeshrubseeds.com/specieslist?id=34</t>
  </si>
  <si>
    <t>https://www.treeshrubseeds.com/specieslist?id=185</t>
  </si>
  <si>
    <t>Oxydendrum arboreum</t>
  </si>
  <si>
    <t>https://www.treeshrubseeds.com/specieslist?id=768</t>
  </si>
  <si>
    <t>Paeonia anomala</t>
  </si>
  <si>
    <t>https://www.treeshrubseeds.com/specieslist?id=1482</t>
  </si>
  <si>
    <t>Paeonia lactiflora</t>
  </si>
  <si>
    <t>https://www.treeshrubseeds.com/specieslist?id=1117</t>
  </si>
  <si>
    <t>Paeonia suffruticosa</t>
  </si>
  <si>
    <t>https://www.treeshrubseeds.com/specieslist?id=769</t>
  </si>
  <si>
    <t>Parkinsonia aculeata</t>
  </si>
  <si>
    <t>https://www.treeshrubseeds.com/specieslist?id=770</t>
  </si>
  <si>
    <t>Parrotia persica</t>
  </si>
  <si>
    <t>https://www.treeshrubseeds.com/specieslist?id=108</t>
  </si>
  <si>
    <t>Parthenocissus inserta</t>
  </si>
  <si>
    <t>https://www.treeshrubseeds.com/specieslist?id=193</t>
  </si>
  <si>
    <t>Parthenocissus quinquefolia</t>
  </si>
  <si>
    <t>https://www.treeshrubseeds.com/specieslist?id=1045</t>
  </si>
  <si>
    <t>Parthenocissus tricuspidata</t>
  </si>
  <si>
    <t>https://www.treeshrubseeds.com/specieslist?id=771</t>
  </si>
  <si>
    <t>Passiflora caerulea</t>
  </si>
  <si>
    <t>https://www.treeshrubseeds.com/specieslist?id=772</t>
  </si>
  <si>
    <t>Passiflora edulis</t>
  </si>
  <si>
    <t>https://www.treeshrubseeds.com/specieslist?id=133</t>
  </si>
  <si>
    <t>Passiflora mollisima</t>
  </si>
  <si>
    <t>https://www.treeshrubseeds.com/specieslist?id=491</t>
  </si>
  <si>
    <t>Paulownia fortunei</t>
  </si>
  <si>
    <t>https://www.treeshrubseeds.com/specieslist?id=1465</t>
  </si>
  <si>
    <t>Paulownia tomentosa</t>
  </si>
  <si>
    <t>https://www.treeshrubseeds.com/specieslist?id=773</t>
  </si>
  <si>
    <t>Peltandra virginica</t>
  </si>
  <si>
    <t>https://www.treeshrubseeds.com/specieslist?id=225</t>
  </si>
  <si>
    <t>Phellodendron amurense</t>
  </si>
  <si>
    <t>https://www.treeshrubseeds.com/specieslist?id=778</t>
  </si>
  <si>
    <t>Phoenix canariensis</t>
  </si>
  <si>
    <t>https://www.treeshrubseeds.com/specieslist?id=67</t>
  </si>
  <si>
    <t>Phoenix dactylifera</t>
  </si>
  <si>
    <t>https://www.treeshrubseeds.com/specieslist?id=68</t>
  </si>
  <si>
    <t>Photina villosa var. sinica</t>
  </si>
  <si>
    <t>https://www.treeshrubseeds.com/specieslist?id=621</t>
  </si>
  <si>
    <t>Physocarpus opulifolia</t>
  </si>
  <si>
    <t>https://www.treeshrubseeds.com/specieslist?id=1046</t>
  </si>
  <si>
    <t>Picea abies</t>
  </si>
  <si>
    <t>https://www.treeshrubseeds.com/specieslist?id=109</t>
  </si>
  <si>
    <t>https://www.treeshrubseeds.com/specieslist?id=110</t>
  </si>
  <si>
    <t>https://www.treeshrubseeds.com/specieslist?id=779</t>
  </si>
  <si>
    <t>https://www.treeshrubseeds.com/specieslist?id=780</t>
  </si>
  <si>
    <t>https://www.treeshrubseeds.com/specieslist?id=781</t>
  </si>
  <si>
    <t>https://www.treeshrubseeds.com/specieslist?id=785</t>
  </si>
  <si>
    <t>https://www.treeshrubseeds.com/specieslist?id=1510</t>
  </si>
  <si>
    <t>Picea asperata</t>
  </si>
  <si>
    <t>https://www.treeshrubseeds.com/specieslist?id=786</t>
  </si>
  <si>
    <t>Picea breweriana</t>
  </si>
  <si>
    <t>https://www.treeshrubseeds.com/specieslist?id=782</t>
  </si>
  <si>
    <t>Picea engelmanni</t>
  </si>
  <si>
    <t>https://www.treeshrubseeds.com/specieslist?id=1041</t>
  </si>
  <si>
    <t>https://www.treeshrubseeds.com/specieslist?id=613</t>
  </si>
  <si>
    <t>https://www.treeshrubseeds.com/specieslist?id=787</t>
  </si>
  <si>
    <t>Picea glauca densata</t>
  </si>
  <si>
    <t>https://www.treeshrubseeds.com/specieslist?id=788</t>
  </si>
  <si>
    <t>Picea glehnii</t>
  </si>
  <si>
    <t>https://www.treeshrubseeds.com/specieslist?id=783</t>
  </si>
  <si>
    <t>Picea jezonensis</t>
  </si>
  <si>
    <t>https://www.treeshrubseeds.com/specieslist?id=789</t>
  </si>
  <si>
    <t>Picea koraiensis</t>
  </si>
  <si>
    <t>https://www.treeshrubseeds.com/specieslist?id=1119</t>
  </si>
  <si>
    <t>Picea likiangensis</t>
  </si>
  <si>
    <t>https://www.treeshrubseeds.com/specieslist?id=444</t>
  </si>
  <si>
    <t>Picea lutzii</t>
  </si>
  <si>
    <t>https://www.treeshrubseeds.com/specieslist?id=790</t>
  </si>
  <si>
    <t>https://www.treeshrubseeds.com/specieslist?id=1042</t>
  </si>
  <si>
    <t>Picea meyeri</t>
  </si>
  <si>
    <t>https://www.treeshrubseeds.com/specieslist?id=791</t>
  </si>
  <si>
    <t>Picea mongolica</t>
  </si>
  <si>
    <t>https://www.treeshrubseeds.com/specieslist?id=1195</t>
  </si>
  <si>
    <t>Picea morinda (smithiana)</t>
  </si>
  <si>
    <t>https://www.treeshrubseeds.com/specieslist?id=12</t>
  </si>
  <si>
    <t>Picea obovata</t>
  </si>
  <si>
    <t>https://www.treeshrubseeds.com/specieslist?id=792</t>
  </si>
  <si>
    <t>Picea obovata var. caerulea</t>
  </si>
  <si>
    <t>https://www.treeshrubseeds.com/specieslist?id=13</t>
  </si>
  <si>
    <t>Picea omorika</t>
  </si>
  <si>
    <t>https://www.treeshrubseeds.com/specieslist?id=797</t>
  </si>
  <si>
    <t>https://www.treeshrubseeds.com/specieslist?id=798</t>
  </si>
  <si>
    <t>Picea orientalis</t>
  </si>
  <si>
    <t>https://www.treeshrubseeds.com/specieslist?id=475</t>
  </si>
  <si>
    <t>Picea pungens glauca</t>
  </si>
  <si>
    <t>https://www.treeshrubseeds.com/specieslist?id=15</t>
  </si>
  <si>
    <t>https://www.treeshrubseeds.com/specieslist?id=16</t>
  </si>
  <si>
    <t>https://www.treeshrubseeds.com/specieslist?id=802</t>
  </si>
  <si>
    <t>https://www.treeshrubseeds.com/specieslist?id=803</t>
  </si>
  <si>
    <t>Picea Pungens glauca</t>
  </si>
  <si>
    <t>https://www.treeshrubseeds.com/specieslist?id=1199</t>
  </si>
  <si>
    <t>Picea retroflexa</t>
  </si>
  <si>
    <t>https://www.treeshrubseeds.com/specieslist?id=664</t>
  </si>
  <si>
    <t>Picea rubens</t>
  </si>
  <si>
    <t>https://www.treeshrubseeds.com/specieslist?id=805</t>
  </si>
  <si>
    <t>Picea shrenkiana var. tianshanica</t>
  </si>
  <si>
    <t>https://www.treeshrubseeds.com/specieslist?id=14</t>
  </si>
  <si>
    <t>Picea sitchensis</t>
  </si>
  <si>
    <t>https://www.treeshrubseeds.com/specieslist?id=799</t>
  </si>
  <si>
    <t>Picea wilsonii</t>
  </si>
  <si>
    <t>https://www.treeshrubseeds.com/specieslist?id=480</t>
  </si>
  <si>
    <t>Pieris floribunda</t>
  </si>
  <si>
    <t>https://www.treeshrubseeds.com/specieslist?id=806</t>
  </si>
  <si>
    <t>Pieris japonica</t>
  </si>
  <si>
    <t>https://www.treeshrubseeds.com/specieslist?id=807</t>
  </si>
  <si>
    <t>Pinus albicaulis</t>
  </si>
  <si>
    <t>https://www.treeshrubseeds.com/specieslist?id=1071</t>
  </si>
  <si>
    <t>Pinus aristata</t>
  </si>
  <si>
    <t>https://www.treeshrubseeds.com/specieslist?id=808</t>
  </si>
  <si>
    <t>Pinus armandii</t>
  </si>
  <si>
    <t>https://www.treeshrubseeds.com/specieslist?id=515</t>
  </si>
  <si>
    <t>Pinus attenuata</t>
  </si>
  <si>
    <t>https://www.treeshrubseeds.com/specieslist?id=784</t>
  </si>
  <si>
    <t>Pinus balfouriana</t>
  </si>
  <si>
    <t>https://www.treeshrubseeds.com/specieslist?id=1128</t>
  </si>
  <si>
    <t>Pinus banksiana</t>
  </si>
  <si>
    <t>https://www.treeshrubseeds.com/specieslist?id=809</t>
  </si>
  <si>
    <t>Pinus bungeana</t>
  </si>
  <si>
    <t>https://www.treeshrubseeds.com/specieslist?id=804</t>
  </si>
  <si>
    <t>Pinus canariensis</t>
  </si>
  <si>
    <t>https://www.treeshrubseeds.com/specieslist?id=810</t>
  </si>
  <si>
    <t>Pinus cembra</t>
  </si>
  <si>
    <t>https://www.treeshrubseeds.com/specieslist?id=811</t>
  </si>
  <si>
    <t>Pinus cembroides edulis</t>
  </si>
  <si>
    <t>https://www.treeshrubseeds.com/specieslist?id=1047</t>
  </si>
  <si>
    <t>Pinus cembroides monophylla</t>
  </si>
  <si>
    <t>https://www.treeshrubseeds.com/specieslist?id=8</t>
  </si>
  <si>
    <t>Pinus contorta contorta</t>
  </si>
  <si>
    <t>https://www.treeshrubseeds.com/specieslist?id=812</t>
  </si>
  <si>
    <t>Pinus contorta latifolia</t>
  </si>
  <si>
    <t>https://www.treeshrubseeds.com/specieslist?id=816</t>
  </si>
  <si>
    <t>Pinus contorta murrayana</t>
  </si>
  <si>
    <t>https://www.treeshrubseeds.com/specieslist?id=817</t>
  </si>
  <si>
    <t>Pinus coulteri</t>
  </si>
  <si>
    <t>https://www.treeshrubseeds.com/specieslist?id=818</t>
  </si>
  <si>
    <t>Pinus densiflora</t>
  </si>
  <si>
    <t>https://www.treeshrubseeds.com/specieslist?id=819</t>
  </si>
  <si>
    <t>Pinus echinata</t>
  </si>
  <si>
    <t>https://www.treeshrubseeds.com/specieslist?id=820</t>
  </si>
  <si>
    <t>Pinus eldarica</t>
  </si>
  <si>
    <t>https://www.treeshrubseeds.com/specieslist?id=1048</t>
  </si>
  <si>
    <t>Pinus elliotti</t>
  </si>
  <si>
    <t>https://www.treeshrubseeds.com/specieslist?id=821</t>
  </si>
  <si>
    <t>Pinus flexilis</t>
  </si>
  <si>
    <t>https://www.treeshrubseeds.com/specieslist?id=800</t>
  </si>
  <si>
    <t>Pinus flexilis reflexa</t>
  </si>
  <si>
    <t>https://www.treeshrubseeds.com/specieslist?id=822</t>
  </si>
  <si>
    <t>Pinus gerardiana</t>
  </si>
  <si>
    <t>https://www.treeshrubseeds.com/specieslist?id=823</t>
  </si>
  <si>
    <t>Pinus glabra</t>
  </si>
  <si>
    <t>https://www.treeshrubseeds.com/specieslist?id=824</t>
  </si>
  <si>
    <t>Pinus griffithi</t>
  </si>
  <si>
    <t>https://www.treeshrubseeds.com/specieslist?id=1049</t>
  </si>
  <si>
    <t>Pinus halepensis</t>
  </si>
  <si>
    <t>https://www.treeshrubseeds.com/specieslist?id=826</t>
  </si>
  <si>
    <t>Pinus halepensis brutia</t>
  </si>
  <si>
    <t>https://www.treeshrubseeds.com/specieslist?id=827</t>
  </si>
  <si>
    <t>Pinus heldreichii var. leucodermis</t>
  </si>
  <si>
    <t>https://www.treeshrubseeds.com/specieslist?id=9</t>
  </si>
  <si>
    <t>Pinus hwangshanensis</t>
  </si>
  <si>
    <t>https://www.treeshrubseeds.com/specieslist?id=239</t>
  </si>
  <si>
    <t>Pinus jeffreyi</t>
  </si>
  <si>
    <t>https://www.treeshrubseeds.com/specieslist?id=825</t>
  </si>
  <si>
    <t>Pinus koraiensis</t>
  </si>
  <si>
    <t>https://www.treeshrubseeds.com/specieslist?id=815</t>
  </si>
  <si>
    <t>Pinus lambertiana</t>
  </si>
  <si>
    <t>https://www.treeshrubseeds.com/specieslist?id=828</t>
  </si>
  <si>
    <t>Pinus monticola</t>
  </si>
  <si>
    <t>https://www.treeshrubseeds.com/specieslist?id=836</t>
  </si>
  <si>
    <t>Pinus mugo</t>
  </si>
  <si>
    <t>https://www.treeshrubseeds.com/specieslist?id=10</t>
  </si>
  <si>
    <t>Pinus mugo mughus</t>
  </si>
  <si>
    <t>https://www.treeshrubseeds.com/specieslist?id=837</t>
  </si>
  <si>
    <t>Pinus mugo pumilio</t>
  </si>
  <si>
    <t>https://www.treeshrubseeds.com/specieslist?id=838</t>
  </si>
  <si>
    <t>Pinus mugo rostrata</t>
  </si>
  <si>
    <t>https://www.treeshrubseeds.com/specieslist?id=839</t>
  </si>
  <si>
    <t>Pinus muricata</t>
  </si>
  <si>
    <t>https://www.treeshrubseeds.com/specieslist?id=840</t>
  </si>
  <si>
    <t>Pinus nigra</t>
  </si>
  <si>
    <t>https://www.treeshrubseeds.com/specieslist?id=841</t>
  </si>
  <si>
    <t>https://www.treeshrubseeds.com/specieslist?id=1462</t>
  </si>
  <si>
    <t>Pinus nigra caramanica</t>
  </si>
  <si>
    <t>https://www.treeshrubseeds.com/specieslist?id=674</t>
  </si>
  <si>
    <t>Pinus nigra pyramidalis</t>
  </si>
  <si>
    <t>https://www.treeshrubseeds.com/specieslist?id=308</t>
  </si>
  <si>
    <t>Pinus nigra var. dalmatica</t>
  </si>
  <si>
    <t>https://www.treeshrubseeds.com/specieslist?id=1077</t>
  </si>
  <si>
    <t>Pinus palustris</t>
  </si>
  <si>
    <t>https://www.treeshrubseeds.com/specieslist?id=311</t>
  </si>
  <si>
    <t>Pinus parviflora</t>
  </si>
  <si>
    <t>https://www.treeshrubseeds.com/specieslist?id=312</t>
  </si>
  <si>
    <t>Pinus patula</t>
  </si>
  <si>
    <t>https://www.treeshrubseeds.com/specieslist?id=309</t>
  </si>
  <si>
    <t>Pinus peuce</t>
  </si>
  <si>
    <t>https://www.treeshrubseeds.com/specieslist?id=313</t>
  </si>
  <si>
    <t>Pinus pinaster</t>
  </si>
  <si>
    <t>https://www.treeshrubseeds.com/specieslist?id=305</t>
  </si>
  <si>
    <t>Pinus pinea</t>
  </si>
  <si>
    <t>https://www.treeshrubseeds.com/specieslist?id=1054</t>
  </si>
  <si>
    <t>Pinus ponderosa</t>
  </si>
  <si>
    <t>https://www.treeshrubseeds.com/specieslist?id=11</t>
  </si>
  <si>
    <t>https://www.treeshrubseeds.com/specieslist?id=314</t>
  </si>
  <si>
    <t>https://www.treeshrubseeds.com/specieslist?id=315</t>
  </si>
  <si>
    <t>https://www.treeshrubseeds.com/specieslist?id=483</t>
  </si>
  <si>
    <t>https://www.treeshrubseeds.com/specieslist?id=1228</t>
  </si>
  <si>
    <t>Pinus pumila</t>
  </si>
  <si>
    <t>https://www.treeshrubseeds.com/specieslist?id=316</t>
  </si>
  <si>
    <t>Pinus radiata</t>
  </si>
  <si>
    <t>https://www.treeshrubseeds.com/specieslist?id=317</t>
  </si>
  <si>
    <t>https://www.treeshrubseeds.com/specieslist?id=1043</t>
  </si>
  <si>
    <t>Pinus rigida</t>
  </si>
  <si>
    <t>https://www.treeshrubseeds.com/specieslist?id=318</t>
  </si>
  <si>
    <t>Pinus roxburghi</t>
  </si>
  <si>
    <t>https://www.treeshrubseeds.com/specieslist?id=319</t>
  </si>
  <si>
    <t>Pinus sabiniana</t>
  </si>
  <si>
    <t>https://www.treeshrubseeds.com/specieslist?id=320</t>
  </si>
  <si>
    <t>Pinus serotina</t>
  </si>
  <si>
    <t>https://www.treeshrubseeds.com/specieslist?id=321</t>
  </si>
  <si>
    <t>https://www.treeshrubseeds.com/specieslist?id=325</t>
  </si>
  <si>
    <t>https://www.treeshrubseeds.com/specieslist?id=326</t>
  </si>
  <si>
    <t>https://www.treeshrubseeds.com/specieslist?id=329</t>
  </si>
  <si>
    <t>https://www.treeshrubseeds.com/specieslist?id=330</t>
  </si>
  <si>
    <t>Pinus sylvestris</t>
  </si>
  <si>
    <t>https://www.treeshrubseeds.com/specieslist?id=331</t>
  </si>
  <si>
    <t>https://www.treeshrubseeds.com/specieslist?id=332</t>
  </si>
  <si>
    <t>https://www.treeshrubseeds.com/specieslist?id=333</t>
  </si>
  <si>
    <t>https://www.treeshrubseeds.com/specieslist?id=334</t>
  </si>
  <si>
    <t>https://www.treeshrubseeds.com/specieslist?id=335</t>
  </si>
  <si>
    <t>https://www.treeshrubseeds.com/specieslist?id=336</t>
  </si>
  <si>
    <t>https://www.treeshrubseeds.com/specieslist?id=337</t>
  </si>
  <si>
    <t>https://www.treeshrubseeds.com/specieslist?id=338</t>
  </si>
  <si>
    <t>https://www.treeshrubseeds.com/specieslist?id=1055</t>
  </si>
  <si>
    <t>https://www.treeshrubseeds.com/specieslist?id=1057</t>
  </si>
  <si>
    <t>https://www.treeshrubseeds.com/specieslist?id=1144</t>
  </si>
  <si>
    <t>https://www.treeshrubseeds.com/specieslist?id=1201</t>
  </si>
  <si>
    <t>Pinus tabulaeformis</t>
  </si>
  <si>
    <t>https://www.treeshrubseeds.com/specieslist?id=676</t>
  </si>
  <si>
    <t>Pinus taeda</t>
  </si>
  <si>
    <t>https://www.treeshrubseeds.com/specieslist?id=349</t>
  </si>
  <si>
    <t>Pinus thunbergii</t>
  </si>
  <si>
    <t>https://www.treeshrubseeds.com/specieslist?id=350</t>
  </si>
  <si>
    <t>Pinus torreyana</t>
  </si>
  <si>
    <t>https://www.treeshrubseeds.com/specieslist?id=351</t>
  </si>
  <si>
    <t>Pinus virginiana</t>
  </si>
  <si>
    <t>https://www.treeshrubseeds.com/specieslist?id=352</t>
  </si>
  <si>
    <t>Pinus yunnanensis</t>
  </si>
  <si>
    <t>https://www.treeshrubseeds.com/specieslist?id=1115</t>
  </si>
  <si>
    <t>Pistacia chinensis</t>
  </si>
  <si>
    <t>https://www.treeshrubseeds.com/specieslist?id=310</t>
  </si>
  <si>
    <t>Pittosporum tobira</t>
  </si>
  <si>
    <t>https://www.treeshrubseeds.com/specieslist?id=341</t>
  </si>
  <si>
    <t>Plantago maritima</t>
  </si>
  <si>
    <t>https://www.treeshrubseeds.com/specieslist?id=212</t>
  </si>
  <si>
    <t>Platanus acerifolia</t>
  </si>
  <si>
    <t>https://www.treeshrubseeds.com/specieslist?id=594</t>
  </si>
  <si>
    <t>Platanus occidentalis</t>
  </si>
  <si>
    <t>https://www.treeshrubseeds.com/specieslist?id=52</t>
  </si>
  <si>
    <t>Platanus orientalis</t>
  </si>
  <si>
    <t>https://www.treeshrubseeds.com/specieslist?id=345</t>
  </si>
  <si>
    <t>Plumbago capensis</t>
  </si>
  <si>
    <t>https://www.treeshrubseeds.com/specieslist?id=346</t>
  </si>
  <si>
    <t>Plumeria spp.</t>
  </si>
  <si>
    <t>https://www.treeshrubseeds.com/specieslist?id=1476</t>
  </si>
  <si>
    <t>Poinciana gilliesii</t>
  </si>
  <si>
    <t>https://www.treeshrubseeds.com/specieslist?id=324</t>
  </si>
  <si>
    <t>Poinciana pulcherrima</t>
  </si>
  <si>
    <t>https://www.treeshrubseeds.com/specieslist?id=684</t>
  </si>
  <si>
    <t>Poliothyrsis sinensis</t>
  </si>
  <si>
    <t>https://www.treeshrubseeds.com/specieslist?id=200</t>
  </si>
  <si>
    <t>https://www.treeshrubseeds.com/specieslist?id=306</t>
  </si>
  <si>
    <t>Prinsepia sinensis</t>
  </si>
  <si>
    <t>https://www.treeshrubseeds.com/specieslist?id=269</t>
  </si>
  <si>
    <t>Prunus americana</t>
  </si>
  <si>
    <t>https://www.treeshrubseeds.com/specieslist?id=353</t>
  </si>
  <si>
    <t>Prunus angustifolia</t>
  </si>
  <si>
    <t>https://www.treeshrubseeds.com/specieslist?id=1078</t>
  </si>
  <si>
    <t>Prunus armeniaca</t>
  </si>
  <si>
    <t>https://www.treeshrubseeds.com/specieslist?id=33</t>
  </si>
  <si>
    <t>https://www.treeshrubseeds.com/specieslist?id=342</t>
  </si>
  <si>
    <t>Prunus armeniaca var. siberica</t>
  </si>
  <si>
    <t>https://www.treeshrubseeds.com/specieslist?id=570</t>
  </si>
  <si>
    <t>Prunus avium</t>
  </si>
  <si>
    <t>https://www.treeshrubseeds.com/specieslist?id=28</t>
  </si>
  <si>
    <t>Prunus besseyi</t>
  </si>
  <si>
    <t>https://www.treeshrubseeds.com/specieslist?id=1058</t>
  </si>
  <si>
    <t>Prunus davidiana</t>
  </si>
  <si>
    <t>https://www.treeshrubseeds.com/specieslist?id=348</t>
  </si>
  <si>
    <t>Prunus dulcis</t>
  </si>
  <si>
    <t>https://www.treeshrubseeds.com/specieslist?id=230</t>
  </si>
  <si>
    <t>Prunus incisa</t>
  </si>
  <si>
    <t>https://www.treeshrubseeds.com/specieslist?id=354</t>
  </si>
  <si>
    <t>Prunus maackii</t>
  </si>
  <si>
    <t>https://www.treeshrubseeds.com/specieslist?id=344</t>
  </si>
  <si>
    <t>Prunus mahaleb</t>
  </si>
  <si>
    <t>https://www.treeshrubseeds.com/specieslist?id=355</t>
  </si>
  <si>
    <t>Prunus maritima</t>
  </si>
  <si>
    <t>https://www.treeshrubseeds.com/specieslist?id=1124</t>
  </si>
  <si>
    <t>Prunus mume</t>
  </si>
  <si>
    <t>https://www.treeshrubseeds.com/specieslist?id=105</t>
  </si>
  <si>
    <t>Prunus myrobalan</t>
  </si>
  <si>
    <t>https://www.treeshrubseeds.com/specieslist?id=460</t>
  </si>
  <si>
    <t>Prunus nemaguard</t>
  </si>
  <si>
    <t>https://www.treeshrubseeds.com/specieslist?id=443</t>
  </si>
  <si>
    <t>Prunus nemared</t>
  </si>
  <si>
    <t>https://www.treeshrubseeds.com/specieslist?id=521</t>
  </si>
  <si>
    <t>Prunus padus</t>
  </si>
  <si>
    <t>https://www.treeshrubseeds.com/specieslist?id=291</t>
  </si>
  <si>
    <t>Prunus pensylvanica</t>
  </si>
  <si>
    <t>https://www.treeshrubseeds.com/specieslist?id=327</t>
  </si>
  <si>
    <t>Prunus persica</t>
  </si>
  <si>
    <t>https://www.treeshrubseeds.com/specieslist?id=328</t>
  </si>
  <si>
    <t>Prunus potanani</t>
  </si>
  <si>
    <t>https://www.treeshrubseeds.com/specieslist?id=595</t>
  </si>
  <si>
    <t>Prunus prostrata var. discolor</t>
  </si>
  <si>
    <t>https://www.treeshrubseeds.com/specieslist?id=510</t>
  </si>
  <si>
    <t>Prunus salicina</t>
  </si>
  <si>
    <t>https://www.treeshrubseeds.com/specieslist?id=292</t>
  </si>
  <si>
    <t>Prunus sargentii</t>
  </si>
  <si>
    <t>https://www.treeshrubseeds.com/specieslist?id=356</t>
  </si>
  <si>
    <t>Prunus serotina</t>
  </si>
  <si>
    <t>https://www.treeshrubseeds.com/specieslist?id=361</t>
  </si>
  <si>
    <t>Prunus serrula</t>
  </si>
  <si>
    <t>https://www.treeshrubseeds.com/specieslist?id=661</t>
  </si>
  <si>
    <t>Prunus serrulata</t>
  </si>
  <si>
    <t>https://www.treeshrubseeds.com/specieslist?id=293</t>
  </si>
  <si>
    <t>Prunus subhirtella</t>
  </si>
  <si>
    <t>https://www.treeshrubseeds.com/specieslist?id=362</t>
  </si>
  <si>
    <t>Prunus subhirtella pendula</t>
  </si>
  <si>
    <t>https://www.treeshrubseeds.com/specieslist?id=363</t>
  </si>
  <si>
    <t>Prunus tenella</t>
  </si>
  <si>
    <t>https://www.treeshrubseeds.com/specieslist?id=360</t>
  </si>
  <si>
    <t>Prunus tomentosa</t>
  </si>
  <si>
    <t>https://www.treeshrubseeds.com/specieslist?id=339</t>
  </si>
  <si>
    <t>Prunus virginiana</t>
  </si>
  <si>
    <t>https://www.treeshrubseeds.com/specieslist?id=365</t>
  </si>
  <si>
    <t>https://www.treeshrubseeds.com/specieslist?id=1051</t>
  </si>
  <si>
    <t>Prunus yedoensis</t>
  </si>
  <si>
    <t>https://www.treeshrubseeds.com/specieslist?id=366</t>
  </si>
  <si>
    <t>Pseudolarix amabilis</t>
  </si>
  <si>
    <t>https://www.treeshrubseeds.com/specieslist?id=307</t>
  </si>
  <si>
    <t>Pseudotsuga macrocarpa</t>
  </si>
  <si>
    <t>https://www.treeshrubseeds.com/specieslist?id=622</t>
  </si>
  <si>
    <t>Pseudotsuga sinensis</t>
  </si>
  <si>
    <t>https://www.treeshrubseeds.com/specieslist?id=415</t>
  </si>
  <si>
    <t>Pseudotsuga taxifolia</t>
  </si>
  <si>
    <t>https://www.treeshrubseeds.com/specieslist?id=1266</t>
  </si>
  <si>
    <t>Pseudotsuga taxifolia caesia</t>
  </si>
  <si>
    <t>https://www.treeshrubseeds.com/specieslist?id=367</t>
  </si>
  <si>
    <t>https://www.treeshrubseeds.com/specieslist?id=368</t>
  </si>
  <si>
    <t>Pseudotsuga taxifolia glauca</t>
  </si>
  <si>
    <t>https://www.treeshrubseeds.com/specieslist?id=369</t>
  </si>
  <si>
    <t>https://www.treeshrubseeds.com/specieslist?id=370</t>
  </si>
  <si>
    <t>https://www.treeshrubseeds.com/specieslist?id=459</t>
  </si>
  <si>
    <t>Pseudotsuga taxifolia viridis</t>
  </si>
  <si>
    <t>https://www.treeshrubseeds.com/specieslist?id=371</t>
  </si>
  <si>
    <t>Psophocarpus tetragonolobus</t>
  </si>
  <si>
    <t>https://www.treeshrubseeds.com/specieslist?id=189</t>
  </si>
  <si>
    <t>Ptelea trifoliata d.w.</t>
  </si>
  <si>
    <t>https://www.treeshrubseeds.com/specieslist?id=372</t>
  </si>
  <si>
    <t>Pueraria thunbergiana</t>
  </si>
  <si>
    <t>https://www.treeshrubseeds.com/specieslist?id=1050</t>
  </si>
  <si>
    <t>Pyracantha coccinea</t>
  </si>
  <si>
    <t>https://www.treeshrubseeds.com/specieslist?id=191</t>
  </si>
  <si>
    <t>Pyracantha coccinea lalandi</t>
  </si>
  <si>
    <t>https://www.treeshrubseeds.com/specieslist?id=46</t>
  </si>
  <si>
    <t>Pyrus betulifolia</t>
  </si>
  <si>
    <t>https://www.treeshrubseeds.com/specieslist?id=1010</t>
  </si>
  <si>
    <t>Pyrus calleryana</t>
  </si>
  <si>
    <t>https://www.treeshrubseeds.com/specieslist?id=288</t>
  </si>
  <si>
    <t>Pyrus communis</t>
  </si>
  <si>
    <t>https://www.treeshrubseeds.com/specieslist?id=113</t>
  </si>
  <si>
    <t>https://www.treeshrubseeds.com/specieslist?id=1027</t>
  </si>
  <si>
    <t>Pyrus phaeocarpa</t>
  </si>
  <si>
    <t>https://www.treeshrubseeds.com/specieslist?id=1468</t>
  </si>
  <si>
    <t>Pyrus pyrifolia</t>
  </si>
  <si>
    <t>https://www.treeshrubseeds.com/specieslist?id=322</t>
  </si>
  <si>
    <t>Pyrus ussuriensis</t>
  </si>
  <si>
    <t>https://www.treeshrubseeds.com/specieslist?id=323</t>
  </si>
  <si>
    <t>Quercus acutissima</t>
  </si>
  <si>
    <t>https://www.treeshrubseeds.com/specieslist?id=418</t>
  </si>
  <si>
    <t>https://www.treeshrubseeds.com/specieslist?id=1134</t>
  </si>
  <si>
    <t>Quercus alba</t>
  </si>
  <si>
    <t>https://www.treeshrubseeds.com/specieslist?id=422</t>
  </si>
  <si>
    <t>Quercus bicolor</t>
  </si>
  <si>
    <t>https://www.treeshrubseeds.com/specieslist?id=532</t>
  </si>
  <si>
    <t>Quercus bimundorum</t>
  </si>
  <si>
    <t>https://www.treeshrubseeds.com/specieslist?id=1267</t>
  </si>
  <si>
    <t>Quercus borealis</t>
  </si>
  <si>
    <t>https://www.treeshrubseeds.com/specieslist?id=114</t>
  </si>
  <si>
    <t>Quercus borealis (rubra)</t>
  </si>
  <si>
    <t>https://www.treeshrubseeds.com/specieslist?id=236</t>
  </si>
  <si>
    <t>Quercus cerris</t>
  </si>
  <si>
    <t>https://www.treeshrubseeds.com/specieslist?id=678</t>
  </si>
  <si>
    <t>Quercus chrysolepis</t>
  </si>
  <si>
    <t>https://www.treeshrubseeds.com/specieslist?id=25</t>
  </si>
  <si>
    <t>Quercus coccinea</t>
  </si>
  <si>
    <t>https://www.treeshrubseeds.com/specieslist?id=474</t>
  </si>
  <si>
    <t>Quercus douglasii</t>
  </si>
  <si>
    <t>https://www.treeshrubseeds.com/specieslist?id=1131</t>
  </si>
  <si>
    <t>Quercus ellipsoidalis</t>
  </si>
  <si>
    <t>https://www.treeshrubseeds.com/specieslist?id=682</t>
  </si>
  <si>
    <t>Quercus falcata var. pagodifolia</t>
  </si>
  <si>
    <t>https://www.treeshrubseeds.com/specieslist?id=53</t>
  </si>
  <si>
    <t>Quercus gambelii</t>
  </si>
  <si>
    <t>https://www.treeshrubseeds.com/specieslist?id=188</t>
  </si>
  <si>
    <t>Quercus garryana</t>
  </si>
  <si>
    <t>https://www.treeshrubseeds.com/specieslist?id=867</t>
  </si>
  <si>
    <t>Quercus illicifolia</t>
  </si>
  <si>
    <t>https://www.treeshrubseeds.com/specieslist?id=1147</t>
  </si>
  <si>
    <t>Quercus imbricaria</t>
  </si>
  <si>
    <t>https://www.treeshrubseeds.com/specieslist?id=1044</t>
  </si>
  <si>
    <t>Quercus keloggi</t>
  </si>
  <si>
    <t>https://www.treeshrubseeds.com/specieslist?id=1483</t>
  </si>
  <si>
    <t>Quercus lyrata</t>
  </si>
  <si>
    <t>https://www.treeshrubseeds.com/specieslist?id=419</t>
  </si>
  <si>
    <t>https://www.treeshrubseeds.com/specieslist?id=423</t>
  </si>
  <si>
    <t>Quercus michauxii</t>
  </si>
  <si>
    <t>https://www.treeshrubseeds.com/specieslist?id=190</t>
  </si>
  <si>
    <t>Quercus mongolica</t>
  </si>
  <si>
    <t>https://www.treeshrubseeds.com/specieslist?id=1150</t>
  </si>
  <si>
    <t>Quercus muehlenbergii</t>
  </si>
  <si>
    <t>https://www.treeshrubseeds.com/specieslist?id=677</t>
  </si>
  <si>
    <t>Quercus nigra</t>
  </si>
  <si>
    <t>https://www.treeshrubseeds.com/specieslist?id=245</t>
  </si>
  <si>
    <t>Quercus nuttallii</t>
  </si>
  <si>
    <t>https://www.treeshrubseeds.com/specieslist?id=901</t>
  </si>
  <si>
    <t>Quercus palustris</t>
  </si>
  <si>
    <t>https://www.treeshrubseeds.com/specieslist?id=427</t>
  </si>
  <si>
    <t>Quercus phellos</t>
  </si>
  <si>
    <t>https://www.treeshrubseeds.com/specieslist?id=1056</t>
  </si>
  <si>
    <t>Quercus polymorpha</t>
  </si>
  <si>
    <t>https://www.treeshrubseeds.com/specieslist?id=171</t>
  </si>
  <si>
    <t>Quercus prinoides</t>
  </si>
  <si>
    <t>https://www.treeshrubseeds.com/specieslist?id=1520</t>
  </si>
  <si>
    <t>Quercus prinus</t>
  </si>
  <si>
    <t>https://www.treeshrubseeds.com/specieslist?id=428</t>
  </si>
  <si>
    <t>Quercus robur</t>
  </si>
  <si>
    <t>https://www.treeshrubseeds.com/specieslist?id=54</t>
  </si>
  <si>
    <t>https://www.treeshrubseeds.com/specieslist?id=424</t>
  </si>
  <si>
    <t>Quercus shumardii</t>
  </si>
  <si>
    <t>https://www.treeshrubseeds.com/specieslist?id=520</t>
  </si>
  <si>
    <t>Quercus stellata</t>
  </si>
  <si>
    <t>https://www.treeshrubseeds.com/specieslist?id=124</t>
  </si>
  <si>
    <t>Quercus suber</t>
  </si>
  <si>
    <t>https://www.treeshrubseeds.com/specieslist?id=222</t>
  </si>
  <si>
    <t>Quercus texana</t>
  </si>
  <si>
    <t>https://www.treeshrubseeds.com/specieslist?id=1098</t>
  </si>
  <si>
    <t>Quercus velutina</t>
  </si>
  <si>
    <t>https://www.treeshrubseeds.com/specieslist?id=425</t>
  </si>
  <si>
    <t>Quercus virginiana</t>
  </si>
  <si>
    <t>https://www.treeshrubseeds.com/specieslist?id=205</t>
  </si>
  <si>
    <t>Rhamnus caroliniana</t>
  </si>
  <si>
    <t>https://www.treeshrubseeds.com/specieslist?id=426</t>
  </si>
  <si>
    <t>Rhamnus cathartica</t>
  </si>
  <si>
    <t>https://www.treeshrubseeds.com/specieslist?id=430</t>
  </si>
  <si>
    <t>Rheum rhabarbarum</t>
  </si>
  <si>
    <t>https://www.treeshrubseeds.com/specieslist?id=619</t>
  </si>
  <si>
    <t>Rhododendron arboreum</t>
  </si>
  <si>
    <t>https://www.treeshrubseeds.com/specieslist?id=432</t>
  </si>
  <si>
    <t>Rhododendron bakeri</t>
  </si>
  <si>
    <t>https://www.treeshrubseeds.com/specieslist?id=513</t>
  </si>
  <si>
    <t>Rhododendron carolinianum</t>
  </si>
  <si>
    <t>https://www.treeshrubseeds.com/specieslist?id=203</t>
  </si>
  <si>
    <t>https://www.treeshrubseeds.com/specieslist?id=433</t>
  </si>
  <si>
    <t>https://www.treeshrubseeds.com/specieslist?id=1251</t>
  </si>
  <si>
    <t>Rhododendron concinnum</t>
  </si>
  <si>
    <t>https://www.treeshrubseeds.com/specieslist?id=575</t>
  </si>
  <si>
    <t>Rhododendron ferrugineum</t>
  </si>
  <si>
    <t>https://www.treeshrubseeds.com/specieslist?id=439</t>
  </si>
  <si>
    <t>Rhododendron yakusimanum</t>
  </si>
  <si>
    <t>https://www.treeshrubseeds.com/specieslist?id=445</t>
  </si>
  <si>
    <t>Rhodotypos scandens</t>
  </si>
  <si>
    <t>https://www.treeshrubseeds.com/specieslist?id=304</t>
  </si>
  <si>
    <t>Rhus aromatica</t>
  </si>
  <si>
    <t>https://www.treeshrubseeds.com/specieslist?id=612</t>
  </si>
  <si>
    <t>Rhus copallina</t>
  </si>
  <si>
    <t>https://www.treeshrubseeds.com/specieslist?id=1060</t>
  </si>
  <si>
    <t>Rhus glabra</t>
  </si>
  <si>
    <t>https://www.treeshrubseeds.com/specieslist?id=518</t>
  </si>
  <si>
    <t>Rhus trilobata</t>
  </si>
  <si>
    <t>https://www.treeshrubseeds.com/specieslist?id=373</t>
  </si>
  <si>
    <t>Rhus typhina</t>
  </si>
  <si>
    <t>https://www.treeshrubseeds.com/specieslist?id=379</t>
  </si>
  <si>
    <t>Ribes aureum</t>
  </si>
  <si>
    <t>https://www.treeshrubseeds.com/specieslist?id=196</t>
  </si>
  <si>
    <t>Robinia fertilis</t>
  </si>
  <si>
    <t>https://www.treeshrubseeds.com/specieslist?id=380</t>
  </si>
  <si>
    <t>Robinia pseudoacacia</t>
  </si>
  <si>
    <t>https://www.treeshrubseeds.com/specieslist?id=382</t>
  </si>
  <si>
    <t>Rosa acicularis</t>
  </si>
  <si>
    <t>https://www.treeshrubseeds.com/specieslist?id=487</t>
  </si>
  <si>
    <t>Rosa arkansana</t>
  </si>
  <si>
    <t>https://www.treeshrubseeds.com/specieslist?id=1081</t>
  </si>
  <si>
    <t>Rosa canina</t>
  </si>
  <si>
    <t>https://www.treeshrubseeds.com/specieslist?id=1053</t>
  </si>
  <si>
    <t>Rosa caroliniana</t>
  </si>
  <si>
    <t>https://www.treeshrubseeds.com/specieslist?id=1491</t>
  </si>
  <si>
    <t>Rosa eglantaria</t>
  </si>
  <si>
    <t>https://www.treeshrubseeds.com/specieslist?id=180</t>
  </si>
  <si>
    <t>Rosa multiflora</t>
  </si>
  <si>
    <t>https://www.treeshrubseeds.com/specieslist?id=374</t>
  </si>
  <si>
    <t>Rosa palustris</t>
  </si>
  <si>
    <t>https://www.treeshrubseeds.com/specieslist?id=1479</t>
  </si>
  <si>
    <t>Rosa primula</t>
  </si>
  <si>
    <t>https://www.treeshrubseeds.com/specieslist?id=58</t>
  </si>
  <si>
    <t>Rosa rugosa</t>
  </si>
  <si>
    <t>https://www.treeshrubseeds.com/specieslist?id=384</t>
  </si>
  <si>
    <t>Rosa rugosa alba</t>
  </si>
  <si>
    <t>https://www.treeshrubseeds.com/specieslist?id=386</t>
  </si>
  <si>
    <t>Rosa rugosa rubra</t>
  </si>
  <si>
    <t>https://www.treeshrubseeds.com/specieslist?id=385</t>
  </si>
  <si>
    <t>Rosa virginiana</t>
  </si>
  <si>
    <t>https://www.treeshrubseeds.com/specieslist?id=609</t>
  </si>
  <si>
    <t>Rosa wichuraiana</t>
  </si>
  <si>
    <t>https://www.treeshrubseeds.com/specieslist?id=387</t>
  </si>
  <si>
    <t>Rosa woodsi</t>
  </si>
  <si>
    <t>https://www.treeshrubseeds.com/specieslist?id=1064</t>
  </si>
  <si>
    <t>Roystonea regia</t>
  </si>
  <si>
    <t>https://www.treeshrubseeds.com/specieslist?id=1514</t>
  </si>
  <si>
    <t>Rubus allegheniensis</t>
  </si>
  <si>
    <t>https://www.treeshrubseeds.com/specieslist?id=1471</t>
  </si>
  <si>
    <t>Rubus odoratus</t>
  </si>
  <si>
    <t>https://www.treeshrubseeds.com/specieslist?id=1274</t>
  </si>
  <si>
    <t>Sabal minor</t>
  </si>
  <si>
    <t>https://www.treeshrubseeds.com/specieslist?id=1501</t>
  </si>
  <si>
    <t>Sambucus canadensis</t>
  </si>
  <si>
    <t>https://www.treeshrubseeds.com/specieslist?id=1099</t>
  </si>
  <si>
    <t>Sambucus glauca</t>
  </si>
  <si>
    <t>https://www.treeshrubseeds.com/specieslist?id=473</t>
  </si>
  <si>
    <t>Sambucus nigra</t>
  </si>
  <si>
    <t>https://www.treeshrubseeds.com/specieslist?id=388</t>
  </si>
  <si>
    <t>Sambucus pubens</t>
  </si>
  <si>
    <t>https://www.treeshrubseeds.com/specieslist?id=1477</t>
  </si>
  <si>
    <t>Sambucus racemosa</t>
  </si>
  <si>
    <t>https://www.treeshrubseeds.com/specieslist?id=381</t>
  </si>
  <si>
    <t>Sapindus mukorossi</t>
  </si>
  <si>
    <t>https://www.treeshrubseeds.com/specieslist?id=221</t>
  </si>
  <si>
    <t>Sapium sebiferum</t>
  </si>
  <si>
    <t>https://www.treeshrubseeds.com/specieslist?id=63</t>
  </si>
  <si>
    <t>Sassafras albidum</t>
  </si>
  <si>
    <t>https://www.treeshrubseeds.com/specieslist?id=993</t>
  </si>
  <si>
    <t>Schinus molle</t>
  </si>
  <si>
    <t>https://www.treeshrubseeds.com/specieslist?id=389</t>
  </si>
  <si>
    <t>Schisandra chinensis</t>
  </si>
  <si>
    <t>https://www.treeshrubseeds.com/specieslist?id=617</t>
  </si>
  <si>
    <t>Schoenoplectus acutus</t>
  </si>
  <si>
    <t>https://www.treeshrubseeds.com/specieslist?id=1244</t>
  </si>
  <si>
    <t>Schoenoplectus americanus</t>
  </si>
  <si>
    <t>https://www.treeshrubseeds.com/specieslist?id=1243</t>
  </si>
  <si>
    <t>Sciadopitys verticillata</t>
  </si>
  <si>
    <t>https://www.treeshrubseeds.com/specieslist?id=390</t>
  </si>
  <si>
    <t>Sequoia gigantea</t>
  </si>
  <si>
    <t>https://www.treeshrubseeds.com/specieslist?id=519</t>
  </si>
  <si>
    <t>Sequoia sempervirens</t>
  </si>
  <si>
    <t>https://www.treeshrubseeds.com/specieslist?id=1176</t>
  </si>
  <si>
    <t>https://www.treeshrubseeds.com/specieslist?id=1247</t>
  </si>
  <si>
    <t>https://www.treeshrubseeds.com/specieslist?id=1470</t>
  </si>
  <si>
    <t>https://www.treeshrubseeds.com/specieslist?id=1503</t>
  </si>
  <si>
    <t>Shepherdia argentea</t>
  </si>
  <si>
    <t>https://www.treeshrubseeds.com/specieslist?id=378</t>
  </si>
  <si>
    <t>Shepherdia canadense</t>
  </si>
  <si>
    <t>https://www.treeshrubseeds.com/specieslist?id=391</t>
  </si>
  <si>
    <t>Simmondsia chinensis</t>
  </si>
  <si>
    <t>https://www.treeshrubseeds.com/specieslist?id=392</t>
  </si>
  <si>
    <t>Sophora japonica</t>
  </si>
  <si>
    <t>https://www.treeshrubseeds.com/specieslist?id=395</t>
  </si>
  <si>
    <t>Sophora secundiflora</t>
  </si>
  <si>
    <t>https://www.treeshrubseeds.com/specieslist?id=681</t>
  </si>
  <si>
    <t>Sorbaria sorbifolia</t>
  </si>
  <si>
    <t>https://www.treeshrubseeds.com/specieslist?id=1070</t>
  </si>
  <si>
    <t>Sorbus alnifolia</t>
  </si>
  <si>
    <t>https://www.treeshrubseeds.com/specieslist?id=396</t>
  </si>
  <si>
    <t>Sorbus americana</t>
  </si>
  <si>
    <t>https://www.treeshrubseeds.com/specieslist?id=672</t>
  </si>
  <si>
    <t>Sorbus aria</t>
  </si>
  <si>
    <t>https://www.treeshrubseeds.com/specieslist?id=1066</t>
  </si>
  <si>
    <t>Sorbus aucuparia</t>
  </si>
  <si>
    <t>https://www.treeshrubseeds.com/specieslist?id=393</t>
  </si>
  <si>
    <t>Sorbus discolor</t>
  </si>
  <si>
    <t>https://www.treeshrubseeds.com/specieslist?id=377</t>
  </si>
  <si>
    <t>Sorbus hupehensis</t>
  </si>
  <si>
    <t>https://www.treeshrubseeds.com/specieslist?id=357</t>
  </si>
  <si>
    <t>Sorbus scopulina</t>
  </si>
  <si>
    <t>https://www.treeshrubseeds.com/specieslist?id=60</t>
  </si>
  <si>
    <t>Sorbus torminalis</t>
  </si>
  <si>
    <t>https://www.treeshrubseeds.com/specieslist?id=394</t>
  </si>
  <si>
    <t>Spartium junceum</t>
  </si>
  <si>
    <t>https://www.treeshrubseeds.com/specieslist?id=397</t>
  </si>
  <si>
    <t>Spirea douglasii</t>
  </si>
  <si>
    <t>https://www.treeshrubseeds.com/specieslist?id=529</t>
  </si>
  <si>
    <t>Staphylea trifoliata</t>
  </si>
  <si>
    <t>https://www.treeshrubseeds.com/specieslist?id=364</t>
  </si>
  <si>
    <t>Stevia rebaudiana</t>
  </si>
  <si>
    <t>https://www.treeshrubseeds.com/specieslist?id=218</t>
  </si>
  <si>
    <t>Stewartia gemmata</t>
  </si>
  <si>
    <t>https://www.treeshrubseeds.com/specieslist?id=528</t>
  </si>
  <si>
    <t>Stewartia grandiflora</t>
  </si>
  <si>
    <t>https://www.treeshrubseeds.com/specieslist?id=692</t>
  </si>
  <si>
    <t>Stewartia koreana</t>
  </si>
  <si>
    <t>https://www.treeshrubseeds.com/specieslist?id=340</t>
  </si>
  <si>
    <t>Stewartia monadelpha</t>
  </si>
  <si>
    <t>https://www.treeshrubseeds.com/specieslist?id=693</t>
  </si>
  <si>
    <t>Stewartia pseudocamellia</t>
  </si>
  <si>
    <t>https://www.treeshrubseeds.com/specieslist?id=694</t>
  </si>
  <si>
    <t>Stewartia rostrata</t>
  </si>
  <si>
    <t>https://www.treeshrubseeds.com/specieslist?id=539</t>
  </si>
  <si>
    <t>Stewartia sinensis</t>
  </si>
  <si>
    <t>https://www.treeshrubseeds.com/specieslist?id=1116</t>
  </si>
  <si>
    <t>Strelitzia nicolai</t>
  </si>
  <si>
    <t>https://www.treeshrubseeds.com/specieslist?id=1257</t>
  </si>
  <si>
    <t>Strelitzia reginae - Orange</t>
  </si>
  <si>
    <t>https://www.treeshrubseeds.com/specieslist?id=648</t>
  </si>
  <si>
    <t>Styrax americana</t>
  </si>
  <si>
    <t>https://www.treeshrubseeds.com/specieslist?id=74</t>
  </si>
  <si>
    <t>Styrax confucus</t>
  </si>
  <si>
    <t>https://www.treeshrubseeds.com/specieslist?id=87</t>
  </si>
  <si>
    <t>Styrax japonica</t>
  </si>
  <si>
    <t>https://www.treeshrubseeds.com/specieslist?id=695</t>
  </si>
  <si>
    <t>Styrax obassia</t>
  </si>
  <si>
    <t>https://www.treeshrubseeds.com/specieslist?id=88</t>
  </si>
  <si>
    <t>Symphoricarpos alba</t>
  </si>
  <si>
    <t>https://www.treeshrubseeds.com/specieslist?id=178</t>
  </si>
  <si>
    <t>Symphoricarpos albus</t>
  </si>
  <si>
    <t>https://www.treeshrubseeds.com/specieslist?id=696</t>
  </si>
  <si>
    <t>Symphoricarpos orbiculatus</t>
  </si>
  <si>
    <t>https://www.treeshrubseeds.com/specieslist?id=61</t>
  </si>
  <si>
    <t>Syragus romanzoffiana</t>
  </si>
  <si>
    <t>https://www.treeshrubseeds.com/specieslist?id=1515</t>
  </si>
  <si>
    <t>Syringa amurensis</t>
  </si>
  <si>
    <t>https://www.treeshrubseeds.com/specieslist?id=1068</t>
  </si>
  <si>
    <t>Syringa amurensis japonica</t>
  </si>
  <si>
    <t>https://www.treeshrubseeds.com/specieslist?id=116</t>
  </si>
  <si>
    <t>Syringa josikaea</t>
  </si>
  <si>
    <t>https://www.treeshrubseeds.com/specieslist?id=95</t>
  </si>
  <si>
    <t>Syringa komarowii</t>
  </si>
  <si>
    <t>https://www.treeshrubseeds.com/specieslist?id=1232</t>
  </si>
  <si>
    <t>Syringa microphylla</t>
  </si>
  <si>
    <t>https://www.treeshrubseeds.com/specieslist?id=581</t>
  </si>
  <si>
    <t>Syringa oblata</t>
  </si>
  <si>
    <t>https://www.treeshrubseeds.com/specieslist?id=45</t>
  </si>
  <si>
    <t>Syringa pekinensis</t>
  </si>
  <si>
    <t>https://www.treeshrubseeds.com/specieslist?id=630</t>
  </si>
  <si>
    <t>Syringa villosa</t>
  </si>
  <si>
    <t>https://www.treeshrubseeds.com/specieslist?id=375</t>
  </si>
  <si>
    <t>Syringa vulgaris</t>
  </si>
  <si>
    <t>https://www.treeshrubseeds.com/specieslist?id=376</t>
  </si>
  <si>
    <t>Syringa wolfii</t>
  </si>
  <si>
    <t>https://www.treeshrubseeds.com/specieslist?id=481</t>
  </si>
  <si>
    <t>Tabebuia argentea</t>
  </si>
  <si>
    <t>https://www.treeshrubseeds.com/specieslist?id=1516</t>
  </si>
  <si>
    <t>Tamarindus indica</t>
  </si>
  <si>
    <t>https://www.treeshrubseeds.com/specieslist?id=1488</t>
  </si>
  <si>
    <t>Taxodium ascendens</t>
  </si>
  <si>
    <t>https://www.treeshrubseeds.com/specieslist?id=607</t>
  </si>
  <si>
    <t>Taxodium distichum</t>
  </si>
  <si>
    <t>https://www.treeshrubseeds.com/specieslist?id=62</t>
  </si>
  <si>
    <t>https://www.treeshrubseeds.com/specieslist?id=600</t>
  </si>
  <si>
    <t>https://www.treeshrubseeds.com/specieslist?id=697</t>
  </si>
  <si>
    <t>https://www.treeshrubseeds.com/specieslist?id=1090</t>
  </si>
  <si>
    <t>Taxodium mucronatum</t>
  </si>
  <si>
    <t>https://www.treeshrubseeds.com/specieslist?id=1504</t>
  </si>
  <si>
    <t>Taxus baccata</t>
  </si>
  <si>
    <t>https://www.treeshrubseeds.com/specieslist?id=72</t>
  </si>
  <si>
    <t>Taxus baccata pyramidalis</t>
  </si>
  <si>
    <t>https://www.treeshrubseeds.com/specieslist?id=698</t>
  </si>
  <si>
    <t>Taxus chinensis</t>
  </si>
  <si>
    <t>https://www.treeshrubseeds.com/specieslist?id=679</t>
  </si>
  <si>
    <t>Taxus cuspidata</t>
  </si>
  <si>
    <t>https://www.treeshrubseeds.com/specieslist?id=73</t>
  </si>
  <si>
    <t>Taxus cuspidata capitata</t>
  </si>
  <si>
    <t>https://www.treeshrubseeds.com/specieslist?id=704</t>
  </si>
  <si>
    <t>Thermopsis caroliniana</t>
  </si>
  <si>
    <t>https://www.treeshrubseeds.com/specieslist?id=301</t>
  </si>
  <si>
    <t>Thermopsis montana</t>
  </si>
  <si>
    <t>https://www.treeshrubseeds.com/specieslist?id=1085</t>
  </si>
  <si>
    <t>Thevetia nereifolia</t>
  </si>
  <si>
    <t>https://www.treeshrubseeds.com/specieslist?id=702</t>
  </si>
  <si>
    <t>Thuja occidentalis</t>
  </si>
  <si>
    <t>https://www.treeshrubseeds.com/specieslist?id=703</t>
  </si>
  <si>
    <t>Thuja orientalis</t>
  </si>
  <si>
    <t>https://www.treeshrubseeds.com/specieslist?id=705</t>
  </si>
  <si>
    <t>Thuja orientalis aurea</t>
  </si>
  <si>
    <t>https://www.treeshrubseeds.com/specieslist?id=706</t>
  </si>
  <si>
    <t>Thuja orientalis compacta</t>
  </si>
  <si>
    <t>https://www.treeshrubseeds.com/specieslist?id=707</t>
  </si>
  <si>
    <t>Thuja plicata</t>
  </si>
  <si>
    <t>https://www.treeshrubseeds.com/specieslist?id=708</t>
  </si>
  <si>
    <t>https://www.treeshrubseeds.com/specieslist?id=86</t>
  </si>
  <si>
    <t>https://www.treeshrubseeds.com/specieslist?id=199</t>
  </si>
  <si>
    <t>Tilia amurensis</t>
  </si>
  <si>
    <t>https://www.treeshrubseeds.com/specieslist?id=584</t>
  </si>
  <si>
    <t>Tilia cordata</t>
  </si>
  <si>
    <t>https://www.treeshrubseeds.com/specieslist?id=709</t>
  </si>
  <si>
    <t>https://www.treeshrubseeds.com/specieslist?id=1125</t>
  </si>
  <si>
    <t>Tilia mandshurica</t>
  </si>
  <si>
    <t>https://www.treeshrubseeds.com/specieslist?id=1121</t>
  </si>
  <si>
    <t>Tilia platyphyllos</t>
  </si>
  <si>
    <t>https://www.treeshrubseeds.com/specieslist?id=699</t>
  </si>
  <si>
    <t>Tilia tomentosa</t>
  </si>
  <si>
    <t>https://www.treeshrubseeds.com/specieslist?id=700</t>
  </si>
  <si>
    <t>Toona serrata</t>
  </si>
  <si>
    <t>https://www.treeshrubseeds.com/specieslist?id=701</t>
  </si>
  <si>
    <t>Toona sinensis</t>
  </si>
  <si>
    <t>https://www.treeshrubseeds.com/specieslist?id=417</t>
  </si>
  <si>
    <t>Trachycarpus excelsus</t>
  </si>
  <si>
    <t>https://www.treeshrubseeds.com/specieslist?id=118</t>
  </si>
  <si>
    <t>Trachycarpus wagnerianus</t>
  </si>
  <si>
    <t>https://www.treeshrubseeds.com/specieslist?id=247</t>
  </si>
  <si>
    <t>Triglochin maritima</t>
  </si>
  <si>
    <t>https://www.treeshrubseeds.com/specieslist?id=553</t>
  </si>
  <si>
    <t>Tsuga canadensis</t>
  </si>
  <si>
    <t>https://www.treeshrubseeds.com/specieslist?id=1067</t>
  </si>
  <si>
    <t>Tsuga caroliniana</t>
  </si>
  <si>
    <t>https://www.treeshrubseeds.com/specieslist?id=710</t>
  </si>
  <si>
    <t>Tsuga chinensis</t>
  </si>
  <si>
    <t>https://www.treeshrubseeds.com/specieslist?id=494</t>
  </si>
  <si>
    <t>Tsuga heterophylla</t>
  </si>
  <si>
    <t>https://www.treeshrubseeds.com/specieslist?id=420</t>
  </si>
  <si>
    <t>Tsuga mertensiana</t>
  </si>
  <si>
    <t>https://www.treeshrubseeds.com/specieslist?id=421</t>
  </si>
  <si>
    <t>Ulex europaeus</t>
  </si>
  <si>
    <t>https://www.treeshrubseeds.com/specieslist?id=556</t>
  </si>
  <si>
    <t>https://www.treeshrubseeds.com/specieslist?id=64</t>
  </si>
  <si>
    <t>Ulmus parvifolia</t>
  </si>
  <si>
    <t>https://www.treeshrubseeds.com/specieslist?id=472</t>
  </si>
  <si>
    <t>Ulmus pumila</t>
  </si>
  <si>
    <t>https://www.treeshrubseeds.com/specieslist?id=557</t>
  </si>
  <si>
    <t>Uniola paniculata</t>
  </si>
  <si>
    <t>https://www.treeshrubseeds.com/specieslist?id=1186</t>
  </si>
  <si>
    <t>Vaccinium angustifolium</t>
  </si>
  <si>
    <t>https://www.treeshrubseeds.com/specieslist?id=250</t>
  </si>
  <si>
    <t>Vaccinium corymbosum</t>
  </si>
  <si>
    <t>https://www.treeshrubseeds.com/specieslist?id=558</t>
  </si>
  <si>
    <t>Vaccinium macrocarpon</t>
  </si>
  <si>
    <t>https://www.treeshrubseeds.com/specieslist?id=499</t>
  </si>
  <si>
    <t>Vaccinium myrtilloides</t>
  </si>
  <si>
    <t>https://www.treeshrubseeds.com/specieslist?id=485</t>
  </si>
  <si>
    <t>Viburnum acerifolium</t>
  </si>
  <si>
    <t>https://www.treeshrubseeds.com/specieslist?id=559</t>
  </si>
  <si>
    <t>Viburnum cassinoides</t>
  </si>
  <si>
    <t>https://www.treeshrubseeds.com/specieslist?id=614</t>
  </si>
  <si>
    <t>Viburnum dentatum</t>
  </si>
  <si>
    <t>https://www.treeshrubseeds.com/specieslist?id=560</t>
  </si>
  <si>
    <t>Viburnum dilatatum</t>
  </si>
  <si>
    <t>https://www.treeshrubseeds.com/specieslist?id=660</t>
  </si>
  <si>
    <t>Viburnum ichangense</t>
  </si>
  <si>
    <t>https://www.treeshrubseeds.com/specieslist?id=561</t>
  </si>
  <si>
    <t>Viburnum lantana</t>
  </si>
  <si>
    <t>https://www.treeshrubseeds.com/specieslist?id=562</t>
  </si>
  <si>
    <t>Viburnum lentago</t>
  </si>
  <si>
    <t>https://www.treeshrubseeds.com/specieslist?id=566</t>
  </si>
  <si>
    <t>Viburnum macrophyllum</t>
  </si>
  <si>
    <t>https://www.treeshrubseeds.com/specieslist?id=454</t>
  </si>
  <si>
    <t>Viburnum molle</t>
  </si>
  <si>
    <t>https://www.treeshrubseeds.com/specieslist?id=1268</t>
  </si>
  <si>
    <t>Viburnum opulus</t>
  </si>
  <si>
    <t>https://www.treeshrubseeds.com/specieslist?id=567</t>
  </si>
  <si>
    <t>Viburnum prunifolium</t>
  </si>
  <si>
    <t>https://www.treeshrubseeds.com/specieslist?id=274</t>
  </si>
  <si>
    <t>Viburnum rhytidophyllum</t>
  </si>
  <si>
    <t>https://www.treeshrubseeds.com/specieslist?id=565</t>
  </si>
  <si>
    <t>Viburnum sargenti</t>
  </si>
  <si>
    <t>https://www.treeshrubseeds.com/specieslist?id=776</t>
  </si>
  <si>
    <t>Viburnum setigerum</t>
  </si>
  <si>
    <t>https://www.treeshrubseeds.com/specieslist?id=662</t>
  </si>
  <si>
    <t>Viburnum sieboldi</t>
  </si>
  <si>
    <t>https://www.treeshrubseeds.com/specieslist?id=59</t>
  </si>
  <si>
    <t>Viburnum tinus</t>
  </si>
  <si>
    <t>https://www.treeshrubseeds.com/specieslist?id=777</t>
  </si>
  <si>
    <t>Viburnum trilobum</t>
  </si>
  <si>
    <t>https://www.treeshrubseeds.com/specieslist?id=275</t>
  </si>
  <si>
    <t>Vitex angus castus</t>
  </si>
  <si>
    <t>https://www.treeshrubseeds.com/specieslist?id=663</t>
  </si>
  <si>
    <t>Vitex negundo</t>
  </si>
  <si>
    <t>https://www.treeshrubseeds.com/specieslist?id=885</t>
  </si>
  <si>
    <t>Washingtonia filifera</t>
  </si>
  <si>
    <t>https://www.treeshrubseeds.com/specieslist?id=276</t>
  </si>
  <si>
    <t>Washingtonia robusta</t>
  </si>
  <si>
    <t>https://www.treeshrubseeds.com/specieslist?id=277</t>
  </si>
  <si>
    <t>Weigela florida</t>
  </si>
  <si>
    <t>https://www.treeshrubseeds.com/specieslist?id=646</t>
  </si>
  <si>
    <t>Wisteria floribunda</t>
  </si>
  <si>
    <t>https://www.treeshrubseeds.com/specieslist?id=117</t>
  </si>
  <si>
    <t>Wisteria formosa</t>
  </si>
  <si>
    <t>https://www.treeshrubseeds.com/specieslist?id=278</t>
  </si>
  <si>
    <t>Wisteria frutescens</t>
  </si>
  <si>
    <t>https://www.treeshrubseeds.com/specieslist?id=844</t>
  </si>
  <si>
    <t>Wisteria sinensis</t>
  </si>
  <si>
    <t>https://www.treeshrubseeds.com/specieslist?id=668</t>
  </si>
  <si>
    <t>Wisteria sinensis alba</t>
  </si>
  <si>
    <t>https://www.treeshrubseeds.com/specieslist?id=834</t>
  </si>
  <si>
    <t>Wisteria villosa</t>
  </si>
  <si>
    <t>https://www.treeshrubseeds.com/specieslist?id=576</t>
  </si>
  <si>
    <t>Xanthoceras sorbifolium</t>
  </si>
  <si>
    <t>https://www.treeshrubseeds.com/specieslist?id=835</t>
  </si>
  <si>
    <t>https://www.treeshrubseeds.com/specieslist?id=1133</t>
  </si>
  <si>
    <t>Yucca aloifolia</t>
  </si>
  <si>
    <t>https://www.treeshrubseeds.com/specieslist?id=845</t>
  </si>
  <si>
    <t>Yucca angustissima</t>
  </si>
  <si>
    <t>https://www.treeshrubseeds.com/specieslist?id=1074</t>
  </si>
  <si>
    <t>Yucca baccata</t>
  </si>
  <si>
    <t>https://www.treeshrubseeds.com/specieslist?id=279</t>
  </si>
  <si>
    <t>Yucca elata</t>
  </si>
  <si>
    <t>https://www.treeshrubseeds.com/specieslist?id=548</t>
  </si>
  <si>
    <t>Yucca filamentosa</t>
  </si>
  <si>
    <t>https://www.treeshrubseeds.com/specieslist?id=281</t>
  </si>
  <si>
    <t>Yucca glauca</t>
  </si>
  <si>
    <t>https://www.treeshrubseeds.com/specieslist?id=282</t>
  </si>
  <si>
    <t>Yucca harrimaniae</t>
  </si>
  <si>
    <t>https://www.treeshrubseeds.com/specieslist?id=1075</t>
  </si>
  <si>
    <t>Yucca torreyi</t>
  </si>
  <si>
    <t>https://www.treeshrubseeds.com/specieslist?id=604</t>
  </si>
  <si>
    <t>Zelkova serrata</t>
  </si>
  <si>
    <t>https://www.treeshrubseeds.com/specieslist?id=1092</t>
  </si>
  <si>
    <t>Zelkova sinica</t>
  </si>
  <si>
    <t>https://www.treeshrubseeds.com/specieslist?id=669</t>
  </si>
  <si>
    <t>Ziziphus jujube</t>
  </si>
  <si>
    <t>https://www.treeshrubseeds.com/specieslist?id=568</t>
  </si>
  <si>
    <t>https://www.treeshrubseeds.com/specieslist?id=1166</t>
  </si>
  <si>
    <t>https://www.treeshrubseeds.com/specieslist?id=1255</t>
  </si>
  <si>
    <t>Zoysia japonica</t>
  </si>
  <si>
    <t>https://www.treeshrubseeds.com/specieslist?id=847</t>
  </si>
  <si>
    <t>Suggested values</t>
  </si>
  <si>
    <t>Woody mass from total mass</t>
  </si>
  <si>
    <t>Edit these    \/</t>
  </si>
  <si>
    <t>STH suggestions</t>
  </si>
  <si>
    <t>Average Angiosperm</t>
  </si>
  <si>
    <t>Average Gymnosperm</t>
  </si>
  <si>
    <t>Allometric theory</t>
  </si>
  <si>
    <t>ß1=</t>
  </si>
  <si>
    <t>NA</t>
  </si>
  <si>
    <t>a1=</t>
  </si>
  <si>
    <t>Canopy mass(young) from woody mass</t>
  </si>
  <si>
    <t>ß2=</t>
  </si>
  <si>
    <t>a2=</t>
  </si>
  <si>
    <t>Canopy mass(mature) from woody mass</t>
  </si>
  <si>
    <t>ß3=</t>
  </si>
  <si>
    <t>a3=</t>
  </si>
  <si>
    <t>0.75 for angiosperms, 0.8 for gymnosperms</t>
  </si>
  <si>
    <t>Woody diameter from woody mass</t>
  </si>
  <si>
    <t>Tree height(young) from woody diameter</t>
  </si>
  <si>
    <t>Tree height(mature) from woody diameter</t>
  </si>
  <si>
    <t>ß7 (max height)</t>
  </si>
  <si>
    <t>Look up</t>
  </si>
  <si>
    <t>Total growth from projected area and canopy mass</t>
  </si>
  <si>
    <t>Gt=Alprojected*[ß9*(Ml^a)]</t>
  </si>
  <si>
    <t>IdealSeedlingMass</t>
  </si>
  <si>
    <t>fractionCarbonToSeeds</t>
  </si>
  <si>
    <t>φ3</t>
  </si>
  <si>
    <t>ND</t>
  </si>
  <si>
    <t>maxKgSeeds=φ3*[ß13*(Gt^a10)]</t>
  </si>
  <si>
    <t>ß13</t>
  </si>
  <si>
    <t>a10</t>
  </si>
  <si>
    <t>ß12</t>
  </si>
  <si>
    <t>#calculated</t>
  </si>
  <si>
    <t>DensityLeaf:</t>
  </si>
  <si>
    <t>~900</t>
  </si>
  <si>
    <t>DensityStem:</t>
  </si>
  <si>
    <t xml:space="preserve">DensitySeed: </t>
  </si>
  <si>
    <t>#assume density is half of stem</t>
  </si>
  <si>
    <t>Projected age of maturity (years):</t>
  </si>
  <si>
    <t>YoungsModStem:</t>
  </si>
  <si>
    <t>Warnings:</t>
  </si>
  <si>
    <t>HeightLeaf:</t>
  </si>
  <si>
    <t>fractStem@germ:</t>
  </si>
  <si>
    <t>Cycle</t>
  </si>
  <si>
    <t>Gnew</t>
  </si>
  <si>
    <t>Mt</t>
  </si>
  <si>
    <t>Ms</t>
  </si>
  <si>
    <t>Hs young</t>
  </si>
  <si>
    <t>Hs mature</t>
  </si>
  <si>
    <t>Mature?</t>
  </si>
  <si>
    <t>Hs</t>
  </si>
  <si>
    <t>Ml</t>
  </si>
  <si>
    <t>Ds</t>
  </si>
  <si>
    <t>old canonpy radius</t>
  </si>
  <si>
    <t>Alprojected</t>
  </si>
  <si>
    <t>Hcrit</t>
  </si>
  <si>
    <t>Violate Euler?</t>
  </si>
  <si>
    <t>maxKgSeeds</t>
  </si>
  <si>
    <t>waterTolerance:</t>
  </si>
  <si>
    <t>droughtTolerance:</t>
  </si>
</sst>
</file>

<file path=xl/styles.xml><?xml version="1.0" encoding="utf-8"?>
<styleSheet xmlns="http://schemas.openxmlformats.org/spreadsheetml/2006/main" xmlns:x14ac="http://schemas.microsoft.com/office/spreadsheetml/2009/9/ac" xmlns:mc="http://schemas.openxmlformats.org/markup-compatibility/2006">
  <fonts count="84">
    <font>
      <sz val="10.0"/>
      <color rgb="FF000000"/>
      <name val="Calibri"/>
      <scheme val="minor"/>
    </font>
    <font>
      <sz val="10.0"/>
      <color theme="1"/>
      <name val="Verdana"/>
    </font>
    <font/>
    <font>
      <sz val="10.0"/>
      <color rgb="FF000000"/>
      <name val="Verdana"/>
    </font>
    <font>
      <b/>
      <i/>
      <sz val="11.0"/>
      <color theme="1"/>
      <name val="Arial"/>
    </font>
    <font>
      <b/>
      <i/>
      <sz val="11.0"/>
      <color rgb="FF000000"/>
      <name val="Arial"/>
    </font>
    <font>
      <sz val="10.0"/>
      <color theme="1"/>
      <name val="Arial"/>
    </font>
    <font>
      <i/>
      <sz val="11.0"/>
      <color theme="1"/>
      <name val="Arial"/>
    </font>
    <font>
      <i/>
      <u/>
      <sz val="11.0"/>
      <color rgb="FF0000FF"/>
      <name val="Arial"/>
    </font>
    <font>
      <b/>
      <sz val="11.0"/>
      <color theme="1"/>
      <name val="Arial"/>
    </font>
    <font>
      <i/>
      <u/>
      <sz val="11.0"/>
      <color rgb="FF0000FF"/>
      <name val="Arial"/>
    </font>
    <font>
      <b/>
      <sz val="11.0"/>
      <color rgb="FF000000"/>
      <name val="Arial"/>
    </font>
    <font>
      <i/>
      <u/>
      <sz val="11.0"/>
      <color rgb="FF1155CC"/>
      <name val="Arial"/>
    </font>
    <font>
      <i/>
      <u/>
      <sz val="11.0"/>
      <color rgb="FF0000FF"/>
      <name val="Arial"/>
    </font>
    <font>
      <i/>
      <u/>
      <sz val="11.0"/>
      <color rgb="FF0000FF"/>
      <name val="Arial"/>
    </font>
    <font>
      <i/>
      <u/>
      <sz val="11.0"/>
      <color rgb="FF0000FF"/>
      <name val="Arial"/>
    </font>
    <font>
      <i/>
      <u/>
      <sz val="11.0"/>
      <color rgb="FF0000FF"/>
      <name val="Arial"/>
    </font>
    <font>
      <i/>
      <u/>
      <sz val="11.0"/>
      <color rgb="FF0000FF"/>
      <name val="Arial"/>
    </font>
    <font>
      <i/>
      <sz val="11.0"/>
      <color rgb="FF000000"/>
      <name val="Arial"/>
    </font>
    <font>
      <i/>
      <u/>
      <sz val="11.0"/>
      <color rgb="FF0000FF"/>
      <name val="Arial"/>
    </font>
    <font>
      <sz val="11.0"/>
      <color rgb="FF000000"/>
      <name val="Arial"/>
    </font>
    <font>
      <i/>
      <u/>
      <sz val="11.0"/>
      <color rgb="FF0000FF"/>
      <name val="Arial"/>
    </font>
    <font>
      <i/>
      <u/>
      <sz val="11.0"/>
      <color rgb="FF0000FF"/>
      <name val="Arial"/>
    </font>
    <font>
      <sz val="11.0"/>
      <color theme="1"/>
      <name val="Arial"/>
    </font>
    <font>
      <b/>
      <sz val="11.0"/>
      <color rgb="FFFF0000"/>
      <name val="Arial"/>
    </font>
    <font>
      <sz val="11.0"/>
      <color rgb="FFFF0000"/>
      <name val="Arial"/>
    </font>
    <font>
      <i/>
      <u/>
      <sz val="11.0"/>
      <color rgb="FF0000FF"/>
      <name val="Arial"/>
    </font>
    <font>
      <i/>
      <u/>
      <sz val="11.0"/>
      <color rgb="FF0000FF"/>
      <name val="Arial"/>
    </font>
    <font>
      <i/>
      <u/>
      <sz val="11.0"/>
      <color rgb="FF0000FF"/>
      <name val="Arial"/>
    </font>
    <font>
      <i/>
      <u/>
      <sz val="11.0"/>
      <color rgb="FF0000FF"/>
      <name val="Arial"/>
    </font>
    <font>
      <u/>
      <sz val="10.0"/>
      <color rgb="FF0000FF"/>
      <name val="Verdana"/>
    </font>
    <font>
      <u/>
      <sz val="10.0"/>
      <color rgb="FF0000FF"/>
      <name val="Verdana"/>
    </font>
    <font>
      <u/>
      <sz val="11.0"/>
      <color rgb="FF000000"/>
      <name val="Arial"/>
    </font>
    <font>
      <i/>
      <u/>
      <sz val="11.0"/>
      <color rgb="FF0000FF"/>
      <name val="Arial"/>
    </font>
    <font>
      <i/>
      <u/>
      <sz val="11.0"/>
      <color rgb="FF0000D4"/>
      <name val="Arial"/>
    </font>
    <font>
      <i/>
      <sz val="11.0"/>
      <color theme="1"/>
      <name val="Verdana"/>
    </font>
    <font>
      <i/>
      <u/>
      <sz val="11.0"/>
      <color rgb="FF0000FF"/>
      <name val="Arial"/>
    </font>
    <font>
      <i/>
      <u/>
      <sz val="11.0"/>
      <color rgb="FF0000FF"/>
      <name val="Arial"/>
    </font>
    <font>
      <i/>
      <sz val="10.0"/>
      <color rgb="FF990000"/>
      <name val="Verdana"/>
    </font>
    <font>
      <i/>
      <u/>
      <sz val="11.0"/>
      <color rgb="FF0000FF"/>
      <name val="Arial"/>
    </font>
    <font>
      <i/>
      <sz val="10.0"/>
      <color theme="1"/>
      <name val="Verdana"/>
    </font>
    <font>
      <i/>
      <u/>
      <sz val="11.0"/>
      <color rgb="FF000000"/>
      <name val="Arial"/>
    </font>
    <font>
      <i/>
      <sz val="10.0"/>
      <color rgb="FF000000"/>
      <name val="Verdana"/>
    </font>
    <font>
      <i/>
      <u/>
      <sz val="11.0"/>
      <color rgb="FF0000FF"/>
      <name val="Arial"/>
    </font>
    <font>
      <i/>
      <u/>
      <sz val="11.0"/>
      <color rgb="FF0000FF"/>
      <name val="Arial"/>
    </font>
    <font>
      <i/>
      <sz val="10.0"/>
      <color rgb="FF003300"/>
      <name val="Verdana"/>
    </font>
    <font>
      <i/>
      <u/>
      <sz val="11.0"/>
      <color rgb="FF0000FF"/>
      <name val="Arial"/>
    </font>
    <font>
      <i/>
      <u/>
      <sz val="11.0"/>
      <color rgb="FF0000FF"/>
      <name val="Arial"/>
    </font>
    <font>
      <i/>
      <u/>
      <sz val="11.0"/>
      <color rgb="FF0000FF"/>
      <name val="Arial"/>
    </font>
    <font>
      <i/>
      <u/>
      <sz val="11.0"/>
      <color rgb="FF0000FF"/>
      <name val="Arial"/>
    </font>
    <font>
      <i/>
      <u/>
      <sz val="11.0"/>
      <color rgb="FF0000FF"/>
      <name val="Arial"/>
    </font>
    <font>
      <i/>
      <sz val="11.0"/>
      <color rgb="FF990000"/>
      <name val="Arial"/>
    </font>
    <font>
      <i/>
      <u/>
      <sz val="11.0"/>
      <color rgb="FF0000FF"/>
      <name val="Arial"/>
    </font>
    <font>
      <i/>
      <sz val="11.0"/>
      <color rgb="FF003300"/>
      <name val="Arial"/>
    </font>
    <font>
      <i/>
      <u/>
      <sz val="11.0"/>
      <color rgb="FF0000FF"/>
      <name val="Arial"/>
    </font>
    <font>
      <i/>
      <u/>
      <sz val="11.0"/>
      <color rgb="FF0000FF"/>
      <name val="Arial"/>
    </font>
    <font>
      <i/>
      <u/>
      <sz val="11.0"/>
      <color rgb="FF0000FF"/>
      <name val="Arial"/>
    </font>
    <font>
      <i/>
      <sz val="11.0"/>
      <color rgb="FFFF0000"/>
      <name val="Arial"/>
    </font>
    <font>
      <i/>
      <u/>
      <sz val="11.0"/>
      <color rgb="FF0000FF"/>
      <name val="Arial"/>
    </font>
    <font>
      <sz val="11.0"/>
      <color rgb="FF0000FF"/>
      <name val="Arial"/>
    </font>
    <font>
      <u/>
      <sz val="11.0"/>
      <color rgb="FF0000FF"/>
      <name val="Arial"/>
    </font>
    <font>
      <i/>
      <u/>
      <sz val="11.0"/>
      <color rgb="FF0000FF"/>
      <name val="Arial"/>
    </font>
    <font>
      <i/>
      <u/>
      <sz val="11.0"/>
      <color rgb="FF0000FF"/>
      <name val="Arial"/>
    </font>
    <font>
      <i/>
      <u/>
      <sz val="11.0"/>
      <color rgb="FF0000FF"/>
      <name val="Arial"/>
    </font>
    <font>
      <i/>
      <u/>
      <sz val="11.0"/>
      <color rgb="FF0000FF"/>
      <name val="Arial"/>
    </font>
    <font>
      <i/>
      <u/>
      <sz val="11.0"/>
      <color rgb="FF0000FF"/>
      <name val="Arial"/>
    </font>
    <font>
      <i/>
      <u/>
      <sz val="11.0"/>
      <color rgb="FF0000FF"/>
      <name val="Arial"/>
    </font>
    <font>
      <b/>
      <color theme="1"/>
      <name val="Calibri"/>
      <scheme val="minor"/>
    </font>
    <font>
      <b/>
      <color rgb="FF000000"/>
      <name val="Calibri"/>
      <scheme val="minor"/>
    </font>
    <font>
      <color theme="1"/>
      <name val="Calibri"/>
      <scheme val="minor"/>
    </font>
    <font>
      <sz val="10.0"/>
      <color theme="1"/>
      <name val="Calibri"/>
      <scheme val="minor"/>
    </font>
    <font>
      <sz val="12.0"/>
      <color theme="1"/>
      <name val="Calibri"/>
      <scheme val="minor"/>
    </font>
    <font>
      <sz val="12.0"/>
      <color rgb="FF000000"/>
      <name val="Calibri"/>
      <scheme val="minor"/>
    </font>
    <font>
      <color rgb="FF000000"/>
      <name val="Calibri"/>
      <scheme val="minor"/>
    </font>
    <font>
      <b/>
      <sz val="10.0"/>
      <color theme="1"/>
      <name val="Verdana"/>
    </font>
    <font>
      <color theme="1"/>
      <name val="Verdana"/>
    </font>
    <font>
      <b/>
      <i/>
      <sz val="10.0"/>
      <color theme="1"/>
      <name val="Verdana"/>
    </font>
    <font>
      <sz val="10.0"/>
      <color rgb="FFDD0806"/>
      <name val="Verdana"/>
    </font>
    <font>
      <sz val="11.0"/>
      <color rgb="FF000000"/>
      <name val="Inconsolata"/>
    </font>
    <font>
      <b/>
      <sz val="10.0"/>
      <color rgb="FFFF0000"/>
      <name val="Verdana"/>
    </font>
    <font>
      <b/>
      <color theme="1"/>
      <name val="Verdana"/>
    </font>
    <font>
      <color rgb="FF000000"/>
      <name val="Verdana"/>
    </font>
    <font>
      <b/>
      <sz val="10.0"/>
      <color rgb="FF000000"/>
      <name val="Verdana"/>
    </font>
    <font>
      <sz val="11.0"/>
      <color rgb="FFF7981D"/>
      <name val="Inconsolata"/>
    </font>
  </fonts>
  <fills count="37">
    <fill>
      <patternFill patternType="none"/>
    </fill>
    <fill>
      <patternFill patternType="lightGray"/>
    </fill>
    <fill>
      <patternFill patternType="solid">
        <fgColor rgb="FFFFD966"/>
        <bgColor rgb="FFFFD966"/>
      </patternFill>
    </fill>
    <fill>
      <patternFill patternType="solid">
        <fgColor rgb="FF00B050"/>
        <bgColor rgb="FF00B050"/>
      </patternFill>
    </fill>
    <fill>
      <patternFill patternType="solid">
        <fgColor rgb="FFCC4125"/>
        <bgColor rgb="FFCC4125"/>
      </patternFill>
    </fill>
    <fill>
      <patternFill patternType="solid">
        <fgColor rgb="FFDAEEF3"/>
        <bgColor rgb="FFDAEEF3"/>
      </patternFill>
    </fill>
    <fill>
      <patternFill patternType="solid">
        <fgColor rgb="FFB6DDE8"/>
        <bgColor rgb="FFB6DDE8"/>
      </patternFill>
    </fill>
    <fill>
      <patternFill patternType="solid">
        <fgColor rgb="FFD8D8D8"/>
        <bgColor rgb="FFD8D8D8"/>
      </patternFill>
    </fill>
    <fill>
      <patternFill patternType="solid">
        <fgColor rgb="FFB4A7D6"/>
        <bgColor rgb="FFB4A7D6"/>
      </patternFill>
    </fill>
    <fill>
      <patternFill patternType="solid">
        <fgColor rgb="FF3D85C6"/>
        <bgColor rgb="FF3D85C6"/>
      </patternFill>
    </fill>
    <fill>
      <patternFill patternType="solid">
        <fgColor rgb="FFDDD9C3"/>
        <bgColor rgb="FFDDD9C3"/>
      </patternFill>
    </fill>
    <fill>
      <patternFill patternType="solid">
        <fgColor rgb="FFC4BD97"/>
        <bgColor rgb="FFC4BD97"/>
      </patternFill>
    </fill>
    <fill>
      <patternFill patternType="solid">
        <fgColor rgb="FFE5DFEC"/>
        <bgColor rgb="FFE5DFEC"/>
      </patternFill>
    </fill>
    <fill>
      <patternFill patternType="solid">
        <fgColor rgb="FFCCC0D9"/>
        <bgColor rgb="FFCCC0D9"/>
      </patternFill>
    </fill>
    <fill>
      <patternFill patternType="solid">
        <fgColor rgb="FFEAF1DD"/>
        <bgColor rgb="FFEAF1DD"/>
      </patternFill>
    </fill>
    <fill>
      <patternFill patternType="solid">
        <fgColor rgb="FFD6E3BC"/>
        <bgColor rgb="FFD6E3BC"/>
      </patternFill>
    </fill>
    <fill>
      <patternFill patternType="solid">
        <fgColor rgb="FFC2D69B"/>
        <bgColor rgb="FFC2D69B"/>
      </patternFill>
    </fill>
    <fill>
      <patternFill patternType="solid">
        <fgColor rgb="FF76923C"/>
        <bgColor rgb="FF76923C"/>
      </patternFill>
    </fill>
    <fill>
      <patternFill patternType="solid">
        <fgColor rgb="FFFDE9D9"/>
        <bgColor rgb="FFFDE9D9"/>
      </patternFill>
    </fill>
    <fill>
      <patternFill patternType="solid">
        <fgColor rgb="FFFBD4B4"/>
        <bgColor rgb="FFFBD4B4"/>
      </patternFill>
    </fill>
    <fill>
      <patternFill patternType="solid">
        <fgColor rgb="FFDBE5F1"/>
        <bgColor rgb="FFDBE5F1"/>
      </patternFill>
    </fill>
    <fill>
      <patternFill patternType="solid">
        <fgColor rgb="FFB8CCE4"/>
        <bgColor rgb="FFB8CCE4"/>
      </patternFill>
    </fill>
    <fill>
      <patternFill patternType="solid">
        <fgColor rgb="FF95B3D7"/>
        <bgColor rgb="FF95B3D7"/>
      </patternFill>
    </fill>
    <fill>
      <patternFill patternType="solid">
        <fgColor rgb="FFC6D9F0"/>
        <bgColor rgb="FFC6D9F0"/>
      </patternFill>
    </fill>
    <fill>
      <patternFill patternType="solid">
        <fgColor rgb="FFC9DAF8"/>
        <bgColor rgb="FFC9DAF8"/>
      </patternFill>
    </fill>
    <fill>
      <patternFill patternType="solid">
        <fgColor rgb="FF8DB3E2"/>
        <bgColor rgb="FF8DB3E2"/>
      </patternFill>
    </fill>
    <fill>
      <patternFill patternType="solid">
        <fgColor rgb="FFFFFFFF"/>
        <bgColor rgb="FFFFFFFF"/>
      </patternFill>
    </fill>
    <fill>
      <patternFill patternType="solid">
        <fgColor rgb="FF92CDDC"/>
        <bgColor rgb="FF92CDDC"/>
      </patternFill>
    </fill>
    <fill>
      <patternFill patternType="solid">
        <fgColor rgb="FF008000"/>
        <bgColor rgb="FF008000"/>
      </patternFill>
    </fill>
    <fill>
      <patternFill patternType="solid">
        <fgColor rgb="FFD9D2E9"/>
        <bgColor rgb="FFD9D2E9"/>
      </patternFill>
    </fill>
    <fill>
      <patternFill patternType="solid">
        <fgColor rgb="FFBFBFBF"/>
        <bgColor rgb="FFBFBFBF"/>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CE5CD"/>
        <bgColor rgb="FFFCE5CD"/>
      </patternFill>
    </fill>
    <fill>
      <patternFill patternType="solid">
        <fgColor rgb="FFA4C2F4"/>
        <bgColor rgb="FFA4C2F4"/>
      </patternFill>
    </fill>
    <fill>
      <patternFill patternType="solid">
        <fgColor rgb="FFFFFF00"/>
        <bgColor rgb="FFFFFF00"/>
      </patternFill>
    </fill>
  </fills>
  <borders count="42">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right style="thin">
        <color rgb="FF000000"/>
      </right>
    </border>
    <border>
      <left/>
      <right/>
      <top/>
      <bottom/>
    </border>
    <border>
      <left style="thin">
        <color rgb="FF000000"/>
      </left>
      <right/>
      <top style="thin">
        <color rgb="FF000000"/>
      </top>
      <bottom/>
    </border>
    <border>
      <left/>
      <right style="thin">
        <color rgb="FF000000"/>
      </right>
      <top style="thin">
        <color rgb="FF000000"/>
      </top>
      <bottom/>
    </border>
    <border>
      <left/>
      <right/>
      <top style="thin">
        <color rgb="FF000000"/>
      </top>
      <bottom/>
    </border>
    <border>
      <top style="thin">
        <color rgb="FF000000"/>
      </top>
      <bottom/>
    </border>
    <border>
      <left style="thin">
        <color rgb="FF000000"/>
      </left>
      <right/>
      <top/>
      <bottom/>
    </border>
    <border>
      <left/>
      <right style="thin">
        <color rgb="FF000000"/>
      </right>
      <top/>
      <bottom/>
    </border>
    <border>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top style="medium">
        <color rgb="FF000000"/>
      </top>
      <bottom/>
    </border>
    <border>
      <left/>
      <right/>
      <top style="medium">
        <color rgb="FF000000"/>
      </top>
    </border>
    <border>
      <left style="medium">
        <color rgb="FF000000"/>
      </left>
    </border>
    <border>
      <left style="thin">
        <color rgb="FF000000"/>
      </lef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right style="thin">
        <color rgb="FF000000"/>
      </right>
      <top/>
      <bottom style="thin">
        <color rgb="FF000000"/>
      </bottom>
    </border>
    <border>
      <right style="thin">
        <color rgb="FF000000"/>
      </right>
      <bottom style="thin">
        <color rgb="FF000000"/>
      </bottom>
    </border>
    <border>
      <left/>
      <right/>
      <top/>
      <bottom style="medium">
        <color rgb="FF000000"/>
      </bottom>
    </border>
    <border>
      <left style="thin">
        <color rgb="FF000000"/>
      </left>
      <right/>
      <top/>
      <bottom style="thin">
        <color rgb="FF000000"/>
      </bottom>
    </border>
    <border>
      <left/>
      <right/>
      <top/>
      <bottom style="thin">
        <color rgb="FF000000"/>
      </bottom>
    </border>
    <border>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top/>
      <bottom/>
    </border>
    <border>
      <left/>
      <right style="medium">
        <color rgb="FF000000"/>
      </right>
      <top style="medium">
        <color rgb="FF000000"/>
      </top>
      <bottom style="medium">
        <color rgb="FF000000"/>
      </bottom>
    </border>
    <border>
      <left/>
      <right style="medium">
        <color rgb="FF000000"/>
      </right>
      <top style="medium">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bottom style="medium">
        <color rgb="FF000000"/>
      </bottom>
    </border>
    <border>
      <left/>
      <right style="medium">
        <color rgb="FF000000"/>
      </right>
      <bottom style="medium">
        <color rgb="FF000000"/>
      </bottom>
    </border>
  </borders>
  <cellStyleXfs count="1">
    <xf borderId="0" fillId="0" fontId="0" numFmtId="0" applyAlignment="1" applyFont="1"/>
  </cellStyleXfs>
  <cellXfs count="418">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1" fillId="0" fontId="3" numFmtId="0" xfId="0" applyAlignment="1" applyBorder="1" applyFont="1">
      <alignment horizontal="center"/>
    </xf>
    <xf borderId="1" fillId="0" fontId="1" numFmtId="0" xfId="0" applyAlignment="1" applyBorder="1" applyFont="1">
      <alignment horizontal="center" readingOrder="0"/>
    </xf>
    <xf borderId="0" fillId="0" fontId="4" numFmtId="0" xfId="0" applyFont="1"/>
    <xf borderId="2" fillId="2" fontId="4" numFmtId="0" xfId="0" applyBorder="1" applyFill="1" applyFont="1"/>
    <xf borderId="3" fillId="0" fontId="2" numFmtId="0" xfId="0" applyBorder="1" applyFont="1"/>
    <xf borderId="2" fillId="3" fontId="4" numFmtId="0" xfId="0" applyBorder="1" applyFill="1" applyFont="1"/>
    <xf borderId="4" fillId="3" fontId="4" numFmtId="0" xfId="0" applyBorder="1" applyFont="1"/>
    <xf borderId="2" fillId="2" fontId="5" numFmtId="0" xfId="0" applyBorder="1" applyFont="1"/>
    <xf borderId="2" fillId="4" fontId="4" numFmtId="0" xfId="0" applyAlignment="1" applyBorder="1" applyFill="1" applyFont="1">
      <alignment readingOrder="0"/>
    </xf>
    <xf borderId="2" fillId="4" fontId="4" numFmtId="0" xfId="0" applyBorder="1" applyFont="1"/>
    <xf borderId="0" fillId="0" fontId="4" numFmtId="0" xfId="0" applyAlignment="1" applyFont="1">
      <alignment shrinkToFit="0" wrapText="1"/>
    </xf>
    <xf borderId="3" fillId="2" fontId="6" numFmtId="0" xfId="0" applyBorder="1" applyFont="1"/>
    <xf borderId="3" fillId="4" fontId="6" numFmtId="0" xfId="0" applyBorder="1" applyFont="1"/>
    <xf borderId="5" fillId="3" fontId="4" numFmtId="0" xfId="0" applyBorder="1" applyFont="1"/>
    <xf borderId="6" fillId="3" fontId="6" numFmtId="0" xfId="0" applyBorder="1" applyFont="1"/>
    <xf borderId="7" fillId="0" fontId="4" numFmtId="0" xfId="0" applyAlignment="1" applyBorder="1" applyFont="1">
      <alignment horizontal="center"/>
    </xf>
    <xf borderId="8" fillId="0" fontId="2" numFmtId="0" xfId="0" applyBorder="1" applyFont="1"/>
    <xf borderId="9" fillId="0" fontId="4" numFmtId="0" xfId="0" applyAlignment="1" applyBorder="1" applyFont="1">
      <alignment horizontal="center"/>
    </xf>
    <xf borderId="7" fillId="0" fontId="5" numFmtId="0" xfId="0" applyAlignment="1" applyBorder="1" applyFont="1">
      <alignment horizontal="center"/>
    </xf>
    <xf borderId="7" fillId="0" fontId="4" numFmtId="0" xfId="0" applyAlignment="1" applyBorder="1" applyFont="1">
      <alignment horizontal="center" readingOrder="0"/>
    </xf>
    <xf borderId="0" fillId="0" fontId="5" numFmtId="0" xfId="0" applyAlignment="1" applyFont="1">
      <alignment horizontal="center"/>
    </xf>
    <xf borderId="10" fillId="0" fontId="2" numFmtId="0" xfId="0" applyBorder="1" applyFont="1"/>
    <xf borderId="11" fillId="5" fontId="7" numFmtId="0" xfId="0" applyAlignment="1" applyBorder="1" applyFill="1" applyFont="1">
      <alignment shrinkToFit="0" wrapText="1"/>
    </xf>
    <xf borderId="11" fillId="5" fontId="7" numFmtId="0" xfId="0" applyBorder="1" applyFont="1"/>
    <xf borderId="12" fillId="5" fontId="4" numFmtId="0" xfId="0" applyAlignment="1" applyBorder="1" applyFont="1">
      <alignment readingOrder="0"/>
    </xf>
    <xf borderId="13" fillId="5" fontId="8" numFmtId="0" xfId="0" applyAlignment="1" applyBorder="1" applyFont="1">
      <alignment readingOrder="0"/>
    </xf>
    <xf borderId="12" fillId="5" fontId="9" numFmtId="0" xfId="0" applyBorder="1" applyFont="1"/>
    <xf borderId="13" fillId="5" fontId="10" numFmtId="0" xfId="0" applyBorder="1" applyFont="1"/>
    <xf borderId="12" fillId="5" fontId="9" numFmtId="0" xfId="0" applyAlignment="1" applyBorder="1" applyFont="1">
      <alignment readingOrder="0"/>
    </xf>
    <xf borderId="14" fillId="5" fontId="9" numFmtId="0" xfId="0" applyBorder="1" applyFont="1"/>
    <xf borderId="12" fillId="5" fontId="11" numFmtId="0" xfId="0" applyBorder="1" applyFont="1"/>
    <xf borderId="12" fillId="5" fontId="11" numFmtId="0" xfId="0" applyAlignment="1" applyBorder="1" applyFont="1">
      <alignment readingOrder="0"/>
    </xf>
    <xf borderId="15" fillId="5" fontId="9" numFmtId="0" xfId="0" applyAlignment="1" applyBorder="1" applyFont="1">
      <alignment readingOrder="0"/>
    </xf>
    <xf borderId="13" fillId="5" fontId="12" numFmtId="0" xfId="0" applyAlignment="1" applyBorder="1" applyFont="1">
      <alignment readingOrder="0"/>
    </xf>
    <xf borderId="11" fillId="6" fontId="7" numFmtId="0" xfId="0" applyAlignment="1" applyBorder="1" applyFill="1" applyFont="1">
      <alignment shrinkToFit="0" wrapText="1"/>
    </xf>
    <xf borderId="11" fillId="6" fontId="7" numFmtId="0" xfId="0" applyBorder="1" applyFont="1"/>
    <xf borderId="16" fillId="6" fontId="9" numFmtId="0" xfId="0" applyAlignment="1" applyBorder="1" applyFont="1">
      <alignment readingOrder="0"/>
    </xf>
    <xf borderId="17" fillId="6" fontId="13" numFmtId="0" xfId="0" applyAlignment="1" applyBorder="1" applyFont="1">
      <alignment readingOrder="0"/>
    </xf>
    <xf borderId="16" fillId="6" fontId="9" numFmtId="0" xfId="0" applyBorder="1" applyFont="1"/>
    <xf borderId="17" fillId="6" fontId="14" numFmtId="0" xfId="0" applyBorder="1" applyFont="1"/>
    <xf borderId="11" fillId="6" fontId="9" numFmtId="0" xfId="0" applyBorder="1" applyFont="1"/>
    <xf borderId="16" fillId="6" fontId="11" numFmtId="0" xfId="0" applyBorder="1" applyFont="1"/>
    <xf borderId="16" fillId="6" fontId="11" numFmtId="0" xfId="0" applyAlignment="1" applyBorder="1" applyFont="1">
      <alignment readingOrder="0"/>
    </xf>
    <xf borderId="17" fillId="6" fontId="15" numFmtId="0" xfId="0" applyAlignment="1" applyBorder="1" applyFont="1">
      <alignment readingOrder="0"/>
    </xf>
    <xf borderId="18" fillId="6" fontId="9" numFmtId="0" xfId="0" applyAlignment="1" applyBorder="1" applyFont="1">
      <alignment readingOrder="0"/>
    </xf>
    <xf borderId="19" fillId="7" fontId="7" numFmtId="0" xfId="0" applyAlignment="1" applyBorder="1" applyFill="1" applyFont="1">
      <alignment shrinkToFit="0" wrapText="1"/>
    </xf>
    <xf borderId="20" fillId="7" fontId="7" numFmtId="0" xfId="0" applyBorder="1" applyFont="1"/>
    <xf borderId="20" fillId="7" fontId="16" numFmtId="0" xfId="0" applyBorder="1" applyFont="1"/>
    <xf borderId="21" fillId="7" fontId="7" numFmtId="0" xfId="0" applyBorder="1" applyFont="1"/>
    <xf borderId="21" fillId="7" fontId="17" numFmtId="0" xfId="0" applyBorder="1" applyFont="1"/>
    <xf borderId="20" fillId="7" fontId="18" numFmtId="0" xfId="0" applyBorder="1" applyFont="1"/>
    <xf borderId="22" fillId="7" fontId="7" numFmtId="0" xfId="0" applyBorder="1" applyFont="1"/>
    <xf borderId="22" fillId="7" fontId="19" numFmtId="0" xfId="0" applyBorder="1" applyFont="1"/>
    <xf borderId="0" fillId="8" fontId="7" numFmtId="0" xfId="0" applyAlignment="1" applyFill="1" applyFont="1">
      <alignment shrinkToFit="0" wrapText="1"/>
    </xf>
    <xf borderId="0" fillId="8" fontId="7" numFmtId="0" xfId="0" applyFont="1"/>
    <xf borderId="0" fillId="8" fontId="20" numFmtId="0" xfId="0" applyAlignment="1" applyFont="1">
      <alignment horizontal="right" readingOrder="0"/>
    </xf>
    <xf borderId="13" fillId="8" fontId="21" numFmtId="0" xfId="0" applyAlignment="1" applyBorder="1" applyFont="1">
      <alignment readingOrder="0"/>
    </xf>
    <xf borderId="7" fillId="8" fontId="11" numFmtId="0" xfId="0" applyAlignment="1" applyBorder="1" applyFont="1">
      <alignment horizontal="right"/>
    </xf>
    <xf borderId="23" fillId="8" fontId="11" numFmtId="0" xfId="0" applyAlignment="1" applyBorder="1" applyFont="1">
      <alignment horizontal="right" readingOrder="0"/>
    </xf>
    <xf borderId="9" fillId="8" fontId="11" numFmtId="0" xfId="0" applyAlignment="1" applyBorder="1" applyFont="1">
      <alignment horizontal="right"/>
    </xf>
    <xf borderId="24" fillId="8" fontId="11" numFmtId="0" xfId="0" applyAlignment="1" applyBorder="1" applyFont="1">
      <alignment horizontal="right"/>
    </xf>
    <xf borderId="25" fillId="8" fontId="22" numFmtId="0" xfId="0" applyBorder="1" applyFont="1"/>
    <xf borderId="23" fillId="8" fontId="20" numFmtId="0" xfId="0" applyAlignment="1" applyBorder="1" applyFont="1">
      <alignment horizontal="right" readingOrder="0"/>
    </xf>
    <xf borderId="23" fillId="8" fontId="23" numFmtId="0" xfId="0" applyAlignment="1" applyBorder="1" applyFont="1">
      <alignment horizontal="right" readingOrder="0"/>
    </xf>
    <xf borderId="23" fillId="8" fontId="24" numFmtId="0" xfId="0" applyAlignment="1" applyBorder="1" applyFont="1">
      <alignment horizontal="right" readingOrder="0"/>
    </xf>
    <xf borderId="0" fillId="8" fontId="25" numFmtId="0" xfId="0" applyAlignment="1" applyFont="1">
      <alignment horizontal="right" readingOrder="0"/>
    </xf>
    <xf borderId="13" fillId="8" fontId="26" numFmtId="0" xfId="0" applyBorder="1" applyFont="1"/>
    <xf borderId="24" fillId="8" fontId="20" numFmtId="0" xfId="0" applyAlignment="1" applyBorder="1" applyFont="1">
      <alignment horizontal="right"/>
    </xf>
    <xf borderId="10" fillId="8" fontId="1" numFmtId="0" xfId="0" applyBorder="1" applyFont="1"/>
    <xf borderId="0" fillId="9" fontId="7" numFmtId="0" xfId="0" applyAlignment="1" applyFill="1" applyFont="1">
      <alignment shrinkToFit="0" wrapText="1"/>
    </xf>
    <xf borderId="0" fillId="9" fontId="7" numFmtId="0" xfId="0" applyFont="1"/>
    <xf borderId="24" fillId="9" fontId="23" numFmtId="0" xfId="0" applyBorder="1" applyFont="1"/>
    <xf borderId="10" fillId="9" fontId="1" numFmtId="0" xfId="0" applyBorder="1" applyFont="1"/>
    <xf borderId="24" fillId="9" fontId="9" numFmtId="0" xfId="0" applyBorder="1" applyFont="1"/>
    <xf borderId="17" fillId="9" fontId="27" numFmtId="0" xfId="0" applyBorder="1" applyFont="1"/>
    <xf borderId="0" fillId="9" fontId="1" numFmtId="0" xfId="0" applyFont="1"/>
    <xf borderId="0" fillId="9" fontId="9" numFmtId="0" xfId="0" applyFont="1"/>
    <xf borderId="25" fillId="9" fontId="28" numFmtId="0" xfId="0" applyBorder="1" applyFont="1"/>
    <xf borderId="24" fillId="9" fontId="20" numFmtId="0" xfId="0" applyBorder="1" applyFont="1"/>
    <xf borderId="10" fillId="9" fontId="29" numFmtId="0" xfId="0" applyBorder="1" applyFont="1"/>
    <xf borderId="24" fillId="9" fontId="20" numFmtId="0" xfId="0" applyAlignment="1" applyBorder="1" applyFont="1">
      <alignment readingOrder="0"/>
    </xf>
    <xf borderId="0" fillId="9" fontId="23" numFmtId="0" xfId="0" applyFont="1"/>
    <xf borderId="0" fillId="9" fontId="20" numFmtId="0" xfId="0" applyAlignment="1" applyFont="1">
      <alignment horizontal="right" readingOrder="0"/>
    </xf>
    <xf borderId="10" fillId="9" fontId="30" numFmtId="0" xfId="0" applyAlignment="1" applyBorder="1" applyFont="1">
      <alignment readingOrder="0"/>
    </xf>
    <xf borderId="24" fillId="9" fontId="23" numFmtId="0" xfId="0" applyAlignment="1" applyBorder="1" applyFont="1">
      <alignment readingOrder="0"/>
    </xf>
    <xf borderId="0" fillId="9" fontId="31" numFmtId="0" xfId="0" applyAlignment="1" applyFont="1">
      <alignment readingOrder="0"/>
    </xf>
    <xf borderId="24" fillId="9" fontId="18" numFmtId="0" xfId="0" applyBorder="1" applyFont="1"/>
    <xf borderId="24" fillId="9" fontId="32" numFmtId="0" xfId="0" applyBorder="1" applyFont="1"/>
    <xf borderId="0" fillId="9" fontId="33" numFmtId="0" xfId="0" applyFont="1"/>
    <xf borderId="10" fillId="9" fontId="34" numFmtId="0" xfId="0" applyBorder="1" applyFont="1"/>
    <xf borderId="10" fillId="9" fontId="35" numFmtId="0" xfId="0" applyBorder="1" applyFont="1"/>
    <xf borderId="10" fillId="9" fontId="6" numFmtId="0" xfId="0" applyBorder="1" applyFont="1"/>
    <xf borderId="10" fillId="9" fontId="7" numFmtId="0" xfId="0" applyBorder="1" applyFont="1"/>
    <xf borderId="26" fillId="9" fontId="9" numFmtId="0" xfId="0" applyBorder="1" applyFont="1"/>
    <xf borderId="27" fillId="9" fontId="36" numFmtId="0" xfId="0" applyAlignment="1" applyBorder="1" applyFont="1">
      <alignment readingOrder="0"/>
    </xf>
    <xf borderId="1" fillId="9" fontId="9" numFmtId="0" xfId="0" applyBorder="1" applyFont="1"/>
    <xf borderId="25" fillId="9" fontId="37" numFmtId="0" xfId="0" applyAlignment="1" applyBorder="1" applyFont="1">
      <alignment readingOrder="0"/>
    </xf>
    <xf borderId="0" fillId="9" fontId="20" numFmtId="0" xfId="0" applyAlignment="1" applyFont="1">
      <alignment horizontal="right"/>
    </xf>
    <xf borderId="28" fillId="9" fontId="7" numFmtId="0" xfId="0" applyBorder="1" applyFont="1"/>
    <xf borderId="19" fillId="7" fontId="1" numFmtId="0" xfId="0" applyBorder="1" applyFont="1"/>
    <xf borderId="20" fillId="7" fontId="1" numFmtId="0" xfId="0" applyBorder="1" applyFont="1"/>
    <xf borderId="29" fillId="7" fontId="1" numFmtId="0" xfId="0" applyBorder="1" applyFont="1"/>
    <xf borderId="20" fillId="7" fontId="3" numFmtId="0" xfId="0" applyBorder="1" applyFont="1"/>
    <xf borderId="0" fillId="0" fontId="7" numFmtId="0" xfId="0" applyAlignment="1" applyFont="1">
      <alignment shrinkToFit="0" wrapText="1"/>
    </xf>
    <xf borderId="11" fillId="10" fontId="7" numFmtId="0" xfId="0" applyBorder="1" applyFill="1" applyFont="1"/>
    <xf borderId="16" fillId="10" fontId="7" numFmtId="0" xfId="0" applyBorder="1" applyFont="1"/>
    <xf borderId="16" fillId="10" fontId="38" numFmtId="0" xfId="0" applyAlignment="1" applyBorder="1" applyFont="1">
      <alignment horizontal="right"/>
    </xf>
    <xf borderId="17" fillId="10" fontId="39" numFmtId="0" xfId="0" applyBorder="1" applyFont="1"/>
    <xf borderId="16" fillId="10" fontId="40" numFmtId="0" xfId="0" applyAlignment="1" applyBorder="1" applyFont="1">
      <alignment horizontal="right"/>
    </xf>
    <xf borderId="11" fillId="10" fontId="40" numFmtId="0" xfId="0" applyAlignment="1" applyBorder="1" applyFont="1">
      <alignment horizontal="right"/>
    </xf>
    <xf borderId="17" fillId="10" fontId="41" numFmtId="0" xfId="0" applyBorder="1" applyFont="1"/>
    <xf borderId="16" fillId="10" fontId="42" numFmtId="0" xfId="0" applyAlignment="1" applyBorder="1" applyFont="1">
      <alignment horizontal="right"/>
    </xf>
    <xf borderId="18" fillId="10" fontId="40" numFmtId="0" xfId="0" applyAlignment="1" applyBorder="1" applyFont="1">
      <alignment horizontal="right"/>
    </xf>
    <xf borderId="11" fillId="11" fontId="7" numFmtId="0" xfId="0" applyBorder="1" applyFill="1" applyFont="1"/>
    <xf borderId="16" fillId="11" fontId="7" numFmtId="0" xfId="0" applyBorder="1" applyFont="1"/>
    <xf borderId="30" fillId="11" fontId="38" numFmtId="0" xfId="0" applyAlignment="1" applyBorder="1" applyFont="1">
      <alignment horizontal="right"/>
    </xf>
    <xf borderId="27" fillId="11" fontId="43" numFmtId="0" xfId="0" applyBorder="1" applyFont="1"/>
    <xf borderId="30" fillId="11" fontId="40" numFmtId="0" xfId="0" applyAlignment="1" applyBorder="1" applyFont="1">
      <alignment horizontal="right"/>
    </xf>
    <xf borderId="31" fillId="11" fontId="40" numFmtId="0" xfId="0" applyAlignment="1" applyBorder="1" applyFont="1">
      <alignment horizontal="right"/>
    </xf>
    <xf borderId="30" fillId="11" fontId="42" numFmtId="0" xfId="0" applyAlignment="1" applyBorder="1" applyFont="1">
      <alignment horizontal="right"/>
    </xf>
    <xf borderId="32" fillId="11" fontId="40" numFmtId="0" xfId="0" applyAlignment="1" applyBorder="1" applyFont="1">
      <alignment horizontal="right"/>
    </xf>
    <xf borderId="11" fillId="12" fontId="7" numFmtId="0" xfId="0" applyBorder="1" applyFill="1" applyFont="1"/>
    <xf borderId="12" fillId="12" fontId="7" numFmtId="0" xfId="0" applyBorder="1" applyFont="1"/>
    <xf borderId="12" fillId="12" fontId="38" numFmtId="0" xfId="0" applyAlignment="1" applyBorder="1" applyFont="1">
      <alignment horizontal="right"/>
    </xf>
    <xf borderId="13" fillId="12" fontId="44" numFmtId="0" xfId="0" applyBorder="1" applyFont="1"/>
    <xf borderId="12" fillId="12" fontId="45" numFmtId="0" xfId="0" applyAlignment="1" applyBorder="1" applyFont="1">
      <alignment horizontal="right"/>
    </xf>
    <xf borderId="14" fillId="12" fontId="45" numFmtId="0" xfId="0" applyAlignment="1" applyBorder="1" applyFont="1">
      <alignment horizontal="right"/>
    </xf>
    <xf borderId="12" fillId="12" fontId="42" numFmtId="0" xfId="0" applyAlignment="1" applyBorder="1" applyFont="1">
      <alignment horizontal="right"/>
    </xf>
    <xf borderId="15" fillId="12" fontId="45" numFmtId="0" xfId="0" applyAlignment="1" applyBorder="1" applyFont="1">
      <alignment horizontal="right"/>
    </xf>
    <xf borderId="11" fillId="13" fontId="7" numFmtId="0" xfId="0" applyBorder="1" applyFill="1" applyFont="1"/>
    <xf borderId="16" fillId="13" fontId="7" numFmtId="0" xfId="0" applyBorder="1" applyFont="1"/>
    <xf borderId="30" fillId="13" fontId="38" numFmtId="0" xfId="0" applyAlignment="1" applyBorder="1" applyFont="1">
      <alignment horizontal="right"/>
    </xf>
    <xf borderId="27" fillId="13" fontId="46" numFmtId="0" xfId="0" applyBorder="1" applyFont="1"/>
    <xf borderId="30" fillId="13" fontId="45" numFmtId="0" xfId="0" applyAlignment="1" applyBorder="1" applyFont="1">
      <alignment horizontal="right"/>
    </xf>
    <xf borderId="31" fillId="13" fontId="45" numFmtId="0" xfId="0" applyAlignment="1" applyBorder="1" applyFont="1">
      <alignment horizontal="right"/>
    </xf>
    <xf borderId="30" fillId="13" fontId="42" numFmtId="0" xfId="0" applyAlignment="1" applyBorder="1" applyFont="1">
      <alignment horizontal="right"/>
    </xf>
    <xf borderId="32" fillId="13" fontId="45" numFmtId="0" xfId="0" applyAlignment="1" applyBorder="1" applyFont="1">
      <alignment horizontal="right"/>
    </xf>
    <xf borderId="11" fillId="14" fontId="7" numFmtId="0" xfId="0" applyBorder="1" applyFill="1" applyFont="1"/>
    <xf borderId="16" fillId="14" fontId="7" numFmtId="0" xfId="0" applyBorder="1" applyFont="1"/>
    <xf borderId="12" fillId="14" fontId="38" numFmtId="0" xfId="0" applyAlignment="1" applyBorder="1" applyFont="1">
      <alignment horizontal="right"/>
    </xf>
    <xf borderId="13" fillId="14" fontId="47" numFmtId="0" xfId="0" applyBorder="1" applyFont="1"/>
    <xf borderId="12" fillId="14" fontId="40" numFmtId="0" xfId="0" applyAlignment="1" applyBorder="1" applyFont="1">
      <alignment horizontal="right"/>
    </xf>
    <xf borderId="14" fillId="14" fontId="40" numFmtId="0" xfId="0" applyAlignment="1" applyBorder="1" applyFont="1">
      <alignment horizontal="right"/>
    </xf>
    <xf borderId="12" fillId="14" fontId="42" numFmtId="0" xfId="0" applyAlignment="1" applyBorder="1" applyFont="1">
      <alignment horizontal="right"/>
    </xf>
    <xf borderId="15" fillId="14" fontId="40" numFmtId="0" xfId="0" applyAlignment="1" applyBorder="1" applyFont="1">
      <alignment horizontal="right"/>
    </xf>
    <xf borderId="11" fillId="15" fontId="7" numFmtId="0" xfId="0" applyBorder="1" applyFill="1" applyFont="1"/>
    <xf borderId="16" fillId="15" fontId="7" numFmtId="0" xfId="0" applyBorder="1" applyFont="1"/>
    <xf borderId="30" fillId="15" fontId="38" numFmtId="0" xfId="0" applyAlignment="1" applyBorder="1" applyFont="1">
      <alignment horizontal="right"/>
    </xf>
    <xf borderId="27" fillId="15" fontId="48" numFmtId="0" xfId="0" applyBorder="1" applyFont="1"/>
    <xf borderId="30" fillId="15" fontId="40" numFmtId="0" xfId="0" applyAlignment="1" applyBorder="1" applyFont="1">
      <alignment horizontal="right"/>
    </xf>
    <xf borderId="31" fillId="15" fontId="40" numFmtId="0" xfId="0" applyAlignment="1" applyBorder="1" applyFont="1">
      <alignment horizontal="right"/>
    </xf>
    <xf borderId="30" fillId="15" fontId="42" numFmtId="0" xfId="0" applyAlignment="1" applyBorder="1" applyFont="1">
      <alignment horizontal="right"/>
    </xf>
    <xf borderId="32" fillId="15" fontId="40" numFmtId="0" xfId="0" applyAlignment="1" applyBorder="1" applyFont="1">
      <alignment horizontal="right"/>
    </xf>
    <xf borderId="11" fillId="16" fontId="7" numFmtId="0" xfId="0" applyBorder="1" applyFill="1" applyFont="1"/>
    <xf borderId="16" fillId="16" fontId="7" numFmtId="0" xfId="0" applyBorder="1" applyFont="1"/>
    <xf borderId="12" fillId="16" fontId="38" numFmtId="0" xfId="0" applyAlignment="1" applyBorder="1" applyFont="1">
      <alignment horizontal="right"/>
    </xf>
    <xf borderId="13" fillId="16" fontId="49" numFmtId="0" xfId="0" applyBorder="1" applyFont="1"/>
    <xf borderId="12" fillId="16" fontId="40" numFmtId="0" xfId="0" applyAlignment="1" applyBorder="1" applyFont="1">
      <alignment horizontal="right"/>
    </xf>
    <xf borderId="14" fillId="16" fontId="40" numFmtId="0" xfId="0" applyAlignment="1" applyBorder="1" applyFont="1">
      <alignment horizontal="right"/>
    </xf>
    <xf borderId="12" fillId="16" fontId="42" numFmtId="0" xfId="0" applyAlignment="1" applyBorder="1" applyFont="1">
      <alignment horizontal="right"/>
    </xf>
    <xf borderId="15" fillId="16" fontId="40" numFmtId="0" xfId="0" applyAlignment="1" applyBorder="1" applyFont="1">
      <alignment horizontal="right"/>
    </xf>
    <xf borderId="11" fillId="17" fontId="7" numFmtId="0" xfId="0" applyBorder="1" applyFill="1" applyFont="1"/>
    <xf borderId="16" fillId="17" fontId="7" numFmtId="0" xfId="0" applyBorder="1" applyFont="1"/>
    <xf borderId="30" fillId="17" fontId="38" numFmtId="0" xfId="0" applyAlignment="1" applyBorder="1" applyFont="1">
      <alignment horizontal="right"/>
    </xf>
    <xf borderId="27" fillId="17" fontId="50" numFmtId="0" xfId="0" applyBorder="1" applyFont="1"/>
    <xf borderId="30" fillId="17" fontId="40" numFmtId="0" xfId="0" applyAlignment="1" applyBorder="1" applyFont="1">
      <alignment horizontal="right"/>
    </xf>
    <xf borderId="31" fillId="17" fontId="40" numFmtId="0" xfId="0" applyAlignment="1" applyBorder="1" applyFont="1">
      <alignment horizontal="right"/>
    </xf>
    <xf borderId="30" fillId="17" fontId="42" numFmtId="0" xfId="0" applyAlignment="1" applyBorder="1" applyFont="1">
      <alignment horizontal="right"/>
    </xf>
    <xf borderId="32" fillId="17" fontId="40" numFmtId="0" xfId="0" applyAlignment="1" applyBorder="1" applyFont="1">
      <alignment horizontal="right"/>
    </xf>
    <xf borderId="11" fillId="18" fontId="7" numFmtId="0" xfId="0" applyBorder="1" applyFill="1" applyFont="1"/>
    <xf borderId="12" fillId="18" fontId="51" numFmtId="0" xfId="0" applyAlignment="1" applyBorder="1" applyFont="1">
      <alignment horizontal="right"/>
    </xf>
    <xf borderId="13" fillId="18" fontId="52" numFmtId="0" xfId="0" applyBorder="1" applyFont="1"/>
    <xf borderId="12" fillId="18" fontId="53" numFmtId="0" xfId="0" applyAlignment="1" applyBorder="1" applyFont="1">
      <alignment horizontal="right"/>
    </xf>
    <xf borderId="14" fillId="18" fontId="53" numFmtId="0" xfId="0" applyAlignment="1" applyBorder="1" applyFont="1">
      <alignment horizontal="right"/>
    </xf>
    <xf borderId="12" fillId="18" fontId="18" numFmtId="0" xfId="0" applyAlignment="1" applyBorder="1" applyFont="1">
      <alignment horizontal="right"/>
    </xf>
    <xf borderId="15" fillId="18" fontId="53" numFmtId="0" xfId="0" applyAlignment="1" applyBorder="1" applyFont="1">
      <alignment horizontal="right"/>
    </xf>
    <xf borderId="11" fillId="19" fontId="7" numFmtId="0" xfId="0" applyBorder="1" applyFill="1" applyFont="1"/>
    <xf borderId="30" fillId="19" fontId="51" numFmtId="0" xfId="0" applyAlignment="1" applyBorder="1" applyFont="1">
      <alignment horizontal="right"/>
    </xf>
    <xf borderId="27" fillId="19" fontId="54" numFmtId="0" xfId="0" applyBorder="1" applyFont="1"/>
    <xf borderId="30" fillId="19" fontId="53" numFmtId="0" xfId="0" applyAlignment="1" applyBorder="1" applyFont="1">
      <alignment horizontal="right"/>
    </xf>
    <xf borderId="31" fillId="19" fontId="53" numFmtId="0" xfId="0" applyAlignment="1" applyBorder="1" applyFont="1">
      <alignment horizontal="right"/>
    </xf>
    <xf borderId="30" fillId="19" fontId="18" numFmtId="0" xfId="0" applyAlignment="1" applyBorder="1" applyFont="1">
      <alignment horizontal="right"/>
    </xf>
    <xf borderId="32" fillId="19" fontId="53" numFmtId="0" xfId="0" applyAlignment="1" applyBorder="1" applyFont="1">
      <alignment horizontal="right"/>
    </xf>
    <xf borderId="11" fillId="20" fontId="7" numFmtId="0" xfId="0" applyBorder="1" applyFill="1" applyFont="1"/>
    <xf borderId="16" fillId="20" fontId="7" numFmtId="0" xfId="0" applyBorder="1" applyFont="1"/>
    <xf borderId="12" fillId="20" fontId="38" numFmtId="0" xfId="0" applyAlignment="1" applyBorder="1" applyFont="1">
      <alignment horizontal="right"/>
    </xf>
    <xf borderId="13" fillId="20" fontId="55" numFmtId="0" xfId="0" applyBorder="1" applyFont="1"/>
    <xf borderId="12" fillId="20" fontId="45" numFmtId="0" xfId="0" applyAlignment="1" applyBorder="1" applyFont="1">
      <alignment horizontal="right"/>
    </xf>
    <xf borderId="14" fillId="20" fontId="45" numFmtId="0" xfId="0" applyAlignment="1" applyBorder="1" applyFont="1">
      <alignment horizontal="right"/>
    </xf>
    <xf borderId="12" fillId="20" fontId="42" numFmtId="0" xfId="0" applyAlignment="1" applyBorder="1" applyFont="1">
      <alignment horizontal="right"/>
    </xf>
    <xf borderId="15" fillId="20" fontId="45" numFmtId="0" xfId="0" applyAlignment="1" applyBorder="1" applyFont="1">
      <alignment horizontal="right"/>
    </xf>
    <xf borderId="11" fillId="21" fontId="7" numFmtId="0" xfId="0" applyBorder="1" applyFill="1" applyFont="1"/>
    <xf borderId="16" fillId="21" fontId="7" numFmtId="0" xfId="0" applyBorder="1" applyFont="1"/>
    <xf borderId="16" fillId="21" fontId="38" numFmtId="0" xfId="0" applyAlignment="1" applyBorder="1" applyFont="1">
      <alignment horizontal="right"/>
    </xf>
    <xf borderId="17" fillId="21" fontId="56" numFmtId="0" xfId="0" applyBorder="1" applyFont="1"/>
    <xf borderId="16" fillId="21" fontId="45" numFmtId="0" xfId="0" applyAlignment="1" applyBorder="1" applyFont="1">
      <alignment horizontal="right"/>
    </xf>
    <xf borderId="11" fillId="21" fontId="45" numFmtId="0" xfId="0" applyAlignment="1" applyBorder="1" applyFont="1">
      <alignment horizontal="right"/>
    </xf>
    <xf borderId="16" fillId="21" fontId="42" numFmtId="0" xfId="0" applyAlignment="1" applyBorder="1" applyFont="1">
      <alignment horizontal="right"/>
    </xf>
    <xf borderId="18" fillId="21" fontId="45" numFmtId="0" xfId="0" applyAlignment="1" applyBorder="1" applyFont="1">
      <alignment horizontal="right"/>
    </xf>
    <xf borderId="11" fillId="22" fontId="7" numFmtId="0" xfId="0" applyBorder="1" applyFill="1" applyFont="1"/>
    <xf borderId="16" fillId="22" fontId="7" numFmtId="0" xfId="0" applyBorder="1" applyFont="1"/>
    <xf borderId="30" fillId="22" fontId="38" numFmtId="0" xfId="0" applyAlignment="1" applyBorder="1" applyFont="1">
      <alignment horizontal="right"/>
    </xf>
    <xf borderId="27" fillId="22" fontId="7" numFmtId="0" xfId="0" applyBorder="1" applyFont="1"/>
    <xf borderId="30" fillId="22" fontId="45" numFmtId="0" xfId="0" applyAlignment="1" applyBorder="1" applyFont="1">
      <alignment horizontal="right"/>
    </xf>
    <xf borderId="31" fillId="22" fontId="45" numFmtId="0" xfId="0" applyAlignment="1" applyBorder="1" applyFont="1">
      <alignment horizontal="right"/>
    </xf>
    <xf borderId="30" fillId="22" fontId="42" numFmtId="0" xfId="0" applyAlignment="1" applyBorder="1" applyFont="1">
      <alignment horizontal="right"/>
    </xf>
    <xf borderId="32" fillId="22" fontId="45" numFmtId="0" xfId="0" applyAlignment="1" applyBorder="1" applyFont="1">
      <alignment horizontal="right"/>
    </xf>
    <xf borderId="11" fillId="23" fontId="57" numFmtId="0" xfId="0" applyBorder="1" applyFill="1" applyFont="1"/>
    <xf borderId="16" fillId="23" fontId="7" numFmtId="0" xfId="0" applyBorder="1" applyFont="1"/>
    <xf borderId="12" fillId="23" fontId="9" numFmtId="0" xfId="0" applyAlignment="1" applyBorder="1" applyFont="1">
      <alignment horizontal="right" readingOrder="0"/>
    </xf>
    <xf borderId="13" fillId="24" fontId="58" numFmtId="0" xfId="0" applyAlignment="1" applyBorder="1" applyFill="1" applyFont="1">
      <alignment readingOrder="0"/>
    </xf>
    <xf borderId="13" fillId="23" fontId="59" numFmtId="0" xfId="0" applyBorder="1" applyFont="1"/>
    <xf borderId="14" fillId="23" fontId="9" numFmtId="0" xfId="0" applyAlignment="1" applyBorder="1" applyFont="1">
      <alignment horizontal="right" readingOrder="0"/>
    </xf>
    <xf borderId="13" fillId="23" fontId="1" numFmtId="0" xfId="0" applyAlignment="1" applyBorder="1" applyFont="1">
      <alignment horizontal="right"/>
    </xf>
    <xf borderId="12" fillId="23" fontId="11" numFmtId="0" xfId="0" applyAlignment="1" applyBorder="1" applyFont="1">
      <alignment horizontal="right" readingOrder="0"/>
    </xf>
    <xf borderId="23" fillId="24" fontId="11" numFmtId="0" xfId="0" applyAlignment="1" applyBorder="1" applyFont="1">
      <alignment horizontal="right" readingOrder="0"/>
    </xf>
    <xf borderId="23" fillId="24" fontId="5" numFmtId="0" xfId="0" applyAlignment="1" applyBorder="1" applyFont="1">
      <alignment horizontal="right" readingOrder="0"/>
    </xf>
    <xf borderId="23" fillId="24" fontId="24" numFmtId="0" xfId="0" applyAlignment="1" applyBorder="1" applyFont="1">
      <alignment horizontal="right" readingOrder="0"/>
    </xf>
    <xf borderId="12" fillId="23" fontId="24" numFmtId="0" xfId="0" applyAlignment="1" applyBorder="1" applyFont="1">
      <alignment horizontal="right" readingOrder="0"/>
    </xf>
    <xf borderId="13" fillId="23" fontId="60" numFmtId="0" xfId="0" applyBorder="1" applyFont="1"/>
    <xf borderId="12" fillId="23" fontId="9" numFmtId="0" xfId="0" applyAlignment="1" applyBorder="1" applyFont="1">
      <alignment horizontal="right"/>
    </xf>
    <xf borderId="11" fillId="25" fontId="7" numFmtId="0" xfId="0" applyBorder="1" applyFill="1" applyFont="1"/>
    <xf borderId="16" fillId="25" fontId="7" numFmtId="0" xfId="0" applyBorder="1" applyFont="1"/>
    <xf borderId="16" fillId="25" fontId="51" numFmtId="0" xfId="0" applyAlignment="1" applyBorder="1" applyFont="1">
      <alignment horizontal="right"/>
    </xf>
    <xf borderId="17" fillId="25" fontId="61" numFmtId="0" xfId="0" applyBorder="1" applyFont="1"/>
    <xf borderId="16" fillId="25" fontId="7" numFmtId="0" xfId="0" applyAlignment="1" applyBorder="1" applyFont="1">
      <alignment horizontal="right"/>
    </xf>
    <xf borderId="11" fillId="25" fontId="7" numFmtId="0" xfId="0" applyAlignment="1" applyBorder="1" applyFont="1">
      <alignment horizontal="right"/>
    </xf>
    <xf borderId="16" fillId="25" fontId="18" numFmtId="0" xfId="0" applyAlignment="1" applyBorder="1" applyFont="1">
      <alignment horizontal="right"/>
    </xf>
    <xf borderId="18" fillId="25" fontId="7" numFmtId="0" xfId="0" applyAlignment="1" applyBorder="1" applyFont="1">
      <alignment horizontal="right"/>
    </xf>
    <xf borderId="0" fillId="0" fontId="57" numFmtId="0" xfId="0" applyAlignment="1" applyFont="1">
      <alignment shrinkToFit="0" wrapText="1"/>
    </xf>
    <xf borderId="0" fillId="0" fontId="7" numFmtId="0" xfId="0" applyFont="1"/>
    <xf borderId="24" fillId="0" fontId="11" numFmtId="0" xfId="0" applyAlignment="1" applyBorder="1" applyFont="1">
      <alignment readingOrder="0"/>
    </xf>
    <xf borderId="13" fillId="26" fontId="62" numFmtId="0" xfId="0" applyAlignment="1" applyBorder="1" applyFill="1" applyFont="1">
      <alignment readingOrder="0"/>
    </xf>
    <xf borderId="24" fillId="0" fontId="11" numFmtId="0" xfId="0" applyBorder="1" applyFont="1"/>
    <xf borderId="11" fillId="26" fontId="63" numFmtId="0" xfId="0" applyBorder="1" applyFont="1"/>
    <xf borderId="0" fillId="0" fontId="11" numFmtId="0" xfId="0" applyFont="1"/>
    <xf borderId="11" fillId="26" fontId="64" numFmtId="0" xfId="0" applyAlignment="1" applyBorder="1" applyFont="1">
      <alignment readingOrder="0"/>
    </xf>
    <xf borderId="23" fillId="26" fontId="11" numFmtId="0" xfId="0" applyAlignment="1" applyBorder="1" applyFont="1">
      <alignment horizontal="right" readingOrder="0"/>
    </xf>
    <xf borderId="23" fillId="26" fontId="24" numFmtId="0" xfId="0" applyAlignment="1" applyBorder="1" applyFont="1">
      <alignment horizontal="right" readingOrder="0"/>
    </xf>
    <xf borderId="13" fillId="0" fontId="65" numFmtId="0" xfId="0" applyAlignment="1" applyBorder="1" applyFont="1">
      <alignment readingOrder="0"/>
    </xf>
    <xf borderId="10" fillId="0" fontId="66" numFmtId="0" xfId="0" applyBorder="1" applyFont="1"/>
    <xf borderId="11" fillId="27" fontId="1" numFmtId="0" xfId="0" applyBorder="1" applyFill="1" applyFont="1"/>
    <xf borderId="16" fillId="27" fontId="40" numFmtId="0" xfId="0" applyBorder="1" applyFont="1"/>
    <xf borderId="17" fillId="27" fontId="1" numFmtId="0" xfId="0" applyBorder="1" applyFont="1"/>
    <xf borderId="11" fillId="27" fontId="40" numFmtId="0" xfId="0" applyBorder="1" applyFont="1"/>
    <xf borderId="16" fillId="27" fontId="42" numFmtId="0" xfId="0" applyBorder="1" applyFont="1"/>
    <xf borderId="18" fillId="27" fontId="40" numFmtId="0" xfId="0" applyBorder="1" applyFont="1"/>
    <xf borderId="0" fillId="0" fontId="1" numFmtId="0" xfId="0" applyFont="1"/>
    <xf borderId="0" fillId="0" fontId="67" numFmtId="0" xfId="0" applyAlignment="1" applyFont="1">
      <alignment readingOrder="0"/>
    </xf>
    <xf borderId="0" fillId="0" fontId="67" numFmtId="0" xfId="0" applyFont="1"/>
    <xf borderId="0" fillId="0" fontId="68" numFmtId="0" xfId="0" applyAlignment="1" applyFont="1">
      <alignment readingOrder="0"/>
    </xf>
    <xf borderId="0" fillId="0" fontId="69"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70" numFmtId="0" xfId="0" applyAlignment="1" applyFont="1">
      <alignment readingOrder="0"/>
    </xf>
    <xf borderId="0" fillId="0" fontId="71" numFmtId="0" xfId="0" applyAlignment="1" applyFont="1">
      <alignment readingOrder="0"/>
    </xf>
    <xf borderId="0" fillId="0" fontId="71" numFmtId="0" xfId="0" applyFont="1"/>
    <xf borderId="0" fillId="3" fontId="71" numFmtId="0" xfId="0" applyAlignment="1" applyFont="1">
      <alignment readingOrder="0" shrinkToFit="0" wrapText="1"/>
    </xf>
    <xf borderId="0" fillId="0" fontId="72" numFmtId="0" xfId="0" applyFont="1"/>
    <xf borderId="0" fillId="26" fontId="71" numFmtId="0" xfId="0" applyFont="1"/>
    <xf borderId="0" fillId="0" fontId="73" numFmtId="0" xfId="0" applyFont="1"/>
    <xf borderId="0" fillId="0" fontId="67" numFmtId="0" xfId="0" applyAlignment="1" applyFont="1">
      <alignment readingOrder="0"/>
    </xf>
    <xf borderId="0" fillId="0" fontId="2" numFmtId="0" xfId="0" applyAlignment="1" applyFont="1">
      <alignment readingOrder="0"/>
    </xf>
    <xf borderId="0" fillId="0" fontId="1" numFmtId="0" xfId="0" applyAlignment="1" applyFont="1">
      <alignment shrinkToFit="0" wrapText="1"/>
    </xf>
    <xf borderId="7" fillId="0" fontId="74" numFmtId="0" xfId="0" applyAlignment="1" applyBorder="1" applyFont="1">
      <alignment horizontal="center"/>
    </xf>
    <xf borderId="9" fillId="0" fontId="2" numFmtId="0" xfId="0" applyBorder="1" applyFont="1"/>
    <xf borderId="0" fillId="0" fontId="75" numFmtId="0" xfId="0" applyFont="1"/>
    <xf borderId="0" fillId="0" fontId="74" numFmtId="0" xfId="0" applyAlignment="1" applyFont="1">
      <alignment shrinkToFit="0" wrapText="1"/>
    </xf>
    <xf borderId="11" fillId="28" fontId="74" numFmtId="0" xfId="0" applyAlignment="1" applyBorder="1" applyFill="1" applyFont="1">
      <alignment horizontal="center" shrinkToFit="0" wrapText="1"/>
    </xf>
    <xf borderId="33" fillId="0" fontId="76" numFmtId="0" xfId="0" applyAlignment="1" applyBorder="1" applyFont="1">
      <alignment shrinkToFit="0" wrapText="1"/>
    </xf>
    <xf borderId="0" fillId="29" fontId="1" numFmtId="0" xfId="0" applyAlignment="1" applyFill="1" applyFont="1">
      <alignment shrinkToFit="0" wrapText="1"/>
    </xf>
    <xf borderId="34" fillId="29" fontId="1" numFmtId="0" xfId="0" applyBorder="1" applyFont="1"/>
    <xf borderId="34" fillId="29" fontId="74" numFmtId="0" xfId="0" applyAlignment="1" applyBorder="1" applyFont="1">
      <alignment readingOrder="0"/>
    </xf>
    <xf borderId="33" fillId="0" fontId="1" numFmtId="0" xfId="0" applyAlignment="1" applyBorder="1" applyFont="1">
      <alignment horizontal="right" shrinkToFit="0" wrapText="1"/>
    </xf>
    <xf borderId="33" fillId="0" fontId="1" numFmtId="0" xfId="0" applyAlignment="1" applyBorder="1" applyFont="1">
      <alignment horizontal="right"/>
    </xf>
    <xf borderId="35" fillId="29" fontId="1" numFmtId="0" xfId="0" applyBorder="1" applyFont="1"/>
    <xf borderId="35" fillId="29" fontId="74" numFmtId="0" xfId="0" applyAlignment="1" applyBorder="1" applyFont="1">
      <alignment readingOrder="0"/>
    </xf>
    <xf borderId="19" fillId="30" fontId="1" numFmtId="0" xfId="0" applyAlignment="1" applyBorder="1" applyFill="1" applyFont="1">
      <alignment shrinkToFit="0" wrapText="1"/>
    </xf>
    <xf borderId="20" fillId="30" fontId="1" numFmtId="0" xfId="0" applyBorder="1" applyFont="1"/>
    <xf borderId="20" fillId="30" fontId="74" numFmtId="0" xfId="0" applyBorder="1" applyFont="1"/>
    <xf borderId="20" fillId="30" fontId="1" numFmtId="0" xfId="0" applyAlignment="1" applyBorder="1" applyFont="1">
      <alignment horizontal="right" shrinkToFit="0" wrapText="1"/>
    </xf>
    <xf borderId="20" fillId="30" fontId="1" numFmtId="0" xfId="0" applyAlignment="1" applyBorder="1" applyFont="1">
      <alignment horizontal="right"/>
    </xf>
    <xf borderId="36" fillId="30" fontId="1" numFmtId="0" xfId="0" applyAlignment="1" applyBorder="1" applyFont="1">
      <alignment horizontal="right"/>
    </xf>
    <xf borderId="0" fillId="31" fontId="74" numFmtId="0" xfId="0" applyAlignment="1" applyFill="1" applyFont="1">
      <alignment shrinkToFit="0" wrapText="1"/>
    </xf>
    <xf borderId="33" fillId="31" fontId="1" numFmtId="0" xfId="0" applyBorder="1" applyFont="1"/>
    <xf borderId="33" fillId="31" fontId="74" numFmtId="0" xfId="0" applyBorder="1" applyFont="1"/>
    <xf borderId="0" fillId="31" fontId="1" numFmtId="0" xfId="0" applyAlignment="1" applyFont="1">
      <alignment shrinkToFit="0" wrapText="1"/>
    </xf>
    <xf borderId="35" fillId="31" fontId="1" numFmtId="0" xfId="0" applyBorder="1" applyFont="1"/>
    <xf borderId="35" fillId="31" fontId="74" numFmtId="0" xfId="0" applyAlignment="1" applyBorder="1" applyFont="1">
      <alignment readingOrder="0"/>
    </xf>
    <xf borderId="0" fillId="32" fontId="74" numFmtId="0" xfId="0" applyAlignment="1" applyFill="1" applyFont="1">
      <alignment shrinkToFit="0" wrapText="1"/>
    </xf>
    <xf borderId="33" fillId="32" fontId="1" numFmtId="0" xfId="0" applyBorder="1" applyFont="1"/>
    <xf borderId="33" fillId="32" fontId="74" numFmtId="0" xfId="0" applyBorder="1" applyFont="1"/>
    <xf borderId="0" fillId="32" fontId="1" numFmtId="0" xfId="0" applyAlignment="1" applyFont="1">
      <alignment shrinkToFit="0" wrapText="1"/>
    </xf>
    <xf borderId="35" fillId="32" fontId="1" numFmtId="0" xfId="0" applyBorder="1" applyFont="1"/>
    <xf borderId="35" fillId="32" fontId="74" numFmtId="0" xfId="0" applyAlignment="1" applyBorder="1" applyFont="1">
      <alignment readingOrder="0"/>
    </xf>
    <xf borderId="33" fillId="0" fontId="1" numFmtId="0" xfId="0" applyBorder="1" applyFont="1"/>
    <xf borderId="33" fillId="0" fontId="74" numFmtId="0" xfId="0" applyBorder="1" applyFont="1"/>
    <xf borderId="35" fillId="18" fontId="1" numFmtId="0" xfId="0" applyBorder="1" applyFont="1"/>
    <xf borderId="35" fillId="18" fontId="74" numFmtId="0" xfId="0" applyAlignment="1" applyBorder="1" applyFont="1">
      <alignment readingOrder="0"/>
    </xf>
    <xf borderId="35" fillId="19" fontId="1" numFmtId="0" xfId="0" applyBorder="1" applyFont="1"/>
    <xf borderId="35" fillId="19" fontId="74" numFmtId="0" xfId="0" applyAlignment="1" applyBorder="1" applyFont="1">
      <alignment readingOrder="0"/>
    </xf>
    <xf borderId="35" fillId="20" fontId="1" numFmtId="0" xfId="0" applyBorder="1" applyFont="1"/>
    <xf borderId="35" fillId="20" fontId="74" numFmtId="0" xfId="0" applyAlignment="1" applyBorder="1" applyFont="1">
      <alignment readingOrder="0"/>
    </xf>
    <xf borderId="0" fillId="0" fontId="77" numFmtId="0" xfId="0" applyAlignment="1" applyFont="1">
      <alignment shrinkToFit="0" wrapText="1"/>
    </xf>
    <xf borderId="35" fillId="21" fontId="1" numFmtId="0" xfId="0" applyBorder="1" applyFont="1"/>
    <xf borderId="35" fillId="21" fontId="74" numFmtId="0" xfId="0" applyAlignment="1" applyBorder="1" applyFont="1">
      <alignment readingOrder="0"/>
    </xf>
    <xf borderId="35" fillId="22" fontId="1" numFmtId="0" xfId="0" applyBorder="1" applyFont="1"/>
    <xf borderId="35" fillId="22" fontId="74" numFmtId="0" xfId="0" applyAlignment="1" applyBorder="1" applyFont="1">
      <alignment readingOrder="0"/>
    </xf>
    <xf borderId="0" fillId="0" fontId="77" numFmtId="0" xfId="0" applyFont="1"/>
    <xf borderId="35" fillId="23" fontId="1" numFmtId="0" xfId="0" applyAlignment="1" applyBorder="1" applyFont="1">
      <alignment shrinkToFit="0" wrapText="1"/>
    </xf>
    <xf borderId="35" fillId="23" fontId="40" numFmtId="0" xfId="0" applyBorder="1" applyFont="1"/>
    <xf borderId="35" fillId="25" fontId="1" numFmtId="0" xfId="0" applyBorder="1" applyFont="1"/>
    <xf borderId="35" fillId="25" fontId="74" numFmtId="0" xfId="0" applyAlignment="1" applyBorder="1" applyFont="1">
      <alignment readingOrder="0"/>
    </xf>
    <xf borderId="35" fillId="10" fontId="1" numFmtId="0" xfId="0" applyBorder="1" applyFont="1"/>
    <xf borderId="35" fillId="10" fontId="74" numFmtId="0" xfId="0" applyAlignment="1" applyBorder="1" applyFont="1">
      <alignment readingOrder="0"/>
    </xf>
    <xf borderId="35" fillId="11" fontId="1" numFmtId="0" xfId="0" applyBorder="1" applyFont="1"/>
    <xf borderId="35" fillId="11" fontId="74" numFmtId="0" xfId="0" applyAlignment="1" applyBorder="1" applyFont="1">
      <alignment readingOrder="0"/>
    </xf>
    <xf borderId="22" fillId="30" fontId="1" numFmtId="0" xfId="0" applyBorder="1" applyFont="1"/>
    <xf borderId="22" fillId="30" fontId="1" numFmtId="0" xfId="0" applyAlignment="1" applyBorder="1" applyFont="1">
      <alignment horizontal="right" shrinkToFit="0" wrapText="1"/>
    </xf>
    <xf borderId="22" fillId="30" fontId="1" numFmtId="0" xfId="0" applyAlignment="1" applyBorder="1" applyFont="1">
      <alignment horizontal="right"/>
    </xf>
    <xf borderId="37" fillId="30" fontId="1" numFmtId="0" xfId="0" applyAlignment="1" applyBorder="1" applyFont="1">
      <alignment horizontal="right"/>
    </xf>
    <xf borderId="0" fillId="33" fontId="1" numFmtId="0" xfId="0" applyAlignment="1" applyFill="1" applyFont="1">
      <alignment shrinkToFit="0" wrapText="1"/>
    </xf>
    <xf borderId="7" fillId="33" fontId="1" numFmtId="0" xfId="0" applyBorder="1" applyFont="1"/>
    <xf borderId="38" fillId="33" fontId="40" numFmtId="0" xfId="0" applyBorder="1" applyFont="1"/>
    <xf borderId="38" fillId="0" fontId="69" numFmtId="0" xfId="0" applyBorder="1" applyFont="1"/>
    <xf borderId="38" fillId="0" fontId="1" numFmtId="0" xfId="0" applyAlignment="1" applyBorder="1" applyFont="1">
      <alignment horizontal="right" shrinkToFit="0" wrapText="1"/>
    </xf>
    <xf borderId="38" fillId="0" fontId="1" numFmtId="0" xfId="0" applyAlignment="1" applyBorder="1" applyFont="1">
      <alignment horizontal="right"/>
    </xf>
    <xf borderId="0" fillId="33" fontId="1" numFmtId="0" xfId="0" applyAlignment="1" applyFont="1">
      <alignment readingOrder="0" shrinkToFit="0" wrapText="1"/>
    </xf>
    <xf borderId="24" fillId="33" fontId="78" numFmtId="0" xfId="0" applyAlignment="1" applyBorder="1" applyFont="1">
      <alignment readingOrder="0"/>
    </xf>
    <xf borderId="33" fillId="33" fontId="1" numFmtId="0" xfId="0" applyAlignment="1" applyBorder="1" applyFont="1">
      <alignment readingOrder="0"/>
    </xf>
    <xf borderId="33" fillId="0" fontId="69" numFmtId="0" xfId="0" applyBorder="1" applyFont="1"/>
    <xf borderId="33" fillId="0" fontId="1" numFmtId="0" xfId="0" applyAlignment="1" applyBorder="1" applyFont="1">
      <alignment readingOrder="0"/>
    </xf>
    <xf borderId="33" fillId="0" fontId="1" numFmtId="0" xfId="0" applyAlignment="1" applyBorder="1" applyFont="1">
      <alignment horizontal="right" readingOrder="0"/>
    </xf>
    <xf borderId="24" fillId="33" fontId="1" numFmtId="0" xfId="0" applyAlignment="1" applyBorder="1" applyFont="1">
      <alignment readingOrder="0"/>
    </xf>
    <xf borderId="33" fillId="33" fontId="1" numFmtId="0" xfId="0" applyAlignment="1" applyBorder="1" applyFont="1">
      <alignment readingOrder="0"/>
    </xf>
    <xf borderId="26" fillId="33" fontId="1" numFmtId="0" xfId="0" applyBorder="1" applyFont="1"/>
    <xf borderId="39" fillId="33" fontId="1" numFmtId="0" xfId="0" applyBorder="1" applyFont="1"/>
    <xf borderId="39" fillId="0" fontId="1" numFmtId="0" xfId="0" applyBorder="1" applyFont="1"/>
    <xf borderId="39" fillId="0" fontId="1" numFmtId="0" xfId="0" applyAlignment="1" applyBorder="1" applyFont="1">
      <alignment horizontal="right" readingOrder="0" shrinkToFit="0" wrapText="1"/>
    </xf>
    <xf borderId="39" fillId="0" fontId="1" numFmtId="0" xfId="0" applyAlignment="1" applyBorder="1" applyFont="1">
      <alignment horizontal="right"/>
    </xf>
    <xf borderId="40" fillId="30" fontId="1" numFmtId="0" xfId="0" applyBorder="1" applyFont="1"/>
    <xf borderId="40" fillId="30" fontId="1" numFmtId="0" xfId="0" applyAlignment="1" applyBorder="1" applyFont="1">
      <alignment horizontal="right" shrinkToFit="0" wrapText="1"/>
    </xf>
    <xf borderId="40" fillId="30" fontId="1" numFmtId="0" xfId="0" applyAlignment="1" applyBorder="1" applyFont="1">
      <alignment horizontal="right"/>
    </xf>
    <xf borderId="41" fillId="30" fontId="1" numFmtId="0" xfId="0" applyAlignment="1" applyBorder="1" applyFont="1">
      <alignment horizontal="right"/>
    </xf>
    <xf borderId="11" fillId="5" fontId="1" numFmtId="0" xfId="0" applyAlignment="1" applyBorder="1" applyFont="1">
      <alignment shrinkToFit="0" wrapText="1"/>
    </xf>
    <xf borderId="35" fillId="5" fontId="1" numFmtId="0" xfId="0" applyBorder="1" applyFont="1"/>
    <xf borderId="35" fillId="5" fontId="40" numFmtId="0" xfId="0" applyBorder="1" applyFont="1"/>
    <xf borderId="11" fillId="6" fontId="1" numFmtId="0" xfId="0" applyAlignment="1" applyBorder="1" applyFont="1">
      <alignment readingOrder="0" shrinkToFit="0" wrapText="1"/>
    </xf>
    <xf borderId="35" fillId="6" fontId="1" numFmtId="0" xfId="0" applyBorder="1" applyFont="1"/>
    <xf borderId="35" fillId="6" fontId="40" numFmtId="0" xfId="0" applyBorder="1" applyFont="1"/>
    <xf borderId="33" fillId="0" fontId="1" numFmtId="0" xfId="0" applyAlignment="1" applyBorder="1" applyFont="1">
      <alignment horizontal="right" readingOrder="0" shrinkToFit="0" wrapText="1"/>
    </xf>
    <xf borderId="11" fillId="27" fontId="74" numFmtId="0" xfId="0" applyAlignment="1" applyBorder="1" applyFont="1">
      <alignment shrinkToFit="0" wrapText="1"/>
    </xf>
    <xf borderId="11" fillId="27" fontId="74" numFmtId="0" xfId="0" applyBorder="1" applyFont="1"/>
    <xf borderId="0" fillId="0" fontId="69" numFmtId="0" xfId="0" applyFont="1"/>
    <xf borderId="11" fillId="0" fontId="1" numFmtId="0" xfId="0" applyAlignment="1" applyBorder="1" applyFont="1">
      <alignment shrinkToFit="0" wrapText="1"/>
    </xf>
    <xf borderId="35" fillId="0" fontId="1" numFmtId="0" xfId="0" applyBorder="1" applyFont="1"/>
    <xf borderId="35" fillId="0" fontId="40" numFmtId="0" xfId="0" applyBorder="1" applyFont="1"/>
    <xf borderId="0" fillId="0" fontId="79" numFmtId="0" xfId="0" applyFont="1"/>
    <xf borderId="10" fillId="0" fontId="1" numFmtId="0" xfId="0" applyAlignment="1" applyBorder="1" applyFont="1">
      <alignment horizontal="right"/>
    </xf>
    <xf borderId="39" fillId="0" fontId="1" numFmtId="0" xfId="0" applyAlignment="1" applyBorder="1" applyFont="1">
      <alignment horizontal="right" shrinkToFit="0" wrapText="1"/>
    </xf>
    <xf borderId="28" fillId="0" fontId="1" numFmtId="0" xfId="0" applyAlignment="1" applyBorder="1" applyFont="1">
      <alignment horizontal="right"/>
    </xf>
    <xf borderId="1" fillId="0" fontId="74" numFmtId="0" xfId="0" applyBorder="1" applyFont="1"/>
    <xf borderId="1" fillId="0" fontId="74" numFmtId="0" xfId="0" applyAlignment="1" applyBorder="1" applyFont="1">
      <alignment shrinkToFit="0" wrapText="1"/>
    </xf>
    <xf borderId="24" fillId="0" fontId="74" numFmtId="0" xfId="0" applyAlignment="1" applyBorder="1" applyFont="1">
      <alignment shrinkToFit="0" wrapText="1"/>
    </xf>
    <xf borderId="0" fillId="33" fontId="80" numFmtId="0" xfId="0" applyAlignment="1" applyFont="1">
      <alignment readingOrder="0"/>
    </xf>
    <xf borderId="24" fillId="0" fontId="1" numFmtId="0" xfId="0" applyBorder="1" applyFont="1"/>
    <xf borderId="0" fillId="33" fontId="75" numFmtId="0" xfId="0" applyFont="1"/>
    <xf borderId="0" fillId="0" fontId="81" numFmtId="0" xfId="0" applyAlignment="1" applyFont="1">
      <alignment readingOrder="0" shrinkToFit="0" vertical="bottom" wrapText="0"/>
    </xf>
    <xf borderId="0" fillId="0" fontId="74" numFmtId="0" xfId="0" applyFont="1"/>
    <xf borderId="0" fillId="26" fontId="78" numFmtId="0" xfId="0" applyFont="1"/>
    <xf borderId="35" fillId="29" fontId="74" numFmtId="0" xfId="0" applyBorder="1" applyFont="1"/>
    <xf borderId="35" fillId="31" fontId="74" numFmtId="0" xfId="0" applyBorder="1" applyFont="1"/>
    <xf borderId="35" fillId="32" fontId="74" numFmtId="0" xfId="0" applyBorder="1" applyFont="1"/>
    <xf borderId="35" fillId="18" fontId="74" numFmtId="0" xfId="0" applyBorder="1" applyFont="1"/>
    <xf borderId="35" fillId="19" fontId="74" numFmtId="0" xfId="0" applyBorder="1" applyFont="1"/>
    <xf borderId="35" fillId="22" fontId="74" numFmtId="0" xfId="0" applyBorder="1" applyFont="1"/>
    <xf borderId="35" fillId="11" fontId="74" numFmtId="0" xfId="0" applyBorder="1" applyFont="1"/>
    <xf borderId="33" fillId="33" fontId="1" numFmtId="0" xfId="0" applyBorder="1" applyFont="1"/>
    <xf borderId="0" fillId="33" fontId="78" numFmtId="0" xfId="0" applyAlignment="1" applyFont="1">
      <alignment readingOrder="0"/>
    </xf>
    <xf borderId="11" fillId="6" fontId="1" numFmtId="0" xfId="0" applyAlignment="1" applyBorder="1" applyFont="1">
      <alignment shrinkToFit="0" wrapText="1"/>
    </xf>
    <xf borderId="0" fillId="0" fontId="80" numFmtId="0" xfId="0" applyAlignment="1" applyFont="1">
      <alignment readingOrder="0"/>
    </xf>
    <xf borderId="35" fillId="20" fontId="82" numFmtId="0" xfId="0" applyAlignment="1" applyBorder="1" applyFont="1">
      <alignment readingOrder="0"/>
    </xf>
    <xf borderId="0" fillId="26" fontId="83" numFmtId="0" xfId="0" applyFont="1"/>
    <xf borderId="39" fillId="0" fontId="74" numFmtId="0" xfId="0" applyBorder="1" applyFont="1"/>
    <xf borderId="35" fillId="20" fontId="74" numFmtId="0" xfId="0" applyBorder="1" applyFont="1"/>
    <xf borderId="35" fillId="21" fontId="74" numFmtId="0" xfId="0" applyBorder="1" applyFont="1"/>
    <xf borderId="0" fillId="34" fontId="74" numFmtId="0" xfId="0" applyAlignment="1" applyFill="1" applyFont="1">
      <alignment shrinkToFit="0" wrapText="1"/>
    </xf>
    <xf borderId="33" fillId="34" fontId="1" numFmtId="0" xfId="0" applyBorder="1" applyFont="1"/>
    <xf borderId="33" fillId="34" fontId="74" numFmtId="0" xfId="0" applyBorder="1" applyFont="1"/>
    <xf borderId="0" fillId="34" fontId="1" numFmtId="0" xfId="0" applyAlignment="1" applyFont="1">
      <alignment shrinkToFit="0" wrapText="1"/>
    </xf>
    <xf borderId="35" fillId="34" fontId="1" numFmtId="0" xfId="0" applyBorder="1" applyFont="1"/>
    <xf borderId="35" fillId="34" fontId="74" numFmtId="0" xfId="0" applyAlignment="1" applyBorder="1" applyFont="1">
      <alignment readingOrder="0"/>
    </xf>
    <xf borderId="0" fillId="24" fontId="74" numFmtId="0" xfId="0" applyAlignment="1" applyFont="1">
      <alignment shrinkToFit="0" wrapText="1"/>
    </xf>
    <xf borderId="33" fillId="24" fontId="1" numFmtId="0" xfId="0" applyBorder="1" applyFont="1"/>
    <xf borderId="33" fillId="24" fontId="74" numFmtId="0" xfId="0" applyBorder="1" applyFont="1"/>
    <xf borderId="0" fillId="24" fontId="1" numFmtId="0" xfId="0" applyAlignment="1" applyFont="1">
      <alignment shrinkToFit="0" wrapText="1"/>
    </xf>
    <xf borderId="35" fillId="24" fontId="1" numFmtId="0" xfId="0" applyBorder="1" applyFont="1"/>
    <xf borderId="35" fillId="24" fontId="74" numFmtId="0" xfId="0" applyAlignment="1" applyBorder="1" applyFont="1">
      <alignment readingOrder="0"/>
    </xf>
    <xf borderId="0" fillId="24" fontId="77" numFmtId="0" xfId="0" applyAlignment="1" applyFont="1">
      <alignment shrinkToFit="0" wrapText="1"/>
    </xf>
    <xf borderId="0" fillId="35" fontId="74" numFmtId="0" xfId="0" applyAlignment="1" applyFill="1" applyFont="1">
      <alignment shrinkToFit="0" wrapText="1"/>
    </xf>
    <xf borderId="33" fillId="35" fontId="1" numFmtId="0" xfId="0" applyBorder="1" applyFont="1"/>
    <xf borderId="33" fillId="35" fontId="74" numFmtId="0" xfId="0" applyBorder="1" applyFont="1"/>
    <xf borderId="0" fillId="35" fontId="1" numFmtId="0" xfId="0" applyAlignment="1" applyFont="1">
      <alignment shrinkToFit="0" wrapText="1"/>
    </xf>
    <xf borderId="35" fillId="35" fontId="1" numFmtId="0" xfId="0" applyAlignment="1" applyBorder="1" applyFont="1">
      <alignment shrinkToFit="0" wrapText="1"/>
    </xf>
    <xf borderId="35" fillId="35" fontId="40" numFmtId="0" xfId="0" applyBorder="1" applyFont="1"/>
    <xf borderId="35" fillId="35" fontId="1" numFmtId="0" xfId="0" applyBorder="1" applyFont="1"/>
    <xf borderId="35" fillId="35" fontId="74" numFmtId="0" xfId="0" applyAlignment="1" applyBorder="1" applyFont="1">
      <alignment readingOrder="0"/>
    </xf>
    <xf borderId="0" fillId="36" fontId="74" numFmtId="0" xfId="0" applyAlignment="1" applyFill="1" applyFont="1">
      <alignment shrinkToFit="0" wrapText="1"/>
    </xf>
    <xf borderId="33" fillId="36" fontId="1" numFmtId="0" xfId="0" applyBorder="1" applyFont="1"/>
    <xf borderId="33" fillId="36" fontId="74" numFmtId="0" xfId="0" applyBorder="1" applyFont="1"/>
    <xf borderId="0" fillId="36" fontId="1" numFmtId="0" xfId="0" applyAlignment="1" applyFont="1">
      <alignment shrinkToFit="0" wrapText="1"/>
    </xf>
    <xf borderId="35" fillId="36" fontId="1" numFmtId="0" xfId="0" applyBorder="1" applyFont="1"/>
    <xf borderId="35" fillId="36" fontId="74" numFmtId="0" xfId="0" applyAlignment="1" applyBorder="1" applyFont="1">
      <alignment readingOrder="0"/>
    </xf>
    <xf borderId="0" fillId="0" fontId="74" numFmtId="0" xfId="0" applyAlignment="1" applyFont="1">
      <alignment readingOrder="0"/>
    </xf>
    <xf borderId="0" fillId="0" fontId="4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667975849"/>
        <c:axId val="608411392"/>
      </c:lineChart>
      <c:catAx>
        <c:axId val="16679758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08411392"/>
      </c:catAx>
      <c:valAx>
        <c:axId val="6084113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67975849"/>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91618275"/>
        <c:axId val="1771130716"/>
      </c:lineChart>
      <c:catAx>
        <c:axId val="1916182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71130716"/>
      </c:catAx>
      <c:valAx>
        <c:axId val="17711307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1618275"/>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species16!$N$45:$N$144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species16!$O$45:$O$144</c:f>
              <c:numCache/>
            </c:numRef>
          </c:val>
          <c:smooth val="0"/>
        </c:ser>
        <c:axId val="67224464"/>
        <c:axId val="632304595"/>
      </c:lineChart>
      <c:catAx>
        <c:axId val="672244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632304595"/>
      </c:catAx>
      <c:valAx>
        <c:axId val="632304595"/>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7224464"/>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species16!$M$45:$M$144</c:f>
              <c:numCache/>
            </c:numRef>
          </c:val>
          <c:smooth val="0"/>
        </c:ser>
        <c:axId val="1121374940"/>
        <c:axId val="1276425503"/>
      </c:lineChart>
      <c:catAx>
        <c:axId val="11213749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76425503"/>
      </c:catAx>
      <c:valAx>
        <c:axId val="127642550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21374940"/>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species16!$R$45:$R$144</c:f>
              <c:numCache/>
            </c:numRef>
          </c:val>
          <c:smooth val="0"/>
        </c:ser>
        <c:axId val="11822154"/>
        <c:axId val="2054674994"/>
      </c:lineChart>
      <c:catAx>
        <c:axId val="118221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54674994"/>
      </c:catAx>
      <c:valAx>
        <c:axId val="20546749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822154"/>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species16!$S$45:$S$144</c:f>
              <c:numCache/>
            </c:numRef>
          </c:val>
          <c:smooth val="0"/>
        </c:ser>
        <c:axId val="124149405"/>
        <c:axId val="1208378935"/>
      </c:lineChart>
      <c:catAx>
        <c:axId val="1241494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08378935"/>
      </c:catAx>
      <c:valAx>
        <c:axId val="120837893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4149405"/>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species16!$K$45:$K$144</c:f>
              <c:numCache/>
            </c:numRef>
          </c:val>
          <c:smooth val="0"/>
        </c:ser>
        <c:axId val="1737427969"/>
        <c:axId val="128243505"/>
      </c:lineChart>
      <c:catAx>
        <c:axId val="17374279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8243505"/>
      </c:catAx>
      <c:valAx>
        <c:axId val="1282435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737427969"/>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species16!$Q$45:$Q$144</c:f>
              <c:numCache/>
            </c:numRef>
          </c:val>
          <c:smooth val="0"/>
        </c:ser>
        <c:axId val="1698340458"/>
        <c:axId val="103920646"/>
      </c:lineChart>
      <c:catAx>
        <c:axId val="16983404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03920646"/>
      </c:catAx>
      <c:valAx>
        <c:axId val="1039206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98340458"/>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464688215"/>
        <c:axId val="1652040811"/>
      </c:lineChart>
      <c:catAx>
        <c:axId val="4646882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52040811"/>
      </c:catAx>
      <c:valAx>
        <c:axId val="16520408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64688215"/>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226072621"/>
        <c:axId val="661090712"/>
      </c:lineChart>
      <c:catAx>
        <c:axId val="2260726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61090712"/>
      </c:catAx>
      <c:valAx>
        <c:axId val="6610907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26072621"/>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species14!$N$45:$N$144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species14!$O$45:$O$144</c:f>
              <c:numCache/>
            </c:numRef>
          </c:val>
          <c:smooth val="0"/>
        </c:ser>
        <c:axId val="671814297"/>
        <c:axId val="1799684977"/>
      </c:lineChart>
      <c:catAx>
        <c:axId val="6718142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799684977"/>
      </c:catAx>
      <c:valAx>
        <c:axId val="1799684977"/>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71814297"/>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species14!$M$45:$M$144</c:f>
              <c:numCache/>
            </c:numRef>
          </c:val>
          <c:smooth val="0"/>
        </c:ser>
        <c:axId val="1069981606"/>
        <c:axId val="922773122"/>
      </c:lineChart>
      <c:catAx>
        <c:axId val="10699816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22773122"/>
      </c:catAx>
      <c:valAx>
        <c:axId val="92277312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6998160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species14!$R$45:$R$144</c:f>
              <c:numCache/>
            </c:numRef>
          </c:val>
          <c:smooth val="0"/>
        </c:ser>
        <c:axId val="982687552"/>
        <c:axId val="170163885"/>
      </c:lineChart>
      <c:catAx>
        <c:axId val="982687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0163885"/>
      </c:catAx>
      <c:valAx>
        <c:axId val="1701638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82687552"/>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species14!$S$45:$S$144</c:f>
              <c:numCache/>
            </c:numRef>
          </c:val>
          <c:smooth val="0"/>
        </c:ser>
        <c:axId val="686241201"/>
        <c:axId val="1225716271"/>
      </c:lineChart>
      <c:catAx>
        <c:axId val="6862412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25716271"/>
      </c:catAx>
      <c:valAx>
        <c:axId val="122571627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86241201"/>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species14!$K$45:$K$144</c:f>
              <c:numCache/>
            </c:numRef>
          </c:val>
          <c:smooth val="0"/>
        </c:ser>
        <c:axId val="2051826243"/>
        <c:axId val="678423071"/>
      </c:lineChart>
      <c:catAx>
        <c:axId val="20518262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78423071"/>
      </c:catAx>
      <c:valAx>
        <c:axId val="67842307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051826243"/>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species14!$Q$45:$Q$144</c:f>
              <c:numCache/>
            </c:numRef>
          </c:val>
          <c:smooth val="0"/>
        </c:ser>
        <c:axId val="1914190032"/>
        <c:axId val="655819419"/>
      </c:lineChart>
      <c:catAx>
        <c:axId val="19141900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55819419"/>
      </c:catAx>
      <c:valAx>
        <c:axId val="6558194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14190032"/>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728713146"/>
        <c:axId val="1448268716"/>
      </c:lineChart>
      <c:catAx>
        <c:axId val="7287131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48268716"/>
      </c:catAx>
      <c:valAx>
        <c:axId val="14482687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2871314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078554167"/>
        <c:axId val="1846843733"/>
      </c:lineChart>
      <c:catAx>
        <c:axId val="10785541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46843733"/>
      </c:catAx>
      <c:valAx>
        <c:axId val="18468437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78554167"/>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species13!$N$45:$N$144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species13!$O$45:$O$144</c:f>
              <c:numCache/>
            </c:numRef>
          </c:val>
          <c:smooth val="0"/>
        </c:ser>
        <c:axId val="294220377"/>
        <c:axId val="564122500"/>
      </c:lineChart>
      <c:catAx>
        <c:axId val="2942203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564122500"/>
      </c:catAx>
      <c:valAx>
        <c:axId val="564122500"/>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94220377"/>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species13!$M$45:$M$144</c:f>
              <c:numCache/>
            </c:numRef>
          </c:val>
          <c:smooth val="0"/>
        </c:ser>
        <c:axId val="812187346"/>
        <c:axId val="1836719976"/>
      </c:lineChart>
      <c:catAx>
        <c:axId val="8121873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36719976"/>
      </c:catAx>
      <c:valAx>
        <c:axId val="18367199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1218734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species13!$R$45:$R$144</c:f>
              <c:numCache/>
            </c:numRef>
          </c:val>
          <c:smooth val="0"/>
        </c:ser>
        <c:axId val="1865589073"/>
        <c:axId val="689305453"/>
      </c:lineChart>
      <c:catAx>
        <c:axId val="18655890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89305453"/>
      </c:catAx>
      <c:valAx>
        <c:axId val="6893054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865589073"/>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species13!$S$45:$S$144</c:f>
              <c:numCache/>
            </c:numRef>
          </c:val>
          <c:smooth val="0"/>
        </c:ser>
        <c:axId val="870695528"/>
        <c:axId val="966566578"/>
      </c:lineChart>
      <c:catAx>
        <c:axId val="8706955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66566578"/>
      </c:catAx>
      <c:valAx>
        <c:axId val="96656657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70695528"/>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species13!$K$45:$K$144</c:f>
              <c:numCache/>
            </c:numRef>
          </c:val>
          <c:smooth val="0"/>
        </c:ser>
        <c:axId val="261768262"/>
        <c:axId val="610749335"/>
      </c:lineChart>
      <c:catAx>
        <c:axId val="2617682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10749335"/>
      </c:catAx>
      <c:valAx>
        <c:axId val="61074933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61768262"/>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species13!$Q$45:$Q$144</c:f>
              <c:numCache/>
            </c:numRef>
          </c:val>
          <c:smooth val="0"/>
        </c:ser>
        <c:axId val="317489026"/>
        <c:axId val="1372391687"/>
      </c:lineChart>
      <c:catAx>
        <c:axId val="3174890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372391687"/>
      </c:catAx>
      <c:valAx>
        <c:axId val="13723916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17489026"/>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985935017"/>
        <c:axId val="490344697"/>
      </c:lineChart>
      <c:catAx>
        <c:axId val="9859350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490344697"/>
      </c:catAx>
      <c:valAx>
        <c:axId val="4903446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85935017"/>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302981380"/>
        <c:axId val="176196680"/>
      </c:lineChart>
      <c:catAx>
        <c:axId val="3029813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6196680"/>
      </c:catAx>
      <c:valAx>
        <c:axId val="17619668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02981380"/>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species6!$N$45:$N$144</c:f>
              <c:numCache/>
            </c:numRef>
          </c:val>
          <c:smooth val="0"/>
        </c:ser>
        <c:ser>
          <c:idx val="1"/>
          <c:order val="1"/>
          <c:tx>
            <c:v>mature height</c:v>
          </c:tx>
          <c:spPr>
            <a:ln cmpd="sng" w="38100">
              <a:solidFill>
                <a:srgbClr val="993366">
                  <a:alpha val="100000"/>
                </a:srgbClr>
              </a:solidFill>
              <a:prstDash val="solid"/>
            </a:ln>
          </c:spPr>
          <c:marker>
            <c:symbol val="none"/>
          </c:marker>
          <c:val>
            <c:numRef>
              <c:f>species6!$O$45:$O$144</c:f>
              <c:numCache/>
            </c:numRef>
          </c:val>
          <c:smooth val="0"/>
        </c:ser>
        <c:axId val="1963818301"/>
        <c:axId val="543496240"/>
      </c:lineChart>
      <c:catAx>
        <c:axId val="19638183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543496240"/>
      </c:catAx>
      <c:valAx>
        <c:axId val="543496240"/>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63818301"/>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species6!$M$45:$M$144</c:f>
              <c:numCache/>
            </c:numRef>
          </c:val>
          <c:smooth val="0"/>
        </c:ser>
        <c:axId val="713250365"/>
        <c:axId val="1868678572"/>
      </c:lineChart>
      <c:catAx>
        <c:axId val="7132503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68678572"/>
      </c:catAx>
      <c:valAx>
        <c:axId val="18686785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13250365"/>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species6!$R$45:$R$144</c:f>
              <c:numCache/>
            </c:numRef>
          </c:val>
          <c:smooth val="0"/>
        </c:ser>
        <c:axId val="655868709"/>
        <c:axId val="1494890457"/>
      </c:lineChart>
      <c:catAx>
        <c:axId val="6558687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94890457"/>
      </c:catAx>
      <c:valAx>
        <c:axId val="14948904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55868709"/>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species6!$S$45:$S$144</c:f>
              <c:numCache/>
            </c:numRef>
          </c:val>
          <c:smooth val="0"/>
        </c:ser>
        <c:axId val="230840702"/>
        <c:axId val="1379861469"/>
      </c:lineChart>
      <c:catAx>
        <c:axId val="2308407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379861469"/>
      </c:catAx>
      <c:valAx>
        <c:axId val="13798614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30840702"/>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species6!$K$45:$K$144</c:f>
              <c:numCache/>
            </c:numRef>
          </c:val>
          <c:smooth val="0"/>
        </c:ser>
        <c:axId val="1355727358"/>
        <c:axId val="369417524"/>
      </c:lineChart>
      <c:catAx>
        <c:axId val="13557273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369417524"/>
      </c:catAx>
      <c:valAx>
        <c:axId val="3694175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55727358"/>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species6!$Q$45:$Q$144</c:f>
              <c:numCache/>
            </c:numRef>
          </c:val>
          <c:smooth val="0"/>
        </c:ser>
        <c:axId val="1227813548"/>
        <c:axId val="860658544"/>
      </c:lineChart>
      <c:catAx>
        <c:axId val="12278135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860658544"/>
      </c:catAx>
      <c:valAx>
        <c:axId val="86065854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27813548"/>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653306943"/>
        <c:axId val="352823436"/>
      </c:lineChart>
      <c:catAx>
        <c:axId val="16533069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352823436"/>
      </c:catAx>
      <c:valAx>
        <c:axId val="35282343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53306943"/>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135971631"/>
        <c:axId val="339758120"/>
      </c:lineChart>
      <c:catAx>
        <c:axId val="11359716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339758120"/>
      </c:catAx>
      <c:valAx>
        <c:axId val="3397581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35971631"/>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cat>
            <c:strRef>
              <c:f>species2!$J$45:$J$144</c:f>
            </c:strRef>
          </c:cat>
          <c:val>
            <c:numRef>
              <c:f>species2!$N$45:$N$144</c:f>
              <c:numCache/>
            </c:numRef>
          </c:val>
          <c:smooth val="0"/>
        </c:ser>
        <c:ser>
          <c:idx val="1"/>
          <c:order val="1"/>
          <c:tx>
            <c:v>mature height</c:v>
          </c:tx>
          <c:spPr>
            <a:ln cmpd="sng" w="38100">
              <a:solidFill>
                <a:srgbClr val="993366">
                  <a:alpha val="100000"/>
                </a:srgbClr>
              </a:solidFill>
              <a:prstDash val="solid"/>
            </a:ln>
          </c:spPr>
          <c:marker>
            <c:symbol val="none"/>
          </c:marker>
          <c:cat>
            <c:strRef>
              <c:f>species2!$J$45:$J$144</c:f>
            </c:strRef>
          </c:cat>
          <c:val>
            <c:numRef>
              <c:f>species2!$O$45:$O$144</c:f>
              <c:numCache/>
            </c:numRef>
          </c:val>
          <c:smooth val="0"/>
        </c:ser>
        <c:axId val="1090599484"/>
        <c:axId val="511956039"/>
      </c:lineChart>
      <c:catAx>
        <c:axId val="10905994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511956039"/>
      </c:catAx>
      <c:valAx>
        <c:axId val="511956039"/>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90599484"/>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species2!$M$45:$M$144</c:f>
              <c:numCache/>
            </c:numRef>
          </c:val>
          <c:smooth val="0"/>
        </c:ser>
        <c:axId val="2063420759"/>
        <c:axId val="1102366724"/>
      </c:lineChart>
      <c:catAx>
        <c:axId val="20634207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102366724"/>
      </c:catAx>
      <c:valAx>
        <c:axId val="11023667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063420759"/>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species2!$R$45:$R$144</c:f>
              <c:numCache/>
            </c:numRef>
          </c:val>
          <c:smooth val="0"/>
        </c:ser>
        <c:axId val="416820961"/>
        <c:axId val="1694919610"/>
      </c:lineChart>
      <c:catAx>
        <c:axId val="4168209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94919610"/>
      </c:catAx>
      <c:valAx>
        <c:axId val="16949196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16820961"/>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species2!$S$45:$S$144</c:f>
              <c:numCache/>
            </c:numRef>
          </c:val>
          <c:smooth val="0"/>
        </c:ser>
        <c:axId val="1405754622"/>
        <c:axId val="2120812065"/>
      </c:lineChart>
      <c:catAx>
        <c:axId val="14057546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120812065"/>
      </c:catAx>
      <c:valAx>
        <c:axId val="21208120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405754622"/>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species2!$K$45:$K$144</c:f>
              <c:numCache/>
            </c:numRef>
          </c:val>
          <c:smooth val="0"/>
        </c:ser>
        <c:axId val="1752597132"/>
        <c:axId val="1637323520"/>
      </c:lineChart>
      <c:catAx>
        <c:axId val="17525971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37323520"/>
      </c:catAx>
      <c:valAx>
        <c:axId val="16373235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752597132"/>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species2!$Q$45:$Q$144</c:f>
              <c:numCache/>
            </c:numRef>
          </c:val>
          <c:smooth val="0"/>
        </c:ser>
        <c:axId val="1672473949"/>
        <c:axId val="236325243"/>
      </c:lineChart>
      <c:catAx>
        <c:axId val="16724739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36325243"/>
      </c:catAx>
      <c:valAx>
        <c:axId val="2363252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72473949"/>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2064014988"/>
        <c:axId val="268322116"/>
      </c:lineChart>
      <c:catAx>
        <c:axId val="20640149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68322116"/>
      </c:catAx>
      <c:valAx>
        <c:axId val="2683221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064014988"/>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717003698"/>
        <c:axId val="1491343024"/>
      </c:lineChart>
      <c:catAx>
        <c:axId val="7170036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91343024"/>
      </c:catAx>
      <c:valAx>
        <c:axId val="14913430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17003698"/>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species11!$N$45:$N$144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species11!$O$45:$O$144</c:f>
              <c:numCache/>
            </c:numRef>
          </c:val>
          <c:smooth val="0"/>
        </c:ser>
        <c:axId val="1138550719"/>
        <c:axId val="222246819"/>
      </c:lineChart>
      <c:catAx>
        <c:axId val="11385507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222246819"/>
      </c:catAx>
      <c:valAx>
        <c:axId val="222246819"/>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38550719"/>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species11!$M$45:$M$144</c:f>
              <c:numCache/>
            </c:numRef>
          </c:val>
          <c:smooth val="0"/>
        </c:ser>
        <c:axId val="1797258206"/>
        <c:axId val="1074156824"/>
      </c:lineChart>
      <c:catAx>
        <c:axId val="17972582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074156824"/>
      </c:catAx>
      <c:valAx>
        <c:axId val="10741568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79725820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species11!$R$45:$R$144</c:f>
              <c:numCache/>
            </c:numRef>
          </c:val>
          <c:smooth val="0"/>
        </c:ser>
        <c:axId val="1341681971"/>
        <c:axId val="31015645"/>
      </c:lineChart>
      <c:catAx>
        <c:axId val="13416819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31015645"/>
      </c:catAx>
      <c:valAx>
        <c:axId val="3101564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41681971"/>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species11!$S$45:$S$144</c:f>
              <c:numCache/>
            </c:numRef>
          </c:val>
          <c:smooth val="0"/>
        </c:ser>
        <c:axId val="506936520"/>
        <c:axId val="2124003232"/>
      </c:lineChart>
      <c:catAx>
        <c:axId val="5069365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124003232"/>
      </c:catAx>
      <c:valAx>
        <c:axId val="21240032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506936520"/>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species11!$K$45:$K$144</c:f>
              <c:numCache/>
            </c:numRef>
          </c:val>
          <c:smooth val="0"/>
        </c:ser>
        <c:axId val="2143907567"/>
        <c:axId val="1733475169"/>
      </c:lineChart>
      <c:catAx>
        <c:axId val="21439075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33475169"/>
      </c:catAx>
      <c:valAx>
        <c:axId val="17334751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143907567"/>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species11!$Q$45:$Q$144</c:f>
              <c:numCache/>
            </c:numRef>
          </c:val>
          <c:smooth val="0"/>
        </c:ser>
        <c:axId val="2058653030"/>
        <c:axId val="146990126"/>
      </c:lineChart>
      <c:catAx>
        <c:axId val="20586530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6990126"/>
      </c:catAx>
      <c:valAx>
        <c:axId val="14699012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058653030"/>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930349311"/>
        <c:axId val="176966314"/>
      </c:lineChart>
      <c:catAx>
        <c:axId val="19303493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6966314"/>
      </c:catAx>
      <c:valAx>
        <c:axId val="1769663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30349311"/>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201401471"/>
        <c:axId val="2042272370"/>
      </c:lineChart>
      <c:catAx>
        <c:axId val="12014014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42272370"/>
      </c:catAx>
      <c:valAx>
        <c:axId val="20422723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01401471"/>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species4!$N$45:$N$144</c:f>
              <c:numCache/>
            </c:numRef>
          </c:val>
          <c:smooth val="0"/>
        </c:ser>
        <c:ser>
          <c:idx val="1"/>
          <c:order val="1"/>
          <c:tx>
            <c:v>mature height</c:v>
          </c:tx>
          <c:spPr>
            <a:ln cmpd="sng" w="38100">
              <a:solidFill>
                <a:srgbClr val="993366">
                  <a:alpha val="100000"/>
                </a:srgbClr>
              </a:solidFill>
              <a:prstDash val="solid"/>
            </a:ln>
          </c:spPr>
          <c:marker>
            <c:symbol val="none"/>
          </c:marker>
          <c:val>
            <c:numRef>
              <c:f>species4!$O$45:$O$144</c:f>
              <c:numCache/>
            </c:numRef>
          </c:val>
          <c:smooth val="0"/>
        </c:ser>
        <c:axId val="711196771"/>
        <c:axId val="124734287"/>
      </c:lineChart>
      <c:catAx>
        <c:axId val="7111967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24734287"/>
      </c:catAx>
      <c:valAx>
        <c:axId val="124734287"/>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11196771"/>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species4!$M$45:$M$144</c:f>
              <c:numCache/>
            </c:numRef>
          </c:val>
          <c:smooth val="0"/>
        </c:ser>
        <c:axId val="632610477"/>
        <c:axId val="1896450660"/>
      </c:lineChart>
      <c:catAx>
        <c:axId val="6326104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96450660"/>
      </c:catAx>
      <c:valAx>
        <c:axId val="18964506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32610477"/>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species4!$R$45:$R$144</c:f>
              <c:numCache/>
            </c:numRef>
          </c:val>
          <c:smooth val="0"/>
        </c:ser>
        <c:axId val="235630558"/>
        <c:axId val="1439494400"/>
      </c:lineChart>
      <c:catAx>
        <c:axId val="2356305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39494400"/>
      </c:catAx>
      <c:valAx>
        <c:axId val="143949440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35630558"/>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species4!$S$45:$S$144</c:f>
              <c:numCache/>
            </c:numRef>
          </c:val>
          <c:smooth val="0"/>
        </c:ser>
        <c:axId val="761268000"/>
        <c:axId val="1554739948"/>
      </c:lineChart>
      <c:catAx>
        <c:axId val="7612680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554739948"/>
      </c:catAx>
      <c:valAx>
        <c:axId val="15547399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61268000"/>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species4!$K$45:$K$144</c:f>
              <c:numCache/>
            </c:numRef>
          </c:val>
          <c:smooth val="0"/>
        </c:ser>
        <c:axId val="114074454"/>
        <c:axId val="865777455"/>
      </c:lineChart>
      <c:catAx>
        <c:axId val="1140744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865777455"/>
      </c:catAx>
      <c:valAx>
        <c:axId val="8657774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4074454"/>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species4!$Q$45:$Q$144</c:f>
              <c:numCache/>
            </c:numRef>
          </c:val>
          <c:smooth val="0"/>
        </c:ser>
        <c:axId val="650651763"/>
        <c:axId val="1077188298"/>
      </c:lineChart>
      <c:catAx>
        <c:axId val="6506517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077188298"/>
      </c:catAx>
      <c:valAx>
        <c:axId val="10771882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50651763"/>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282850069"/>
        <c:axId val="1516682491"/>
      </c:lineChart>
      <c:catAx>
        <c:axId val="12828500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516682491"/>
      </c:catAx>
      <c:valAx>
        <c:axId val="151668249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82850069"/>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2100719714"/>
        <c:axId val="1814761848"/>
      </c:lineChart>
      <c:catAx>
        <c:axId val="21007197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14761848"/>
      </c:catAx>
      <c:valAx>
        <c:axId val="18147618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100719714"/>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species12!$N$45:$N$144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species12!$O$45:$O$144</c:f>
              <c:numCache/>
            </c:numRef>
          </c:val>
          <c:smooth val="0"/>
        </c:ser>
        <c:axId val="577780260"/>
        <c:axId val="1525477952"/>
      </c:lineChart>
      <c:catAx>
        <c:axId val="5777802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525477952"/>
      </c:catAx>
      <c:valAx>
        <c:axId val="1525477952"/>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577780260"/>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species12!$M$45:$M$144</c:f>
              <c:numCache/>
            </c:numRef>
          </c:val>
          <c:smooth val="0"/>
        </c:ser>
        <c:axId val="1428325812"/>
        <c:axId val="1129417872"/>
      </c:lineChart>
      <c:catAx>
        <c:axId val="14283258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129417872"/>
      </c:catAx>
      <c:valAx>
        <c:axId val="11294178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428325812"/>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species12!$R$45:$R$144</c:f>
              <c:numCache/>
            </c:numRef>
          </c:val>
          <c:smooth val="0"/>
        </c:ser>
        <c:axId val="1554742698"/>
        <c:axId val="1885941234"/>
      </c:lineChart>
      <c:catAx>
        <c:axId val="15547426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85941234"/>
      </c:catAx>
      <c:valAx>
        <c:axId val="188594123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554742698"/>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species12!$S$45:$S$144</c:f>
              <c:numCache/>
            </c:numRef>
          </c:val>
          <c:smooth val="0"/>
        </c:ser>
        <c:axId val="1171513283"/>
        <c:axId val="2083589633"/>
      </c:lineChart>
      <c:catAx>
        <c:axId val="11715132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83589633"/>
      </c:catAx>
      <c:valAx>
        <c:axId val="20835896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71513283"/>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species12!$K$45:$K$144</c:f>
              <c:numCache/>
            </c:numRef>
          </c:val>
          <c:smooth val="0"/>
        </c:ser>
        <c:axId val="1486980434"/>
        <c:axId val="853777819"/>
      </c:lineChart>
      <c:catAx>
        <c:axId val="14869804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853777819"/>
      </c:catAx>
      <c:valAx>
        <c:axId val="8537778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486980434"/>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species12!$Q$45:$Q$144</c:f>
              <c:numCache/>
            </c:numRef>
          </c:val>
          <c:smooth val="0"/>
        </c:ser>
        <c:axId val="1365223197"/>
        <c:axId val="901006429"/>
      </c:lineChart>
      <c:catAx>
        <c:axId val="1365223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01006429"/>
      </c:catAx>
      <c:valAx>
        <c:axId val="90100642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65223197"/>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431599041"/>
        <c:axId val="1491711111"/>
      </c:lineChart>
      <c:catAx>
        <c:axId val="4315990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91711111"/>
      </c:catAx>
      <c:valAx>
        <c:axId val="14917111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31599041"/>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257860357"/>
        <c:axId val="1793631060"/>
      </c:lineChart>
      <c:catAx>
        <c:axId val="12578603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93631060"/>
      </c:catAx>
      <c:valAx>
        <c:axId val="17936310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57860357"/>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#NUM!</c:v>
          </c:tx>
          <c:spPr>
            <a:ln cmpd="sng" w="38100">
              <a:solidFill>
                <a:srgbClr val="666699">
                  <a:alpha val="100000"/>
                </a:srgbClr>
              </a:solidFill>
              <a:prstDash val="solid"/>
            </a:ln>
          </c:spPr>
          <c:marker>
            <c:symbol val="none"/>
          </c:marker>
          <c:val>
            <c:numRef>
              <c:f>species19!$Q$47:$Q$146</c:f>
              <c:numCache/>
            </c:numRef>
          </c:val>
          <c:smooth val="0"/>
        </c:ser>
        <c:axId val="1885966072"/>
        <c:axId val="1119118583"/>
      </c:lineChart>
      <c:catAx>
        <c:axId val="18859660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119118583"/>
      </c:catAx>
      <c:valAx>
        <c:axId val="111911858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885966072"/>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698004245"/>
        <c:axId val="1672203352"/>
      </c:lineChart>
      <c:catAx>
        <c:axId val="6980042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72203352"/>
      </c:catAx>
      <c:valAx>
        <c:axId val="167220335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98004245"/>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808333092"/>
        <c:axId val="865416570"/>
      </c:lineChart>
      <c:catAx>
        <c:axId val="8083330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865416570"/>
      </c:catAx>
      <c:valAx>
        <c:axId val="8654165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08333092"/>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species20!$N$45:$N$144</c:f>
              <c:numCache/>
            </c:numRef>
          </c:val>
          <c:smooth val="0"/>
        </c:ser>
        <c:ser>
          <c:idx val="1"/>
          <c:order val="1"/>
          <c:tx>
            <c:v>mature height</c:v>
          </c:tx>
          <c:spPr>
            <a:ln cmpd="sng" w="38100">
              <a:solidFill>
                <a:srgbClr val="993366">
                  <a:alpha val="100000"/>
                </a:srgbClr>
              </a:solidFill>
              <a:prstDash val="solid"/>
            </a:ln>
          </c:spPr>
          <c:marker>
            <c:symbol val="none"/>
          </c:marker>
          <c:val>
            <c:numRef>
              <c:f>species20!$O$45:$O$144</c:f>
              <c:numCache/>
            </c:numRef>
          </c:val>
          <c:smooth val="0"/>
        </c:ser>
        <c:axId val="1716625960"/>
        <c:axId val="79361517"/>
      </c:lineChart>
      <c:catAx>
        <c:axId val="17166259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79361517"/>
      </c:catAx>
      <c:valAx>
        <c:axId val="79361517"/>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716625960"/>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species20!$M$45:$M$144</c:f>
              <c:numCache/>
            </c:numRef>
          </c:val>
          <c:smooth val="0"/>
        </c:ser>
        <c:axId val="872711780"/>
        <c:axId val="866811429"/>
      </c:lineChart>
      <c:catAx>
        <c:axId val="8727117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866811429"/>
      </c:catAx>
      <c:valAx>
        <c:axId val="86681142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72711780"/>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species20!$R$45:$R$144</c:f>
              <c:numCache/>
            </c:numRef>
          </c:val>
          <c:smooth val="0"/>
        </c:ser>
        <c:axId val="665055741"/>
        <c:axId val="1734523895"/>
      </c:lineChart>
      <c:catAx>
        <c:axId val="6650557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34523895"/>
      </c:catAx>
      <c:valAx>
        <c:axId val="173452389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65055741"/>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species20!$S$45:$S$144</c:f>
              <c:numCache/>
            </c:numRef>
          </c:val>
          <c:smooth val="0"/>
        </c:ser>
        <c:axId val="1039778818"/>
        <c:axId val="1318538248"/>
      </c:lineChart>
      <c:catAx>
        <c:axId val="10397788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318538248"/>
      </c:catAx>
      <c:valAx>
        <c:axId val="13185382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39778818"/>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species20!$K$45:$K$144</c:f>
              <c:numCache/>
            </c:numRef>
          </c:val>
          <c:smooth val="0"/>
        </c:ser>
        <c:axId val="431065967"/>
        <c:axId val="1309258145"/>
      </c:lineChart>
      <c:catAx>
        <c:axId val="4310659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309258145"/>
      </c:catAx>
      <c:valAx>
        <c:axId val="130925814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31065967"/>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187624100"/>
        <c:axId val="386310684"/>
      </c:lineChart>
      <c:catAx>
        <c:axId val="11876241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386310684"/>
      </c:catAx>
      <c:valAx>
        <c:axId val="3863106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87624100"/>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600569599"/>
        <c:axId val="2093250165"/>
      </c:lineChart>
      <c:catAx>
        <c:axId val="6005695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93250165"/>
      </c:catAx>
      <c:valAx>
        <c:axId val="20932501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00569599"/>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species5!$N$45:$N$144</c:f>
              <c:numCache/>
            </c:numRef>
          </c:val>
          <c:smooth val="0"/>
        </c:ser>
        <c:ser>
          <c:idx val="1"/>
          <c:order val="1"/>
          <c:tx>
            <c:v>mature height</c:v>
          </c:tx>
          <c:spPr>
            <a:ln cmpd="sng" w="38100">
              <a:solidFill>
                <a:srgbClr val="993366">
                  <a:alpha val="100000"/>
                </a:srgbClr>
              </a:solidFill>
              <a:prstDash val="solid"/>
            </a:ln>
          </c:spPr>
          <c:marker>
            <c:symbol val="none"/>
          </c:marker>
          <c:val>
            <c:numRef>
              <c:f>species5!$O$45:$O$144</c:f>
              <c:numCache/>
            </c:numRef>
          </c:val>
          <c:smooth val="0"/>
        </c:ser>
        <c:axId val="691403982"/>
        <c:axId val="1381382310"/>
      </c:lineChart>
      <c:catAx>
        <c:axId val="6914039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381382310"/>
      </c:catAx>
      <c:valAx>
        <c:axId val="1381382310"/>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91403982"/>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species5!$M$45:$M$144</c:f>
              <c:numCache/>
            </c:numRef>
          </c:val>
          <c:smooth val="0"/>
        </c:ser>
        <c:axId val="1941817178"/>
        <c:axId val="819950328"/>
      </c:lineChart>
      <c:catAx>
        <c:axId val="19418171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819950328"/>
      </c:catAx>
      <c:valAx>
        <c:axId val="81995032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41817178"/>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species5!$R$45:$R$144</c:f>
              <c:numCache/>
            </c:numRef>
          </c:val>
          <c:smooth val="0"/>
        </c:ser>
        <c:axId val="1932369566"/>
        <c:axId val="393900855"/>
      </c:lineChart>
      <c:catAx>
        <c:axId val="19323695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393900855"/>
      </c:catAx>
      <c:valAx>
        <c:axId val="3939008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32369566"/>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species5!$S$45:$S$144</c:f>
              <c:numCache/>
            </c:numRef>
          </c:val>
          <c:smooth val="0"/>
        </c:ser>
        <c:axId val="1889174980"/>
        <c:axId val="1179097795"/>
      </c:lineChart>
      <c:catAx>
        <c:axId val="18891749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179097795"/>
      </c:catAx>
      <c:valAx>
        <c:axId val="117909779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889174980"/>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species5!$K$45:$K$144</c:f>
              <c:numCache/>
            </c:numRef>
          </c:val>
          <c:smooth val="0"/>
        </c:ser>
        <c:axId val="666855369"/>
        <c:axId val="906377270"/>
      </c:lineChart>
      <c:catAx>
        <c:axId val="6668553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06377270"/>
      </c:catAx>
      <c:valAx>
        <c:axId val="9063772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66855369"/>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species5!$Q$45:$Q$144</c:f>
              <c:numCache/>
            </c:numRef>
          </c:val>
          <c:smooth val="0"/>
        </c:ser>
        <c:axId val="1477208410"/>
        <c:axId val="2135065389"/>
      </c:lineChart>
      <c:catAx>
        <c:axId val="14772084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135065389"/>
      </c:catAx>
      <c:valAx>
        <c:axId val="213506538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477208410"/>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151563895"/>
        <c:axId val="1785326994"/>
      </c:lineChart>
      <c:catAx>
        <c:axId val="11515638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85326994"/>
      </c:catAx>
      <c:valAx>
        <c:axId val="17853269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51563895"/>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236560416"/>
        <c:axId val="422867868"/>
      </c:lineChart>
      <c:catAx>
        <c:axId val="2365604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422867868"/>
      </c:catAx>
      <c:valAx>
        <c:axId val="4228678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36560416"/>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species7!$N$45:$N$144</c:f>
              <c:numCache/>
            </c:numRef>
          </c:val>
          <c:smooth val="0"/>
        </c:ser>
        <c:ser>
          <c:idx val="1"/>
          <c:order val="1"/>
          <c:tx>
            <c:v>mature height</c:v>
          </c:tx>
          <c:spPr>
            <a:ln cmpd="sng" w="38100">
              <a:solidFill>
                <a:srgbClr val="993366">
                  <a:alpha val="100000"/>
                </a:srgbClr>
              </a:solidFill>
              <a:prstDash val="solid"/>
            </a:ln>
          </c:spPr>
          <c:marker>
            <c:symbol val="none"/>
          </c:marker>
          <c:val>
            <c:numRef>
              <c:f>species7!$O$45:$O$144</c:f>
              <c:numCache/>
            </c:numRef>
          </c:val>
          <c:smooth val="0"/>
        </c:ser>
        <c:axId val="789298384"/>
        <c:axId val="461166753"/>
      </c:lineChart>
      <c:catAx>
        <c:axId val="7892983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461166753"/>
      </c:catAx>
      <c:valAx>
        <c:axId val="461166753"/>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89298384"/>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species7!$M$45:$M$144</c:f>
              <c:numCache/>
            </c:numRef>
          </c:val>
          <c:smooth val="0"/>
        </c:ser>
        <c:axId val="82449316"/>
        <c:axId val="949739164"/>
      </c:lineChart>
      <c:catAx>
        <c:axId val="824493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49739164"/>
      </c:catAx>
      <c:valAx>
        <c:axId val="94973916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244931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species7!$R$45:$R$144</c:f>
              <c:numCache/>
            </c:numRef>
          </c:val>
          <c:smooth val="0"/>
        </c:ser>
        <c:axId val="310934503"/>
        <c:axId val="2131985197"/>
      </c:lineChart>
      <c:catAx>
        <c:axId val="3109345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131985197"/>
      </c:catAx>
      <c:valAx>
        <c:axId val="21319851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10934503"/>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species7!$S$45:$S$144</c:f>
              <c:numCache/>
            </c:numRef>
          </c:val>
          <c:smooth val="0"/>
        </c:ser>
        <c:axId val="454735301"/>
        <c:axId val="677865333"/>
      </c:lineChart>
      <c:catAx>
        <c:axId val="4547353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77865333"/>
      </c:catAx>
      <c:valAx>
        <c:axId val="6778653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54735301"/>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8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species7!$K$45:$K$144</c:f>
              <c:numCache/>
            </c:numRef>
          </c:val>
          <c:smooth val="0"/>
        </c:ser>
        <c:axId val="2109058835"/>
        <c:axId val="553885180"/>
      </c:lineChart>
      <c:catAx>
        <c:axId val="21090588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553885180"/>
      </c:catAx>
      <c:valAx>
        <c:axId val="55388518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109058835"/>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species7!$Q$45:$Q$144</c:f>
              <c:numCache/>
            </c:numRef>
          </c:val>
          <c:smooth val="0"/>
        </c:ser>
        <c:axId val="1694399930"/>
        <c:axId val="627883439"/>
      </c:lineChart>
      <c:catAx>
        <c:axId val="16943999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27883439"/>
      </c:catAx>
      <c:valAx>
        <c:axId val="62788343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94399930"/>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342201354"/>
        <c:axId val="1695154393"/>
      </c:lineChart>
      <c:catAx>
        <c:axId val="3422013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95154393"/>
      </c:catAx>
      <c:valAx>
        <c:axId val="169515439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42201354"/>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324990346"/>
        <c:axId val="1534105467"/>
      </c:lineChart>
      <c:catAx>
        <c:axId val="13249903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534105467"/>
      </c:catAx>
      <c:valAx>
        <c:axId val="153410546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24990346"/>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species17!$N$45:$N$144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species17!$O$45:$O$144</c:f>
              <c:numCache/>
            </c:numRef>
          </c:val>
          <c:smooth val="0"/>
        </c:ser>
        <c:axId val="510345947"/>
        <c:axId val="294853978"/>
      </c:lineChart>
      <c:catAx>
        <c:axId val="5103459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294853978"/>
      </c:catAx>
      <c:valAx>
        <c:axId val="294853978"/>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510345947"/>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species17!$M$45:$M$144</c:f>
              <c:numCache/>
            </c:numRef>
          </c:val>
          <c:smooth val="0"/>
        </c:ser>
        <c:axId val="148034115"/>
        <c:axId val="1604682365"/>
      </c:lineChart>
      <c:catAx>
        <c:axId val="1480341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04682365"/>
      </c:catAx>
      <c:valAx>
        <c:axId val="16046823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48034115"/>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species17!$R$45:$R$144</c:f>
              <c:numCache/>
            </c:numRef>
          </c:val>
          <c:smooth val="0"/>
        </c:ser>
        <c:axId val="835870872"/>
        <c:axId val="570186257"/>
      </c:lineChart>
      <c:catAx>
        <c:axId val="8358708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570186257"/>
      </c:catAx>
      <c:valAx>
        <c:axId val="5701862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35870872"/>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species17!$S$45:$S$144</c:f>
              <c:numCache/>
            </c:numRef>
          </c:val>
          <c:smooth val="0"/>
        </c:ser>
        <c:axId val="31385227"/>
        <c:axId val="1461164859"/>
      </c:lineChart>
      <c:catAx>
        <c:axId val="313852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61164859"/>
      </c:catAx>
      <c:valAx>
        <c:axId val="146116485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1385227"/>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species17!$K$45:$K$144</c:f>
              <c:numCache/>
            </c:numRef>
          </c:val>
          <c:smooth val="0"/>
        </c:ser>
        <c:axId val="970381483"/>
        <c:axId val="1920216852"/>
      </c:lineChart>
      <c:catAx>
        <c:axId val="9703814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920216852"/>
      </c:catAx>
      <c:valAx>
        <c:axId val="192021685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70381483"/>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species17!$Q$45:$Q$144</c:f>
              <c:numCache/>
            </c:numRef>
          </c:val>
          <c:smooth val="0"/>
        </c:ser>
        <c:axId val="1688032172"/>
        <c:axId val="260095270"/>
      </c:lineChart>
      <c:catAx>
        <c:axId val="16880321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60095270"/>
      </c:catAx>
      <c:valAx>
        <c:axId val="2600952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88032172"/>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9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537115935"/>
        <c:axId val="1206824319"/>
      </c:lineChart>
      <c:catAx>
        <c:axId val="5371159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06824319"/>
      </c:catAx>
      <c:valAx>
        <c:axId val="12068243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537115935"/>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723605013"/>
        <c:axId val="192001519"/>
      </c:lineChart>
      <c:catAx>
        <c:axId val="7236050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92001519"/>
      </c:catAx>
      <c:valAx>
        <c:axId val="1920015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23605013"/>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species15!$N$45:$N$144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species15!$O$45:$O$144</c:f>
              <c:numCache/>
            </c:numRef>
          </c:val>
          <c:smooth val="0"/>
        </c:ser>
        <c:axId val="995090358"/>
        <c:axId val="822938368"/>
      </c:lineChart>
      <c:catAx>
        <c:axId val="9950903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822938368"/>
      </c:catAx>
      <c:valAx>
        <c:axId val="822938368"/>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95090358"/>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species15!$M$45:$M$144</c:f>
              <c:numCache/>
            </c:numRef>
          </c:val>
          <c:smooth val="0"/>
        </c:ser>
        <c:axId val="649437696"/>
        <c:axId val="1492109209"/>
      </c:lineChart>
      <c:catAx>
        <c:axId val="6494376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92109209"/>
      </c:catAx>
      <c:valAx>
        <c:axId val="14921092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4943769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species15!$R$45:$R$144</c:f>
              <c:numCache/>
            </c:numRef>
          </c:val>
          <c:smooth val="0"/>
        </c:ser>
        <c:axId val="919861631"/>
        <c:axId val="1870918093"/>
      </c:lineChart>
      <c:catAx>
        <c:axId val="9198616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70918093"/>
      </c:catAx>
      <c:valAx>
        <c:axId val="187091809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19861631"/>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species15!$S$45:$S$144</c:f>
              <c:numCache/>
            </c:numRef>
          </c:val>
          <c:smooth val="0"/>
        </c:ser>
        <c:axId val="1858630006"/>
        <c:axId val="408907407"/>
      </c:lineChart>
      <c:catAx>
        <c:axId val="18586300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408907407"/>
      </c:catAx>
      <c:valAx>
        <c:axId val="40890740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858630006"/>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species15!$K$45:$K$144</c:f>
              <c:numCache/>
            </c:numRef>
          </c:val>
          <c:smooth val="0"/>
        </c:ser>
        <c:axId val="1355971085"/>
        <c:axId val="1409005892"/>
      </c:lineChart>
      <c:catAx>
        <c:axId val="13559710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09005892"/>
      </c:catAx>
      <c:valAx>
        <c:axId val="14090058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55971085"/>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species15!$Q$45:$Q$144</c:f>
              <c:numCache/>
            </c:numRef>
          </c:val>
          <c:smooth val="0"/>
        </c:ser>
        <c:axId val="1812549510"/>
        <c:axId val="2094805108"/>
      </c:lineChart>
      <c:catAx>
        <c:axId val="18125495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94805108"/>
      </c:catAx>
      <c:valAx>
        <c:axId val="209480510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812549510"/>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687875216"/>
        <c:axId val="1951703387"/>
      </c:lineChart>
      <c:catAx>
        <c:axId val="6878752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951703387"/>
      </c:catAx>
      <c:valAx>
        <c:axId val="19517033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8787521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568266506"/>
        <c:axId val="2056157324"/>
      </c:lineChart>
      <c:catAx>
        <c:axId val="5682665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56157324"/>
      </c:catAx>
      <c:valAx>
        <c:axId val="20561573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568266506"/>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0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244455954"/>
        <c:axId val="1250591193"/>
      </c:lineChart>
      <c:catAx>
        <c:axId val="12444559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50591193"/>
      </c:catAx>
      <c:valAx>
        <c:axId val="125059119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44455954"/>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645320373"/>
        <c:axId val="10421228"/>
      </c:lineChart>
      <c:catAx>
        <c:axId val="16453203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0421228"/>
      </c:catAx>
      <c:valAx>
        <c:axId val="1042122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45320373"/>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species22!$N$45:$N$144</c:f>
              <c:numCache/>
            </c:numRef>
          </c:val>
          <c:smooth val="0"/>
        </c:ser>
        <c:ser>
          <c:idx val="1"/>
          <c:order val="1"/>
          <c:tx>
            <c:v>mature height</c:v>
          </c:tx>
          <c:spPr>
            <a:ln cmpd="sng" w="38100">
              <a:solidFill>
                <a:srgbClr val="993366">
                  <a:alpha val="100000"/>
                </a:srgbClr>
              </a:solidFill>
              <a:prstDash val="solid"/>
            </a:ln>
          </c:spPr>
          <c:marker>
            <c:symbol val="none"/>
          </c:marker>
          <c:val>
            <c:numRef>
              <c:f>species22!$O$45:$O$144</c:f>
              <c:numCache/>
            </c:numRef>
          </c:val>
          <c:smooth val="0"/>
        </c:ser>
        <c:axId val="1357177950"/>
        <c:axId val="750035051"/>
      </c:lineChart>
      <c:catAx>
        <c:axId val="13571779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750035051"/>
      </c:catAx>
      <c:valAx>
        <c:axId val="750035051"/>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57177950"/>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species22!$M$45:$M$144</c:f>
              <c:numCache/>
            </c:numRef>
          </c:val>
          <c:smooth val="0"/>
        </c:ser>
        <c:axId val="903181379"/>
        <c:axId val="1482446805"/>
      </c:lineChart>
      <c:catAx>
        <c:axId val="9031813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82446805"/>
      </c:catAx>
      <c:valAx>
        <c:axId val="14824468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03181379"/>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species22!$R$45:$R$144</c:f>
              <c:numCache/>
            </c:numRef>
          </c:val>
          <c:smooth val="0"/>
        </c:ser>
        <c:axId val="887853912"/>
        <c:axId val="547320239"/>
      </c:lineChart>
      <c:catAx>
        <c:axId val="8878539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547320239"/>
      </c:catAx>
      <c:valAx>
        <c:axId val="54732023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87853912"/>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species22!$S$45:$S$144</c:f>
              <c:numCache/>
            </c:numRef>
          </c:val>
          <c:smooth val="0"/>
        </c:ser>
        <c:axId val="399232078"/>
        <c:axId val="174137309"/>
      </c:lineChart>
      <c:catAx>
        <c:axId val="3992320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4137309"/>
      </c:catAx>
      <c:valAx>
        <c:axId val="1741373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99232078"/>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species22!$K$45:$K$144</c:f>
              <c:numCache/>
            </c:numRef>
          </c:val>
          <c:smooth val="0"/>
        </c:ser>
        <c:axId val="1430766448"/>
        <c:axId val="1558728672"/>
      </c:lineChart>
      <c:catAx>
        <c:axId val="14307664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558728672"/>
      </c:catAx>
      <c:valAx>
        <c:axId val="15587286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430766448"/>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species22!$Q$45:$Q$144</c:f>
              <c:numCache/>
            </c:numRef>
          </c:val>
          <c:smooth val="0"/>
        </c:ser>
        <c:axId val="412367572"/>
        <c:axId val="1019054355"/>
      </c:lineChart>
      <c:catAx>
        <c:axId val="4123675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019054355"/>
      </c:catAx>
      <c:valAx>
        <c:axId val="10190543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12367572"/>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387810641"/>
        <c:axId val="340194154"/>
      </c:lineChart>
      <c:catAx>
        <c:axId val="3878106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340194154"/>
      </c:catAx>
      <c:valAx>
        <c:axId val="34019415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87810641"/>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268863147"/>
        <c:axId val="1197669060"/>
      </c:lineChart>
      <c:catAx>
        <c:axId val="12688631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197669060"/>
      </c:catAx>
      <c:valAx>
        <c:axId val="11976690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68863147"/>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species9!$N$45:$N$144</c:f>
              <c:numCache/>
            </c:numRef>
          </c:val>
          <c:smooth val="0"/>
        </c:ser>
        <c:ser>
          <c:idx val="1"/>
          <c:order val="1"/>
          <c:tx>
            <c:v>mature height</c:v>
          </c:tx>
          <c:spPr>
            <a:ln cmpd="sng" w="38100">
              <a:solidFill>
                <a:srgbClr val="993366">
                  <a:alpha val="100000"/>
                </a:srgbClr>
              </a:solidFill>
              <a:prstDash val="solid"/>
            </a:ln>
          </c:spPr>
          <c:marker>
            <c:symbol val="none"/>
          </c:marker>
          <c:val>
            <c:numRef>
              <c:f>species9!$O$45:$O$144</c:f>
              <c:numCache/>
            </c:numRef>
          </c:val>
          <c:smooth val="0"/>
        </c:ser>
        <c:axId val="340657306"/>
        <c:axId val="452990329"/>
      </c:lineChart>
      <c:catAx>
        <c:axId val="3406573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452990329"/>
      </c:catAx>
      <c:valAx>
        <c:axId val="452990329"/>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40657306"/>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species9!$M$45:$M$144</c:f>
              <c:numCache/>
            </c:numRef>
          </c:val>
          <c:smooth val="0"/>
        </c:ser>
        <c:axId val="727967714"/>
        <c:axId val="1288773550"/>
      </c:lineChart>
      <c:catAx>
        <c:axId val="7279677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88773550"/>
      </c:catAx>
      <c:valAx>
        <c:axId val="128877355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27967714"/>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species9!$R$45:$R$144</c:f>
              <c:numCache/>
            </c:numRef>
          </c:val>
          <c:smooth val="0"/>
        </c:ser>
        <c:axId val="1262084271"/>
        <c:axId val="1776450547"/>
      </c:lineChart>
      <c:catAx>
        <c:axId val="12620842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76450547"/>
      </c:catAx>
      <c:valAx>
        <c:axId val="177645054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62084271"/>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species9!$S$45:$S$144</c:f>
              <c:numCache/>
            </c:numRef>
          </c:val>
          <c:smooth val="0"/>
        </c:ser>
        <c:axId val="446712080"/>
        <c:axId val="169220179"/>
      </c:lineChart>
      <c:catAx>
        <c:axId val="4467120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9220179"/>
      </c:catAx>
      <c:valAx>
        <c:axId val="16922017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46712080"/>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species9!$K$45:$K$144</c:f>
              <c:numCache/>
            </c:numRef>
          </c:val>
          <c:smooth val="0"/>
        </c:ser>
        <c:axId val="451153290"/>
        <c:axId val="572570204"/>
      </c:lineChart>
      <c:catAx>
        <c:axId val="4511532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572570204"/>
      </c:catAx>
      <c:valAx>
        <c:axId val="57257020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51153290"/>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species9!$Q$45:$Q$144</c:f>
              <c:numCache/>
            </c:numRef>
          </c:val>
          <c:smooth val="0"/>
        </c:ser>
        <c:axId val="1724175685"/>
        <c:axId val="940145725"/>
      </c:lineChart>
      <c:catAx>
        <c:axId val="17241756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40145725"/>
      </c:catAx>
      <c:valAx>
        <c:axId val="94014572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724175685"/>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213549392"/>
        <c:axId val="1506183151"/>
      </c:lineChart>
      <c:catAx>
        <c:axId val="12135493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506183151"/>
      </c:catAx>
      <c:valAx>
        <c:axId val="15061831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13549392"/>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946533111"/>
        <c:axId val="753416300"/>
      </c:lineChart>
      <c:catAx>
        <c:axId val="9465331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753416300"/>
      </c:catAx>
      <c:valAx>
        <c:axId val="75341630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46533111"/>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121514065"/>
        <c:axId val="230525405"/>
      </c:lineChart>
      <c:catAx>
        <c:axId val="11215140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30525405"/>
      </c:catAx>
      <c:valAx>
        <c:axId val="2305254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21514065"/>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2041366945"/>
        <c:axId val="945957556"/>
      </c:lineChart>
      <c:catAx>
        <c:axId val="20413669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45957556"/>
      </c:catAx>
      <c:valAx>
        <c:axId val="94595755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041366945"/>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species21!$N$45:$N$144</c:f>
              <c:numCache/>
            </c:numRef>
          </c:val>
          <c:smooth val="0"/>
        </c:ser>
        <c:ser>
          <c:idx val="1"/>
          <c:order val="1"/>
          <c:tx>
            <c:v>mature height</c:v>
          </c:tx>
          <c:spPr>
            <a:ln cmpd="sng" w="38100">
              <a:solidFill>
                <a:srgbClr val="993366">
                  <a:alpha val="100000"/>
                </a:srgbClr>
              </a:solidFill>
              <a:prstDash val="solid"/>
            </a:ln>
          </c:spPr>
          <c:marker>
            <c:symbol val="none"/>
          </c:marker>
          <c:val>
            <c:numRef>
              <c:f>species21!$O$45:$O$144</c:f>
              <c:numCache/>
            </c:numRef>
          </c:val>
          <c:smooth val="0"/>
        </c:ser>
        <c:axId val="1387516804"/>
        <c:axId val="166982714"/>
      </c:lineChart>
      <c:catAx>
        <c:axId val="13875168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66982714"/>
      </c:catAx>
      <c:valAx>
        <c:axId val="166982714"/>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87516804"/>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species21!$M$45:$M$144</c:f>
              <c:numCache/>
            </c:numRef>
          </c:val>
          <c:smooth val="0"/>
        </c:ser>
        <c:axId val="1789499186"/>
        <c:axId val="691345609"/>
      </c:lineChart>
      <c:catAx>
        <c:axId val="17894991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91345609"/>
      </c:catAx>
      <c:valAx>
        <c:axId val="6913456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789499186"/>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species21!$R$45:$R$144</c:f>
              <c:numCache/>
            </c:numRef>
          </c:val>
          <c:smooth val="0"/>
        </c:ser>
        <c:axId val="791342652"/>
        <c:axId val="927149231"/>
      </c:lineChart>
      <c:catAx>
        <c:axId val="7913426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27149231"/>
      </c:catAx>
      <c:valAx>
        <c:axId val="9271492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91342652"/>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species21!$S$45:$S$144</c:f>
              <c:numCache/>
            </c:numRef>
          </c:val>
          <c:smooth val="0"/>
        </c:ser>
        <c:axId val="750591407"/>
        <c:axId val="1984060731"/>
      </c:lineChart>
      <c:catAx>
        <c:axId val="7505914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984060731"/>
      </c:catAx>
      <c:valAx>
        <c:axId val="19840607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50591407"/>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species21!$K$45:$K$144</c:f>
              <c:numCache/>
            </c:numRef>
          </c:val>
          <c:smooth val="0"/>
        </c:ser>
        <c:axId val="1669708131"/>
        <c:axId val="409082978"/>
      </c:lineChart>
      <c:catAx>
        <c:axId val="16697081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409082978"/>
      </c:catAx>
      <c:valAx>
        <c:axId val="40908297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69708131"/>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species21!$Q$45:$Q$144</c:f>
              <c:numCache/>
            </c:numRef>
          </c:val>
          <c:smooth val="0"/>
        </c:ser>
        <c:axId val="1043015528"/>
        <c:axId val="817827112"/>
      </c:lineChart>
      <c:catAx>
        <c:axId val="10430155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817827112"/>
      </c:catAx>
      <c:valAx>
        <c:axId val="8178271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43015528"/>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692646887"/>
        <c:axId val="46411979"/>
      </c:lineChart>
      <c:catAx>
        <c:axId val="16926468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46411979"/>
      </c:catAx>
      <c:valAx>
        <c:axId val="4641197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92646887"/>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525181895"/>
        <c:axId val="2072528916"/>
      </c:lineChart>
      <c:catAx>
        <c:axId val="15251818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72528916"/>
      </c:catAx>
      <c:valAx>
        <c:axId val="20725289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525181895"/>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species3!$N$45:$N$144</c:f>
              <c:numCache/>
            </c:numRef>
          </c:val>
          <c:smooth val="0"/>
        </c:ser>
        <c:ser>
          <c:idx val="1"/>
          <c:order val="1"/>
          <c:tx>
            <c:v>mature height</c:v>
          </c:tx>
          <c:spPr>
            <a:ln cmpd="sng" w="38100">
              <a:solidFill>
                <a:srgbClr val="993366">
                  <a:alpha val="100000"/>
                </a:srgbClr>
              </a:solidFill>
              <a:prstDash val="solid"/>
            </a:ln>
          </c:spPr>
          <c:marker>
            <c:symbol val="none"/>
          </c:marker>
          <c:val>
            <c:numRef>
              <c:f>species3!$O$45:$O$144</c:f>
              <c:numCache/>
            </c:numRef>
          </c:val>
          <c:smooth val="0"/>
        </c:ser>
        <c:axId val="950575443"/>
        <c:axId val="1233273699"/>
      </c:lineChart>
      <c:catAx>
        <c:axId val="9505754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233273699"/>
      </c:catAx>
      <c:valAx>
        <c:axId val="1233273699"/>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50575443"/>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species3!$M$45:$M$144</c:f>
              <c:numCache/>
            </c:numRef>
          </c:val>
          <c:smooth val="0"/>
        </c:ser>
        <c:axId val="129233559"/>
        <c:axId val="1432649438"/>
      </c:lineChart>
      <c:catAx>
        <c:axId val="1292335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32649438"/>
      </c:catAx>
      <c:valAx>
        <c:axId val="14326494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9233559"/>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species3!$R$45:$R$144</c:f>
              <c:numCache/>
            </c:numRef>
          </c:val>
          <c:smooth val="0"/>
        </c:ser>
        <c:axId val="1010944514"/>
        <c:axId val="1958753281"/>
      </c:lineChart>
      <c:catAx>
        <c:axId val="10109445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958753281"/>
      </c:catAx>
      <c:valAx>
        <c:axId val="195875328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10944514"/>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species3!$S$45:$S$144</c:f>
              <c:numCache/>
            </c:numRef>
          </c:val>
          <c:smooth val="0"/>
        </c:ser>
        <c:axId val="1388954106"/>
        <c:axId val="1098123617"/>
      </c:lineChart>
      <c:catAx>
        <c:axId val="13889541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098123617"/>
      </c:catAx>
      <c:valAx>
        <c:axId val="109812361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88954106"/>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species3!$K$45:$K$144</c:f>
              <c:numCache/>
            </c:numRef>
          </c:val>
          <c:smooth val="0"/>
        </c:ser>
        <c:axId val="128108800"/>
        <c:axId val="1453316429"/>
      </c:lineChart>
      <c:catAx>
        <c:axId val="1281088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53316429"/>
      </c:catAx>
      <c:valAx>
        <c:axId val="145331642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28108800"/>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species3!$Q$45:$Q$144</c:f>
              <c:numCache/>
            </c:numRef>
          </c:val>
          <c:smooth val="0"/>
        </c:ser>
        <c:axId val="50202300"/>
        <c:axId val="59608387"/>
      </c:lineChart>
      <c:catAx>
        <c:axId val="502023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59608387"/>
      </c:catAx>
      <c:valAx>
        <c:axId val="596083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50202300"/>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38043732"/>
        <c:axId val="1931857543"/>
      </c:lineChart>
      <c:catAx>
        <c:axId val="380437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931857543"/>
      </c:catAx>
      <c:valAx>
        <c:axId val="19318575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8043732"/>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838137322"/>
        <c:axId val="1633127916"/>
      </c:lineChart>
      <c:catAx>
        <c:axId val="18381373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633127916"/>
      </c:catAx>
      <c:valAx>
        <c:axId val="16331279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838137322"/>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species18!$N$45:$N$144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species18!$O$45:$O$144</c:f>
              <c:numCache/>
            </c:numRef>
          </c:val>
          <c:smooth val="0"/>
        </c:ser>
        <c:axId val="1671149479"/>
        <c:axId val="197082885"/>
      </c:lineChart>
      <c:catAx>
        <c:axId val="16711494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97082885"/>
      </c:catAx>
      <c:valAx>
        <c:axId val="197082885"/>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71149479"/>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species18!$M$45:$M$144</c:f>
              <c:numCache/>
            </c:numRef>
          </c:val>
          <c:smooth val="0"/>
        </c:ser>
        <c:axId val="1515639148"/>
        <c:axId val="1557566850"/>
      </c:lineChart>
      <c:catAx>
        <c:axId val="15156391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557566850"/>
      </c:catAx>
      <c:valAx>
        <c:axId val="155756685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515639148"/>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species18!$R$45:$R$144</c:f>
              <c:numCache/>
            </c:numRef>
          </c:val>
          <c:smooth val="0"/>
        </c:ser>
        <c:axId val="1366732473"/>
        <c:axId val="1718997405"/>
      </c:lineChart>
      <c:catAx>
        <c:axId val="13667324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18997405"/>
      </c:catAx>
      <c:valAx>
        <c:axId val="17189974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66732473"/>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species18!$S$45:$S$144</c:f>
              <c:numCache/>
            </c:numRef>
          </c:val>
          <c:smooth val="0"/>
        </c:ser>
        <c:axId val="1675374635"/>
        <c:axId val="992180426"/>
      </c:lineChart>
      <c:catAx>
        <c:axId val="16753746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92180426"/>
      </c:catAx>
      <c:valAx>
        <c:axId val="99218042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75374635"/>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species18!$K$45:$K$144</c:f>
              <c:numCache/>
            </c:numRef>
          </c:val>
          <c:smooth val="0"/>
        </c:ser>
        <c:axId val="132859817"/>
        <c:axId val="1452076387"/>
      </c:lineChart>
      <c:catAx>
        <c:axId val="1328598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52076387"/>
      </c:catAx>
      <c:valAx>
        <c:axId val="14520763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2859817"/>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species18!$Q$45:$Q$144</c:f>
              <c:numCache/>
            </c:numRef>
          </c:val>
          <c:smooth val="0"/>
        </c:ser>
        <c:axId val="897651208"/>
        <c:axId val="960598278"/>
      </c:lineChart>
      <c:catAx>
        <c:axId val="8976512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60598278"/>
      </c:catAx>
      <c:valAx>
        <c:axId val="96059827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97651208"/>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084179150"/>
        <c:axId val="611601999"/>
      </c:lineChart>
      <c:catAx>
        <c:axId val="10841791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11601999"/>
      </c:catAx>
      <c:valAx>
        <c:axId val="61160199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84179150"/>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541473122"/>
        <c:axId val="1099874284"/>
      </c:lineChart>
      <c:catAx>
        <c:axId val="15414731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099874284"/>
      </c:catAx>
      <c:valAx>
        <c:axId val="10998742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541473122"/>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646776359"/>
        <c:axId val="700014898"/>
      </c:lineChart>
      <c:catAx>
        <c:axId val="16467763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700014898"/>
      </c:catAx>
      <c:valAx>
        <c:axId val="7000148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46776359"/>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2120805286"/>
        <c:axId val="1490396528"/>
      </c:lineChart>
      <c:catAx>
        <c:axId val="21208052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90396528"/>
      </c:catAx>
      <c:valAx>
        <c:axId val="149039652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120805286"/>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species19!$N$45:$N$144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species19!$O$45:$O$144</c:f>
              <c:numCache/>
            </c:numRef>
          </c:val>
          <c:smooth val="0"/>
        </c:ser>
        <c:axId val="1161869169"/>
        <c:axId val="1034030428"/>
      </c:lineChart>
      <c:catAx>
        <c:axId val="11618691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034030428"/>
      </c:catAx>
      <c:valAx>
        <c:axId val="1034030428"/>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61869169"/>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species19!$M$45:$M$144</c:f>
              <c:numCache/>
            </c:numRef>
          </c:val>
          <c:smooth val="0"/>
        </c:ser>
        <c:axId val="832718057"/>
        <c:axId val="1741851214"/>
      </c:lineChart>
      <c:catAx>
        <c:axId val="8327180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741851214"/>
      </c:catAx>
      <c:valAx>
        <c:axId val="17418512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832718057"/>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species19!$R$45:$R$144</c:f>
              <c:numCache/>
            </c:numRef>
          </c:val>
          <c:smooth val="0"/>
        </c:ser>
        <c:axId val="928942798"/>
        <c:axId val="780029926"/>
      </c:lineChart>
      <c:catAx>
        <c:axId val="9289427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780029926"/>
      </c:catAx>
      <c:valAx>
        <c:axId val="78002992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928942798"/>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species19!$S$45:$S$144</c:f>
              <c:numCache/>
            </c:numRef>
          </c:val>
          <c:smooth val="0"/>
        </c:ser>
        <c:axId val="1970013157"/>
        <c:axId val="62737232"/>
      </c:lineChart>
      <c:catAx>
        <c:axId val="19700131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62737232"/>
      </c:catAx>
      <c:valAx>
        <c:axId val="627372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70013157"/>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species19!$K$45:$K$144</c:f>
              <c:numCache/>
            </c:numRef>
          </c:val>
          <c:smooth val="0"/>
        </c:ser>
        <c:axId val="1433231361"/>
        <c:axId val="26241199"/>
      </c:lineChart>
      <c:catAx>
        <c:axId val="14332313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6241199"/>
      </c:catAx>
      <c:valAx>
        <c:axId val="2624119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433231361"/>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species19!$Q$45:$Q$144</c:f>
              <c:numCache/>
            </c:numRef>
          </c:val>
          <c:smooth val="0"/>
        </c:ser>
        <c:axId val="360493478"/>
        <c:axId val="1297531933"/>
      </c:lineChart>
      <c:catAx>
        <c:axId val="3604934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97531933"/>
      </c:catAx>
      <c:valAx>
        <c:axId val="12975319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60493478"/>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09196492"/>
        <c:axId val="1291554035"/>
      </c:lineChart>
      <c:catAx>
        <c:axId val="1091964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291554035"/>
      </c:catAx>
      <c:valAx>
        <c:axId val="129155403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9196492"/>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1184305560"/>
        <c:axId val="763948273"/>
      </c:lineChart>
      <c:catAx>
        <c:axId val="11843055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763948273"/>
      </c:catAx>
      <c:valAx>
        <c:axId val="76394827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84305560"/>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species10!$N$45:$N$144</c:f>
              <c:numCache/>
            </c:numRef>
          </c:val>
          <c:smooth val="0"/>
        </c:ser>
        <c:ser>
          <c:idx val="1"/>
          <c:order val="1"/>
          <c:tx>
            <c:v>mature height</c:v>
          </c:tx>
          <c:spPr>
            <a:ln cmpd="sng" w="38100">
              <a:solidFill>
                <a:srgbClr val="993366">
                  <a:alpha val="100000"/>
                </a:srgbClr>
              </a:solidFill>
              <a:prstDash val="solid"/>
            </a:ln>
          </c:spPr>
          <c:marker>
            <c:symbol val="none"/>
          </c:marker>
          <c:val>
            <c:numRef>
              <c:f>species10!$O$45:$O$144</c:f>
              <c:numCache/>
            </c:numRef>
          </c:val>
          <c:smooth val="0"/>
        </c:ser>
        <c:axId val="791101361"/>
        <c:axId val="1381194632"/>
      </c:lineChart>
      <c:catAx>
        <c:axId val="7911013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1381194632"/>
      </c:catAx>
      <c:valAx>
        <c:axId val="1381194632"/>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91101361"/>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species10!$M$45:$M$144</c:f>
              <c:numCache/>
            </c:numRef>
          </c:val>
          <c:smooth val="0"/>
        </c:ser>
        <c:axId val="2110223391"/>
        <c:axId val="1466712286"/>
      </c:lineChart>
      <c:catAx>
        <c:axId val="21102233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66712286"/>
      </c:catAx>
      <c:valAx>
        <c:axId val="146671228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110223391"/>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species10!$R$45:$R$144</c:f>
              <c:numCache/>
            </c:numRef>
          </c:val>
          <c:smooth val="0"/>
        </c:ser>
        <c:axId val="1178420253"/>
        <c:axId val="1129767540"/>
      </c:lineChart>
      <c:catAx>
        <c:axId val="11784202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129767540"/>
      </c:catAx>
      <c:valAx>
        <c:axId val="112976754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178420253"/>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species10!$S$45:$S$144</c:f>
              <c:numCache/>
            </c:numRef>
          </c:val>
          <c:smooth val="0"/>
        </c:ser>
        <c:axId val="37104668"/>
        <c:axId val="1101289622"/>
      </c:lineChart>
      <c:catAx>
        <c:axId val="371046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101289622"/>
      </c:catAx>
      <c:valAx>
        <c:axId val="110128962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37104668"/>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species10!$K$45:$K$144</c:f>
              <c:numCache/>
            </c:numRef>
          </c:val>
          <c:smooth val="0"/>
        </c:ser>
        <c:axId val="1047087726"/>
        <c:axId val="2051830573"/>
      </c:lineChart>
      <c:catAx>
        <c:axId val="10470877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051830573"/>
      </c:catAx>
      <c:valAx>
        <c:axId val="205183057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047087726"/>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species10!$Q$45:$Q$144</c:f>
              <c:numCache/>
            </c:numRef>
          </c:val>
          <c:smooth val="0"/>
        </c:ser>
        <c:axId val="1351423761"/>
        <c:axId val="2135711080"/>
      </c:lineChart>
      <c:catAx>
        <c:axId val="13514237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135711080"/>
      </c:catAx>
      <c:valAx>
        <c:axId val="213571108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351423761"/>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Woody Mass over Time</c:v>
          </c:tx>
          <c:spPr>
            <a:ln cmpd="sng" w="38100">
              <a:solidFill>
                <a:srgbClr val="666699">
                  <a:alpha val="100000"/>
                </a:srgbClr>
              </a:solidFill>
              <a:prstDash val="solid"/>
            </a:ln>
          </c:spPr>
          <c:marker>
            <c:symbol val="none"/>
          </c:marker>
          <c:val>
            <c:numRef>
              <c:f>species19!$M$47:$M$146</c:f>
              <c:numCache/>
            </c:numRef>
          </c:val>
          <c:smooth val="0"/>
        </c:ser>
        <c:axId val="1653911574"/>
        <c:axId val="1815457802"/>
      </c:lineChart>
      <c:catAx>
        <c:axId val="16539115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815457802"/>
      </c:catAx>
      <c:valAx>
        <c:axId val="181545780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653911574"/>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species19!$S$47:$S$146</c:f>
              <c:numCache/>
            </c:numRef>
          </c:val>
          <c:smooth val="0"/>
        </c:ser>
        <c:axId val="633424228"/>
        <c:axId val="1547464270"/>
      </c:lineChart>
      <c:catAx>
        <c:axId val="6334242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547464270"/>
      </c:catAx>
      <c:valAx>
        <c:axId val="15474642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633424228"/>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young height</c:v>
          </c:tx>
          <c:spPr>
            <a:ln cmpd="sng" w="38100">
              <a:solidFill>
                <a:srgbClr val="666699">
                  <a:alpha val="100000"/>
                </a:srgbClr>
              </a:solidFill>
              <a:prstDash val="solid"/>
            </a:ln>
          </c:spPr>
          <c:marker>
            <c:symbol val="none"/>
          </c:marker>
          <c:val>
            <c:numRef>
              <c:f>species8!$N$45:$N$144</c:f>
              <c:numCache/>
            </c:numRef>
          </c:val>
          <c:smooth val="0"/>
        </c:ser>
        <c:ser>
          <c:idx val="1"/>
          <c:order val="1"/>
          <c:tx>
            <c:v>mature height</c:v>
          </c:tx>
          <c:spPr>
            <a:ln cmpd="sng" w="38100">
              <a:solidFill>
                <a:srgbClr val="993366">
                  <a:alpha val="100000"/>
                </a:srgbClr>
              </a:solidFill>
              <a:prstDash val="solid"/>
            </a:ln>
          </c:spPr>
          <c:marker>
            <c:symbol val="none"/>
          </c:marker>
          <c:val>
            <c:numRef>
              <c:f>species8!$O$45:$O$144</c:f>
              <c:numCache/>
            </c:numRef>
          </c:val>
          <c:smooth val="0"/>
        </c:ser>
        <c:axId val="1972500738"/>
        <c:axId val="256948268"/>
      </c:lineChart>
      <c:catAx>
        <c:axId val="19725007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Calibri"/>
              </a:defRPr>
            </a:pPr>
          </a:p>
        </c:txPr>
        <c:crossAx val="256948268"/>
      </c:catAx>
      <c:valAx>
        <c:axId val="256948268"/>
        <c:scaling>
          <c:orientation val="minMax"/>
          <c:min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72500738"/>
      </c:valAx>
      <c:spPr>
        <a:solidFill>
          <a:srgbClr val="FFFFFF"/>
        </a:solidFill>
      </c:spPr>
    </c:plotArea>
    <c:legend>
      <c:legendPos val="r"/>
      <c:layout>
        <c:manualLayout>
          <c:xMode val="edge"/>
          <c:yMode val="edge"/>
          <c:x val="0.7943282247447776"/>
          <c:y val="0.4306195739955582"/>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38100">
              <a:solidFill>
                <a:srgbClr val="666699">
                  <a:alpha val="100000"/>
                </a:srgbClr>
              </a:solidFill>
              <a:prstDash val="solid"/>
            </a:ln>
          </c:spPr>
          <c:marker>
            <c:symbol val="none"/>
          </c:marker>
          <c:val>
            <c:numRef>
              <c:f>species8!$M$45:$M$144</c:f>
              <c:numCache/>
            </c:numRef>
          </c:val>
          <c:smooth val="0"/>
        </c:ser>
        <c:axId val="782725683"/>
        <c:axId val="1941907723"/>
      </c:lineChart>
      <c:catAx>
        <c:axId val="7827256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941907723"/>
      </c:catAx>
      <c:valAx>
        <c:axId val="194190772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782725683"/>
      </c:valAx>
      <c:spPr>
        <a:solidFill>
          <a:srgbClr val="FFFFFF"/>
        </a:solidFill>
      </c:spPr>
    </c:plotArea>
    <c:legend>
      <c:legendPos val="r"/>
      <c:layout>
        <c:manualLayout>
          <c:xMode val="edge"/>
          <c:yMode val="edge"/>
          <c:x val="0.6593268827290005"/>
          <c:y val="0.5277037341191246"/>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Canopy Mass over Time</c:v>
          </c:tx>
          <c:spPr>
            <a:ln cmpd="sng" w="38100">
              <a:solidFill>
                <a:srgbClr val="666699">
                  <a:alpha val="100000"/>
                </a:srgbClr>
              </a:solidFill>
              <a:prstDash val="solid"/>
            </a:ln>
          </c:spPr>
          <c:marker>
            <c:symbol val="none"/>
          </c:marker>
          <c:val>
            <c:numRef>
              <c:f>species8!$R$45:$R$144</c:f>
              <c:numCache/>
            </c:numRef>
          </c:val>
          <c:smooth val="0"/>
        </c:ser>
        <c:axId val="1891545708"/>
        <c:axId val="739265215"/>
      </c:lineChart>
      <c:catAx>
        <c:axId val="18915457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739265215"/>
      </c:catAx>
      <c:valAx>
        <c:axId val="73926521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891545708"/>
      </c:valAx>
      <c:spPr>
        <a:solidFill>
          <a:srgbClr val="FFFFFF"/>
        </a:solidFill>
      </c:spPr>
    </c:plotArea>
    <c:legend>
      <c:legendPos val="r"/>
      <c:layout>
        <c:manualLayout>
          <c:xMode val="edge"/>
          <c:yMode val="edge"/>
          <c:x val="0.6498627601016957"/>
          <c:y val="0.5302670098929941"/>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DBH over Time</c:v>
          </c:tx>
          <c:spPr>
            <a:ln cmpd="sng" w="38100">
              <a:solidFill>
                <a:srgbClr val="666699">
                  <a:alpha val="100000"/>
                </a:srgbClr>
              </a:solidFill>
              <a:prstDash val="solid"/>
            </a:ln>
          </c:spPr>
          <c:marker>
            <c:symbol val="none"/>
          </c:marker>
          <c:val>
            <c:numRef>
              <c:f>species8!$S$45:$S$144</c:f>
              <c:numCache/>
            </c:numRef>
          </c:val>
          <c:smooth val="0"/>
        </c:ser>
        <c:axId val="401648405"/>
        <c:axId val="2119672058"/>
      </c:lineChart>
      <c:catAx>
        <c:axId val="4016484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2119672058"/>
      </c:catAx>
      <c:valAx>
        <c:axId val="211967205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401648405"/>
      </c:valAx>
      <c:spPr>
        <a:solidFill>
          <a:srgbClr val="FFFFFF"/>
        </a:solidFill>
      </c:spPr>
    </c:plotArea>
    <c:legend>
      <c:legendPos val="r"/>
      <c:layout>
        <c:manualLayout>
          <c:xMode val="edge"/>
          <c:yMode val="edge"/>
          <c:x val="0.6962239499242405"/>
          <c:y val="0.540733539442539"/>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Growth/yr over Time</c:v>
          </c:tx>
          <c:spPr>
            <a:ln cmpd="sng" w="38100">
              <a:solidFill>
                <a:srgbClr val="666699">
                  <a:alpha val="100000"/>
                </a:srgbClr>
              </a:solidFill>
              <a:prstDash val="solid"/>
            </a:ln>
          </c:spPr>
          <c:marker>
            <c:symbol val="none"/>
          </c:marker>
          <c:val>
            <c:numRef>
              <c:f>species8!$K$45:$K$144</c:f>
              <c:numCache/>
            </c:numRef>
          </c:val>
          <c:smooth val="0"/>
        </c:ser>
        <c:axId val="1590726786"/>
        <c:axId val="983167485"/>
      </c:lineChart>
      <c:catAx>
        <c:axId val="15907267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983167485"/>
      </c:catAx>
      <c:valAx>
        <c:axId val="9831674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590726786"/>
      </c:valAx>
      <c:spPr>
        <a:solidFill>
          <a:srgbClr val="FFFFFF"/>
        </a:solidFill>
      </c:spPr>
    </c:plotArea>
    <c:legend>
      <c:legendPos val="r"/>
      <c:layout>
        <c:manualLayout>
          <c:xMode val="edge"/>
          <c:yMode val="edge"/>
          <c:x val="0.6845642139560141"/>
          <c:y val="0.5370542122500175"/>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charts/chart1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Calibri"/>
              </a:defRPr>
            </a:pPr>
            <a:r>
              <a:rPr b="0" i="0" sz="1200">
                <a:solidFill>
                  <a:srgbClr val="000000"/>
                </a:solidFill>
                <a:latin typeface="Calibri"/>
              </a:rPr>
              <a:t>Summary of Tree Height</a:t>
            </a:r>
          </a:p>
        </c:rich>
      </c:tx>
      <c:overlay val="0"/>
    </c:title>
    <c:plotArea>
      <c:layout/>
      <c:lineChart>
        <c:varyColors val="0"/>
        <c:ser>
          <c:idx val="0"/>
          <c:order val="0"/>
          <c:tx>
            <c:v>Height</c:v>
          </c:tx>
          <c:spPr>
            <a:ln cmpd="sng" w="38100">
              <a:solidFill>
                <a:srgbClr val="666699">
                  <a:alpha val="100000"/>
                </a:srgbClr>
              </a:solidFill>
              <a:prstDash val="solid"/>
            </a:ln>
          </c:spPr>
          <c:marker>
            <c:symbol val="none"/>
          </c:marker>
          <c:val>
            <c:numRef>
              <c:f>species8!$Q$45:$Q$144</c:f>
              <c:numCache/>
            </c:numRef>
          </c:val>
          <c:smooth val="0"/>
        </c:ser>
        <c:axId val="2021463224"/>
        <c:axId val="141108868"/>
      </c:lineChart>
      <c:catAx>
        <c:axId val="20214632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5400000"/>
          <a:lstStyle/>
          <a:p>
            <a:pPr lvl="0">
              <a:defRPr b="0" i="0" sz="1000">
                <a:solidFill>
                  <a:srgbClr val="000000"/>
                </a:solidFill>
                <a:latin typeface="Calibri"/>
              </a:defRPr>
            </a:pPr>
          </a:p>
        </c:txPr>
        <c:crossAx val="141108868"/>
      </c:catAx>
      <c:valAx>
        <c:axId val="1411088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2021463224"/>
      </c:valAx>
      <c:spPr>
        <a:solidFill>
          <a:srgbClr val="FFFFFF"/>
        </a:solidFill>
      </c:spPr>
    </c:plotArea>
    <c:legend>
      <c:legendPos val="r"/>
      <c:layout>
        <c:manualLayout>
          <c:xMode val="edge"/>
          <c:yMode val="edge"/>
          <c:x val="0.8422978259792998"/>
          <c:y val="0.5648327642672984"/>
        </c:manualLayout>
      </c:layout>
      <c:overlay val="0"/>
      <c:txPr>
        <a:bodyPr/>
        <a:lstStyle/>
        <a:p>
          <a:pPr lvl="0">
            <a:defRPr b="0" i="0" sz="800">
              <a:solidFill>
                <a:srgbClr val="000000"/>
              </a:solidFill>
              <a:latin typeface="Calibri"/>
            </a:defRPr>
          </a:pPr>
        </a:p>
      </c:txPr>
    </c:legend>
    <c:plotVisOnly val="1"/>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Relationship Id="rId5" Type="http://schemas.openxmlformats.org/officeDocument/2006/relationships/chart" Target="../charts/chart13.xml"/><Relationship Id="rId6" Type="http://schemas.openxmlformats.org/officeDocument/2006/relationships/chart" Target="../charts/chart14.xml"/><Relationship Id="rId7" Type="http://schemas.openxmlformats.org/officeDocument/2006/relationships/chart" Target="../charts/chart15.xml"/><Relationship Id="rId8"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Relationship Id="rId5" Type="http://schemas.openxmlformats.org/officeDocument/2006/relationships/chart" Target="../charts/chart21.xml"/><Relationship Id="rId6" Type="http://schemas.openxmlformats.org/officeDocument/2006/relationships/chart" Target="../charts/chart22.xml"/><Relationship Id="rId7" Type="http://schemas.openxmlformats.org/officeDocument/2006/relationships/chart" Target="../charts/chart23.xml"/><Relationship Id="rId8" Type="http://schemas.openxmlformats.org/officeDocument/2006/relationships/chart" Target="../charts/chart2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5.xml"/><Relationship Id="rId2" Type="http://schemas.openxmlformats.org/officeDocument/2006/relationships/chart" Target="../charts/chart26.xml"/><Relationship Id="rId3" Type="http://schemas.openxmlformats.org/officeDocument/2006/relationships/chart" Target="../charts/chart27.xml"/><Relationship Id="rId4" Type="http://schemas.openxmlformats.org/officeDocument/2006/relationships/chart" Target="../charts/chart28.xml"/><Relationship Id="rId5" Type="http://schemas.openxmlformats.org/officeDocument/2006/relationships/chart" Target="../charts/chart29.xml"/><Relationship Id="rId6" Type="http://schemas.openxmlformats.org/officeDocument/2006/relationships/chart" Target="../charts/chart30.xml"/><Relationship Id="rId7" Type="http://schemas.openxmlformats.org/officeDocument/2006/relationships/chart" Target="../charts/chart31.xml"/><Relationship Id="rId8" Type="http://schemas.openxmlformats.org/officeDocument/2006/relationships/chart" Target="../charts/chart3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3.xml"/><Relationship Id="rId2" Type="http://schemas.openxmlformats.org/officeDocument/2006/relationships/chart" Target="../charts/chart34.xml"/><Relationship Id="rId3" Type="http://schemas.openxmlformats.org/officeDocument/2006/relationships/chart" Target="../charts/chart35.xml"/><Relationship Id="rId4" Type="http://schemas.openxmlformats.org/officeDocument/2006/relationships/chart" Target="../charts/chart36.xml"/><Relationship Id="rId5" Type="http://schemas.openxmlformats.org/officeDocument/2006/relationships/chart" Target="../charts/chart37.xml"/><Relationship Id="rId6" Type="http://schemas.openxmlformats.org/officeDocument/2006/relationships/chart" Target="../charts/chart38.xml"/><Relationship Id="rId7" Type="http://schemas.openxmlformats.org/officeDocument/2006/relationships/chart" Target="../charts/chart39.xml"/><Relationship Id="rId8" Type="http://schemas.openxmlformats.org/officeDocument/2006/relationships/chart" Target="../charts/chart4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1.xml"/><Relationship Id="rId2" Type="http://schemas.openxmlformats.org/officeDocument/2006/relationships/chart" Target="../charts/chart42.xml"/><Relationship Id="rId3" Type="http://schemas.openxmlformats.org/officeDocument/2006/relationships/chart" Target="../charts/chart43.xml"/><Relationship Id="rId4" Type="http://schemas.openxmlformats.org/officeDocument/2006/relationships/chart" Target="../charts/chart44.xml"/><Relationship Id="rId5" Type="http://schemas.openxmlformats.org/officeDocument/2006/relationships/chart" Target="../charts/chart45.xml"/><Relationship Id="rId6" Type="http://schemas.openxmlformats.org/officeDocument/2006/relationships/chart" Target="../charts/chart46.xml"/><Relationship Id="rId7" Type="http://schemas.openxmlformats.org/officeDocument/2006/relationships/chart" Target="../charts/chart47.xml"/><Relationship Id="rId8" Type="http://schemas.openxmlformats.org/officeDocument/2006/relationships/chart" Target="../charts/chart4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9.xml"/><Relationship Id="rId2" Type="http://schemas.openxmlformats.org/officeDocument/2006/relationships/chart" Target="../charts/chart50.xml"/><Relationship Id="rId3" Type="http://schemas.openxmlformats.org/officeDocument/2006/relationships/chart" Target="../charts/chart51.xml"/><Relationship Id="rId4" Type="http://schemas.openxmlformats.org/officeDocument/2006/relationships/chart" Target="../charts/chart52.xml"/><Relationship Id="rId5" Type="http://schemas.openxmlformats.org/officeDocument/2006/relationships/chart" Target="../charts/chart53.xml"/><Relationship Id="rId6" Type="http://schemas.openxmlformats.org/officeDocument/2006/relationships/chart" Target="../charts/chart54.xml"/><Relationship Id="rId7" Type="http://schemas.openxmlformats.org/officeDocument/2006/relationships/chart" Target="../charts/chart55.xml"/><Relationship Id="rId8" Type="http://schemas.openxmlformats.org/officeDocument/2006/relationships/chart" Target="../charts/chart5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7.xml"/><Relationship Id="rId2" Type="http://schemas.openxmlformats.org/officeDocument/2006/relationships/chart" Target="../charts/chart58.xml"/><Relationship Id="rId3" Type="http://schemas.openxmlformats.org/officeDocument/2006/relationships/chart" Target="../charts/chart59.xml"/><Relationship Id="rId4" Type="http://schemas.openxmlformats.org/officeDocument/2006/relationships/chart" Target="../charts/chart60.xml"/><Relationship Id="rId5" Type="http://schemas.openxmlformats.org/officeDocument/2006/relationships/chart" Target="../charts/chart61.xml"/><Relationship Id="rId6" Type="http://schemas.openxmlformats.org/officeDocument/2006/relationships/chart" Target="../charts/chart62.xml"/><Relationship Id="rId7" Type="http://schemas.openxmlformats.org/officeDocument/2006/relationships/chart" Target="../charts/chart63.xml"/><Relationship Id="rId8" Type="http://schemas.openxmlformats.org/officeDocument/2006/relationships/chart" Target="../charts/chart6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5.xml"/><Relationship Id="rId2" Type="http://schemas.openxmlformats.org/officeDocument/2006/relationships/chart" Target="../charts/chart66.xml"/><Relationship Id="rId3" Type="http://schemas.openxmlformats.org/officeDocument/2006/relationships/chart" Target="../charts/chart67.xml"/><Relationship Id="rId4" Type="http://schemas.openxmlformats.org/officeDocument/2006/relationships/chart" Target="../charts/chart68.xml"/><Relationship Id="rId10" Type="http://schemas.openxmlformats.org/officeDocument/2006/relationships/chart" Target="../charts/chart74.xml"/><Relationship Id="rId9" Type="http://schemas.openxmlformats.org/officeDocument/2006/relationships/chart" Target="../charts/chart73.xml"/><Relationship Id="rId5" Type="http://schemas.openxmlformats.org/officeDocument/2006/relationships/chart" Target="../charts/chart69.xml"/><Relationship Id="rId6" Type="http://schemas.openxmlformats.org/officeDocument/2006/relationships/chart" Target="../charts/chart70.xml"/><Relationship Id="rId7" Type="http://schemas.openxmlformats.org/officeDocument/2006/relationships/chart" Target="../charts/chart71.xml"/><Relationship Id="rId8" Type="http://schemas.openxmlformats.org/officeDocument/2006/relationships/chart" Target="../charts/chart7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75.xml"/><Relationship Id="rId2" Type="http://schemas.openxmlformats.org/officeDocument/2006/relationships/chart" Target="../charts/chart76.xml"/><Relationship Id="rId3" Type="http://schemas.openxmlformats.org/officeDocument/2006/relationships/chart" Target="../charts/chart77.xml"/><Relationship Id="rId4" Type="http://schemas.openxmlformats.org/officeDocument/2006/relationships/chart" Target="../charts/chart78.xml"/><Relationship Id="rId5" Type="http://schemas.openxmlformats.org/officeDocument/2006/relationships/chart" Target="../charts/chart79.xml"/><Relationship Id="rId6" Type="http://schemas.openxmlformats.org/officeDocument/2006/relationships/chart" Target="../charts/chart80.xml"/><Relationship Id="rId7" Type="http://schemas.openxmlformats.org/officeDocument/2006/relationships/chart" Target="../charts/chart81.xml"/><Relationship Id="rId8" Type="http://schemas.openxmlformats.org/officeDocument/2006/relationships/chart" Target="../charts/chart8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83.xml"/><Relationship Id="rId2" Type="http://schemas.openxmlformats.org/officeDocument/2006/relationships/chart" Target="../charts/chart84.xml"/><Relationship Id="rId3" Type="http://schemas.openxmlformats.org/officeDocument/2006/relationships/chart" Target="../charts/chart85.xml"/><Relationship Id="rId4" Type="http://schemas.openxmlformats.org/officeDocument/2006/relationships/chart" Target="../charts/chart86.xml"/><Relationship Id="rId5" Type="http://schemas.openxmlformats.org/officeDocument/2006/relationships/chart" Target="../charts/chart87.xml"/><Relationship Id="rId6" Type="http://schemas.openxmlformats.org/officeDocument/2006/relationships/chart" Target="../charts/chart88.xml"/><Relationship Id="rId7" Type="http://schemas.openxmlformats.org/officeDocument/2006/relationships/chart" Target="../charts/chart89.xml"/><Relationship Id="rId8" Type="http://schemas.openxmlformats.org/officeDocument/2006/relationships/chart" Target="../charts/chart9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91.xml"/><Relationship Id="rId2" Type="http://schemas.openxmlformats.org/officeDocument/2006/relationships/chart" Target="../charts/chart92.xml"/><Relationship Id="rId3" Type="http://schemas.openxmlformats.org/officeDocument/2006/relationships/chart" Target="../charts/chart93.xml"/><Relationship Id="rId4" Type="http://schemas.openxmlformats.org/officeDocument/2006/relationships/chart" Target="../charts/chart94.xml"/><Relationship Id="rId5" Type="http://schemas.openxmlformats.org/officeDocument/2006/relationships/chart" Target="../charts/chart95.xml"/><Relationship Id="rId6" Type="http://schemas.openxmlformats.org/officeDocument/2006/relationships/chart" Target="../charts/chart96.xml"/><Relationship Id="rId7" Type="http://schemas.openxmlformats.org/officeDocument/2006/relationships/chart" Target="../charts/chart97.xml"/><Relationship Id="rId8" Type="http://schemas.openxmlformats.org/officeDocument/2006/relationships/chart" Target="../charts/chart9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9.xml"/><Relationship Id="rId2" Type="http://schemas.openxmlformats.org/officeDocument/2006/relationships/chart" Target="../charts/chart100.xml"/><Relationship Id="rId3" Type="http://schemas.openxmlformats.org/officeDocument/2006/relationships/chart" Target="../charts/chart101.xml"/><Relationship Id="rId4" Type="http://schemas.openxmlformats.org/officeDocument/2006/relationships/chart" Target="../charts/chart102.xml"/><Relationship Id="rId5" Type="http://schemas.openxmlformats.org/officeDocument/2006/relationships/chart" Target="../charts/chart103.xml"/><Relationship Id="rId6" Type="http://schemas.openxmlformats.org/officeDocument/2006/relationships/chart" Target="../charts/chart104.xml"/><Relationship Id="rId7" Type="http://schemas.openxmlformats.org/officeDocument/2006/relationships/chart" Target="../charts/chart105.xml"/><Relationship Id="rId8" Type="http://schemas.openxmlformats.org/officeDocument/2006/relationships/chart" Target="../charts/chart10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07.xml"/><Relationship Id="rId2" Type="http://schemas.openxmlformats.org/officeDocument/2006/relationships/chart" Target="../charts/chart108.xml"/><Relationship Id="rId3" Type="http://schemas.openxmlformats.org/officeDocument/2006/relationships/chart" Target="../charts/chart109.xml"/><Relationship Id="rId4" Type="http://schemas.openxmlformats.org/officeDocument/2006/relationships/chart" Target="../charts/chart110.xml"/><Relationship Id="rId10" Type="http://schemas.openxmlformats.org/officeDocument/2006/relationships/chart" Target="../charts/chart116.xml"/><Relationship Id="rId9" Type="http://schemas.openxmlformats.org/officeDocument/2006/relationships/chart" Target="../charts/chart115.xml"/><Relationship Id="rId5" Type="http://schemas.openxmlformats.org/officeDocument/2006/relationships/chart" Target="../charts/chart111.xml"/><Relationship Id="rId6" Type="http://schemas.openxmlformats.org/officeDocument/2006/relationships/chart" Target="../charts/chart112.xml"/><Relationship Id="rId7" Type="http://schemas.openxmlformats.org/officeDocument/2006/relationships/chart" Target="../charts/chart113.xml"/><Relationship Id="rId8" Type="http://schemas.openxmlformats.org/officeDocument/2006/relationships/chart" Target="../charts/chart11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17.xml"/><Relationship Id="rId2" Type="http://schemas.openxmlformats.org/officeDocument/2006/relationships/chart" Target="../charts/chart118.xml"/><Relationship Id="rId3" Type="http://schemas.openxmlformats.org/officeDocument/2006/relationships/chart" Target="../charts/chart119.xml"/><Relationship Id="rId4" Type="http://schemas.openxmlformats.org/officeDocument/2006/relationships/chart" Target="../charts/chart120.xml"/><Relationship Id="rId5" Type="http://schemas.openxmlformats.org/officeDocument/2006/relationships/chart" Target="../charts/chart121.xml"/><Relationship Id="rId6" Type="http://schemas.openxmlformats.org/officeDocument/2006/relationships/chart" Target="../charts/chart122.xml"/><Relationship Id="rId7" Type="http://schemas.openxmlformats.org/officeDocument/2006/relationships/chart" Target="../charts/chart123.xml"/><Relationship Id="rId8" Type="http://schemas.openxmlformats.org/officeDocument/2006/relationships/chart" Target="../charts/chart124.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25.xml"/><Relationship Id="rId2" Type="http://schemas.openxmlformats.org/officeDocument/2006/relationships/chart" Target="../charts/chart126.xml"/><Relationship Id="rId3" Type="http://schemas.openxmlformats.org/officeDocument/2006/relationships/chart" Target="../charts/chart127.xml"/><Relationship Id="rId4" Type="http://schemas.openxmlformats.org/officeDocument/2006/relationships/chart" Target="../charts/chart128.xml"/><Relationship Id="rId10" Type="http://schemas.openxmlformats.org/officeDocument/2006/relationships/chart" Target="../charts/chart134.xml"/><Relationship Id="rId9" Type="http://schemas.openxmlformats.org/officeDocument/2006/relationships/chart" Target="../charts/chart133.xml"/><Relationship Id="rId5" Type="http://schemas.openxmlformats.org/officeDocument/2006/relationships/chart" Target="../charts/chart129.xml"/><Relationship Id="rId6" Type="http://schemas.openxmlformats.org/officeDocument/2006/relationships/chart" Target="../charts/chart130.xml"/><Relationship Id="rId7" Type="http://schemas.openxmlformats.org/officeDocument/2006/relationships/chart" Target="../charts/chart131.xml"/><Relationship Id="rId8" Type="http://schemas.openxmlformats.org/officeDocument/2006/relationships/chart" Target="../charts/chart132.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35.xml"/><Relationship Id="rId2" Type="http://schemas.openxmlformats.org/officeDocument/2006/relationships/chart" Target="../charts/chart136.xml"/><Relationship Id="rId3" Type="http://schemas.openxmlformats.org/officeDocument/2006/relationships/chart" Target="../charts/chart137.xml"/><Relationship Id="rId4" Type="http://schemas.openxmlformats.org/officeDocument/2006/relationships/chart" Target="../charts/chart138.xml"/><Relationship Id="rId5" Type="http://schemas.openxmlformats.org/officeDocument/2006/relationships/chart" Target="../charts/chart139.xml"/><Relationship Id="rId6" Type="http://schemas.openxmlformats.org/officeDocument/2006/relationships/chart" Target="../charts/chart140.xml"/><Relationship Id="rId7" Type="http://schemas.openxmlformats.org/officeDocument/2006/relationships/chart" Target="../charts/chart141.xml"/><Relationship Id="rId8" Type="http://schemas.openxmlformats.org/officeDocument/2006/relationships/chart" Target="../charts/chart142.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43.xml"/><Relationship Id="rId2" Type="http://schemas.openxmlformats.org/officeDocument/2006/relationships/chart" Target="../charts/chart144.xml"/><Relationship Id="rId3" Type="http://schemas.openxmlformats.org/officeDocument/2006/relationships/chart" Target="../charts/chart145.xml"/><Relationship Id="rId4" Type="http://schemas.openxmlformats.org/officeDocument/2006/relationships/chart" Target="../charts/chart146.xml"/><Relationship Id="rId5" Type="http://schemas.openxmlformats.org/officeDocument/2006/relationships/chart" Target="../charts/chart147.xml"/><Relationship Id="rId6" Type="http://schemas.openxmlformats.org/officeDocument/2006/relationships/chart" Target="../charts/chart148.xml"/><Relationship Id="rId7" Type="http://schemas.openxmlformats.org/officeDocument/2006/relationships/chart" Target="../charts/chart149.xml"/><Relationship Id="rId8" Type="http://schemas.openxmlformats.org/officeDocument/2006/relationships/chart" Target="../charts/chart15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51.xml"/><Relationship Id="rId2" Type="http://schemas.openxmlformats.org/officeDocument/2006/relationships/chart" Target="../charts/chart152.xml"/><Relationship Id="rId3" Type="http://schemas.openxmlformats.org/officeDocument/2006/relationships/chart" Target="../charts/chart153.xml"/><Relationship Id="rId4" Type="http://schemas.openxmlformats.org/officeDocument/2006/relationships/chart" Target="../charts/chart154.xml"/><Relationship Id="rId10" Type="http://schemas.openxmlformats.org/officeDocument/2006/relationships/chart" Target="../charts/chart160.xml"/><Relationship Id="rId9" Type="http://schemas.openxmlformats.org/officeDocument/2006/relationships/chart" Target="../charts/chart159.xml"/><Relationship Id="rId5" Type="http://schemas.openxmlformats.org/officeDocument/2006/relationships/chart" Target="../charts/chart155.xml"/><Relationship Id="rId6" Type="http://schemas.openxmlformats.org/officeDocument/2006/relationships/chart" Target="../charts/chart156.xml"/><Relationship Id="rId7" Type="http://schemas.openxmlformats.org/officeDocument/2006/relationships/chart" Target="../charts/chart157.xml"/><Relationship Id="rId8" Type="http://schemas.openxmlformats.org/officeDocument/2006/relationships/chart" Target="../charts/chart158.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61.xml"/><Relationship Id="rId2" Type="http://schemas.openxmlformats.org/officeDocument/2006/relationships/chart" Target="../charts/chart162.xml"/><Relationship Id="rId3" Type="http://schemas.openxmlformats.org/officeDocument/2006/relationships/chart" Target="../charts/chart163.xml"/><Relationship Id="rId4" Type="http://schemas.openxmlformats.org/officeDocument/2006/relationships/chart" Target="../charts/chart164.xml"/><Relationship Id="rId5" Type="http://schemas.openxmlformats.org/officeDocument/2006/relationships/chart" Target="../charts/chart165.xml"/><Relationship Id="rId6" Type="http://schemas.openxmlformats.org/officeDocument/2006/relationships/chart" Target="../charts/chart166.xml"/><Relationship Id="rId7" Type="http://schemas.openxmlformats.org/officeDocument/2006/relationships/chart" Target="../charts/chart167.xml"/><Relationship Id="rId8" Type="http://schemas.openxmlformats.org/officeDocument/2006/relationships/chart" Target="../charts/chart16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69.xml"/><Relationship Id="rId2" Type="http://schemas.openxmlformats.org/officeDocument/2006/relationships/chart" Target="../charts/chart170.xml"/><Relationship Id="rId3" Type="http://schemas.openxmlformats.org/officeDocument/2006/relationships/chart" Target="../charts/chart171.xml"/><Relationship Id="rId4" Type="http://schemas.openxmlformats.org/officeDocument/2006/relationships/chart" Target="../charts/chart172.xml"/><Relationship Id="rId5" Type="http://schemas.openxmlformats.org/officeDocument/2006/relationships/chart" Target="../charts/chart173.xml"/><Relationship Id="rId6" Type="http://schemas.openxmlformats.org/officeDocument/2006/relationships/chart" Target="../charts/chart174.xml"/><Relationship Id="rId7" Type="http://schemas.openxmlformats.org/officeDocument/2006/relationships/chart" Target="../charts/chart175.xml"/><Relationship Id="rId8" Type="http://schemas.openxmlformats.org/officeDocument/2006/relationships/chart" Target="../charts/chart17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5"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6"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7"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8" name="Chart 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0" name="Chart 1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11" name="Chart 1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12" name="Chart 1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13" name="Chart 1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14" name="Chart 1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15" name="Chart 1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16" name="Chart 16"/>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7" name="Chart 1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8" name="Chart 1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19" name="Chart 1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20" name="Chart 2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21" name="Chart 2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22" name="Chart 2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23" name="Chart 2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24" name="Chart 24"/>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25" name="Chart 2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26" name="Chart 2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27" name="Chart 2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28" name="Chart 2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29" name="Chart 29"/>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30" name="Chart 3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31" name="Chart 3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32" name="Chart 32"/>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33" name="Chart 3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34" name="Chart 3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57150</xdr:colOff>
      <xdr:row>10</xdr:row>
      <xdr:rowOff>209550</xdr:rowOff>
    </xdr:from>
    <xdr:ext cx="3590925" cy="1876425"/>
    <xdr:graphicFrame>
      <xdr:nvGraphicFramePr>
        <xdr:cNvPr id="35" name="Chart 3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36" name="Chart 3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10</xdr:row>
      <xdr:rowOff>209550</xdr:rowOff>
    </xdr:from>
    <xdr:ext cx="3505200" cy="1876425"/>
    <xdr:graphicFrame>
      <xdr:nvGraphicFramePr>
        <xdr:cNvPr id="37" name="Chart 37"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38" name="Chart 38"/>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19</xdr:row>
      <xdr:rowOff>28575</xdr:rowOff>
    </xdr:from>
    <xdr:ext cx="3505200" cy="1876425"/>
    <xdr:graphicFrame>
      <xdr:nvGraphicFramePr>
        <xdr:cNvPr id="39" name="Chart 39"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38100</xdr:colOff>
      <xdr:row>19</xdr:row>
      <xdr:rowOff>28575</xdr:rowOff>
    </xdr:from>
    <xdr:ext cx="3600450" cy="1876425"/>
    <xdr:graphicFrame>
      <xdr:nvGraphicFramePr>
        <xdr:cNvPr id="40" name="Chart 40" title="Chart"/>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41" name="Chart 4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42" name="Chart 4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43" name="Chart 4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44" name="Chart 4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45" name="Chart 4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46" name="Chart 4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47" name="Chart 4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48" name="Chart 4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49" name="Chart 4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50" name="Chart 5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51" name="Chart 5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52" name="Chart 5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53" name="Chart 5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54" name="Chart 5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55" name="Chart 5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56" name="Chart 56"/>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57" name="Chart 5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58" name="Chart 5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59" name="Chart 5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60" name="Chart 6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61" name="Chart 6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62" name="Chart 6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63" name="Chart 6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64" name="Chart 64"/>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65" name="Chart 6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66" name="Chart 6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26</xdr:row>
      <xdr:rowOff>19050</xdr:rowOff>
    </xdr:from>
    <xdr:ext cx="3600450" cy="2200275"/>
    <xdr:graphicFrame>
      <xdr:nvGraphicFramePr>
        <xdr:cNvPr id="67" name="Chart 6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228850"/>
    <xdr:graphicFrame>
      <xdr:nvGraphicFramePr>
        <xdr:cNvPr id="68" name="Chart 6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14</xdr:col>
      <xdr:colOff>38100</xdr:colOff>
      <xdr:row>0</xdr:row>
      <xdr:rowOff>9525</xdr:rowOff>
    </xdr:from>
    <xdr:ext cx="3590925" cy="2228850"/>
    <xdr:graphicFrame>
      <xdr:nvGraphicFramePr>
        <xdr:cNvPr id="69" name="Chart 69"/>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47625</xdr:colOff>
      <xdr:row>14</xdr:row>
      <xdr:rowOff>19050</xdr:rowOff>
    </xdr:from>
    <xdr:ext cx="3590925" cy="1876425"/>
    <xdr:graphicFrame>
      <xdr:nvGraphicFramePr>
        <xdr:cNvPr id="70" name="Chart 7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0</xdr:row>
      <xdr:rowOff>9525</xdr:rowOff>
    </xdr:from>
    <xdr:ext cx="3505200" cy="2390775"/>
    <xdr:graphicFrame>
      <xdr:nvGraphicFramePr>
        <xdr:cNvPr id="71" name="Chart 7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9</xdr:col>
      <xdr:colOff>171450</xdr:colOff>
      <xdr:row>14</xdr:row>
      <xdr:rowOff>19050</xdr:rowOff>
    </xdr:from>
    <xdr:ext cx="3505200" cy="1876425"/>
    <xdr:graphicFrame>
      <xdr:nvGraphicFramePr>
        <xdr:cNvPr id="72" name="Chart 72"/>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14</xdr:col>
      <xdr:colOff>38100</xdr:colOff>
      <xdr:row>0</xdr:row>
      <xdr:rowOff>9525</xdr:rowOff>
    </xdr:from>
    <xdr:ext cx="3590925" cy="2390775"/>
    <xdr:graphicFrame>
      <xdr:nvGraphicFramePr>
        <xdr:cNvPr id="73" name="Chart 73"/>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9</xdr:col>
      <xdr:colOff>161925</xdr:colOff>
      <xdr:row>26</xdr:row>
      <xdr:rowOff>19050</xdr:rowOff>
    </xdr:from>
    <xdr:ext cx="3505200" cy="2200275"/>
    <xdr:graphicFrame>
      <xdr:nvGraphicFramePr>
        <xdr:cNvPr id="74" name="Chart 74" title="Chart"/>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75" name="Chart 7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76" name="Chart 7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77" name="Chart 7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78" name="Chart 7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79" name="Chart 79"/>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80" name="Chart 8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81" name="Chart 8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82" name="Chart 82"/>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83" name="Chart 8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84" name="Chart 8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85" name="Chart 8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86" name="Chart 8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87" name="Chart 87"/>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88" name="Chart 88"/>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89" name="Chart 89"/>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90" name="Chart 90"/>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91" name="Chart 9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92" name="Chart 9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93" name="Chart 9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94" name="Chart 9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95" name="Chart 9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96" name="Chart 9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97" name="Chart 9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98" name="Chart 9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99" name="Chart 9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00" name="Chart 10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101" name="Chart 10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102" name="Chart 10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103" name="Chart 10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104" name="Chart 10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105" name="Chart 10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106" name="Chart 106"/>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07" name="Chart 10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08" name="Chart 10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161925</xdr:colOff>
      <xdr:row>0</xdr:row>
      <xdr:rowOff>9525</xdr:rowOff>
    </xdr:from>
    <xdr:ext cx="3505200" cy="2228850"/>
    <xdr:graphicFrame>
      <xdr:nvGraphicFramePr>
        <xdr:cNvPr id="109" name="Chart 10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38100</xdr:colOff>
      <xdr:row>0</xdr:row>
      <xdr:rowOff>9525</xdr:rowOff>
    </xdr:from>
    <xdr:ext cx="3590925" cy="2228850"/>
    <xdr:graphicFrame>
      <xdr:nvGraphicFramePr>
        <xdr:cNvPr id="110" name="Chart 11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14</xdr:col>
      <xdr:colOff>47625</xdr:colOff>
      <xdr:row>14</xdr:row>
      <xdr:rowOff>19050</xdr:rowOff>
    </xdr:from>
    <xdr:ext cx="3590925" cy="1876425"/>
    <xdr:graphicFrame>
      <xdr:nvGraphicFramePr>
        <xdr:cNvPr id="111" name="Chart 11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161925</xdr:colOff>
      <xdr:row>0</xdr:row>
      <xdr:rowOff>9525</xdr:rowOff>
    </xdr:from>
    <xdr:ext cx="3505200" cy="2390775"/>
    <xdr:graphicFrame>
      <xdr:nvGraphicFramePr>
        <xdr:cNvPr id="112" name="Chart 11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171450</xdr:colOff>
      <xdr:row>14</xdr:row>
      <xdr:rowOff>19050</xdr:rowOff>
    </xdr:from>
    <xdr:ext cx="3505200" cy="1876425"/>
    <xdr:graphicFrame>
      <xdr:nvGraphicFramePr>
        <xdr:cNvPr id="113" name="Chart 11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38100</xdr:colOff>
      <xdr:row>0</xdr:row>
      <xdr:rowOff>9525</xdr:rowOff>
    </xdr:from>
    <xdr:ext cx="3590925" cy="2390775"/>
    <xdr:graphicFrame>
      <xdr:nvGraphicFramePr>
        <xdr:cNvPr id="114" name="Chart 114"/>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9</xdr:col>
      <xdr:colOff>161925</xdr:colOff>
      <xdr:row>26</xdr:row>
      <xdr:rowOff>19050</xdr:rowOff>
    </xdr:from>
    <xdr:ext cx="3505200" cy="1876425"/>
    <xdr:graphicFrame>
      <xdr:nvGraphicFramePr>
        <xdr:cNvPr id="115" name="Chart 115"/>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14</xdr:col>
      <xdr:colOff>47625</xdr:colOff>
      <xdr:row>26</xdr:row>
      <xdr:rowOff>19050</xdr:rowOff>
    </xdr:from>
    <xdr:ext cx="3600450" cy="1876425"/>
    <xdr:graphicFrame>
      <xdr:nvGraphicFramePr>
        <xdr:cNvPr id="116" name="Chart 116"/>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17" name="Chart 11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18" name="Chart 11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119" name="Chart 11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120" name="Chart 12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121" name="Chart 12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122" name="Chart 12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123" name="Chart 12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124" name="Chart 124"/>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25" name="Chart 12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26" name="Chart 12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161925</xdr:colOff>
      <xdr:row>0</xdr:row>
      <xdr:rowOff>9525</xdr:rowOff>
    </xdr:from>
    <xdr:ext cx="3505200" cy="2228850"/>
    <xdr:graphicFrame>
      <xdr:nvGraphicFramePr>
        <xdr:cNvPr id="127" name="Chart 12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38100</xdr:colOff>
      <xdr:row>0</xdr:row>
      <xdr:rowOff>9525</xdr:rowOff>
    </xdr:from>
    <xdr:ext cx="3590925" cy="2228850"/>
    <xdr:graphicFrame>
      <xdr:nvGraphicFramePr>
        <xdr:cNvPr id="128" name="Chart 12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14</xdr:col>
      <xdr:colOff>47625</xdr:colOff>
      <xdr:row>14</xdr:row>
      <xdr:rowOff>19050</xdr:rowOff>
    </xdr:from>
    <xdr:ext cx="3590925" cy="1876425"/>
    <xdr:graphicFrame>
      <xdr:nvGraphicFramePr>
        <xdr:cNvPr id="129" name="Chart 129"/>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161925</xdr:colOff>
      <xdr:row>0</xdr:row>
      <xdr:rowOff>9525</xdr:rowOff>
    </xdr:from>
    <xdr:ext cx="3505200" cy="2390775"/>
    <xdr:graphicFrame>
      <xdr:nvGraphicFramePr>
        <xdr:cNvPr id="130" name="Chart 13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171450</xdr:colOff>
      <xdr:row>14</xdr:row>
      <xdr:rowOff>19050</xdr:rowOff>
    </xdr:from>
    <xdr:ext cx="3505200" cy="1876425"/>
    <xdr:graphicFrame>
      <xdr:nvGraphicFramePr>
        <xdr:cNvPr id="131" name="Chart 13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38100</xdr:colOff>
      <xdr:row>0</xdr:row>
      <xdr:rowOff>9525</xdr:rowOff>
    </xdr:from>
    <xdr:ext cx="3590925" cy="2390775"/>
    <xdr:graphicFrame>
      <xdr:nvGraphicFramePr>
        <xdr:cNvPr id="132" name="Chart 132"/>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9</xdr:col>
      <xdr:colOff>161925</xdr:colOff>
      <xdr:row>26</xdr:row>
      <xdr:rowOff>19050</xdr:rowOff>
    </xdr:from>
    <xdr:ext cx="3505200" cy="1876425"/>
    <xdr:graphicFrame>
      <xdr:nvGraphicFramePr>
        <xdr:cNvPr id="133" name="Chart 133"/>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14</xdr:col>
      <xdr:colOff>47625</xdr:colOff>
      <xdr:row>26</xdr:row>
      <xdr:rowOff>19050</xdr:rowOff>
    </xdr:from>
    <xdr:ext cx="3600450" cy="1876425"/>
    <xdr:graphicFrame>
      <xdr:nvGraphicFramePr>
        <xdr:cNvPr id="134" name="Chart 134"/>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35" name="Chart 13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36" name="Chart 13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57150</xdr:colOff>
      <xdr:row>11</xdr:row>
      <xdr:rowOff>95250</xdr:rowOff>
    </xdr:from>
    <xdr:ext cx="3590925" cy="1876425"/>
    <xdr:graphicFrame>
      <xdr:nvGraphicFramePr>
        <xdr:cNvPr id="137" name="Chart 13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138" name="Chart 13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11</xdr:row>
      <xdr:rowOff>85725</xdr:rowOff>
    </xdr:from>
    <xdr:ext cx="3505200" cy="1876425"/>
    <xdr:graphicFrame>
      <xdr:nvGraphicFramePr>
        <xdr:cNvPr id="139" name="Chart 13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140" name="Chart 14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141" name="Chart 14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142" name="Chart 142"/>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43" name="Chart 14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44" name="Chart 14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38100</xdr:colOff>
      <xdr:row>13</xdr:row>
      <xdr:rowOff>38100</xdr:rowOff>
    </xdr:from>
    <xdr:ext cx="3590925" cy="1876425"/>
    <xdr:graphicFrame>
      <xdr:nvGraphicFramePr>
        <xdr:cNvPr id="145" name="Chart 14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146" name="Chart 14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13</xdr:row>
      <xdr:rowOff>38100</xdr:rowOff>
    </xdr:from>
    <xdr:ext cx="3505200" cy="1876425"/>
    <xdr:graphicFrame>
      <xdr:nvGraphicFramePr>
        <xdr:cNvPr id="147" name="Chart 147"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148" name="Chart 148"/>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149" name="Chart 149"/>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150" name="Chart 150"/>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51" name="Chart 15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52" name="Chart 15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200025</xdr:colOff>
      <xdr:row>0</xdr:row>
      <xdr:rowOff>9525</xdr:rowOff>
    </xdr:from>
    <xdr:ext cx="3505200" cy="2228850"/>
    <xdr:graphicFrame>
      <xdr:nvGraphicFramePr>
        <xdr:cNvPr id="153" name="Chart 15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38100</xdr:colOff>
      <xdr:row>0</xdr:row>
      <xdr:rowOff>9525</xdr:rowOff>
    </xdr:from>
    <xdr:ext cx="3590925" cy="2228850"/>
    <xdr:graphicFrame>
      <xdr:nvGraphicFramePr>
        <xdr:cNvPr id="154" name="Chart 15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14</xdr:col>
      <xdr:colOff>47625</xdr:colOff>
      <xdr:row>14</xdr:row>
      <xdr:rowOff>19050</xdr:rowOff>
    </xdr:from>
    <xdr:ext cx="3590925" cy="1876425"/>
    <xdr:graphicFrame>
      <xdr:nvGraphicFramePr>
        <xdr:cNvPr id="155" name="Chart 15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161925</xdr:colOff>
      <xdr:row>0</xdr:row>
      <xdr:rowOff>9525</xdr:rowOff>
    </xdr:from>
    <xdr:ext cx="3505200" cy="2390775"/>
    <xdr:graphicFrame>
      <xdr:nvGraphicFramePr>
        <xdr:cNvPr id="156" name="Chart 15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171450</xdr:colOff>
      <xdr:row>14</xdr:row>
      <xdr:rowOff>19050</xdr:rowOff>
    </xdr:from>
    <xdr:ext cx="3505200" cy="1876425"/>
    <xdr:graphicFrame>
      <xdr:nvGraphicFramePr>
        <xdr:cNvPr id="157" name="Chart 15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38100</xdr:colOff>
      <xdr:row>0</xdr:row>
      <xdr:rowOff>9525</xdr:rowOff>
    </xdr:from>
    <xdr:ext cx="3590925" cy="2390775"/>
    <xdr:graphicFrame>
      <xdr:nvGraphicFramePr>
        <xdr:cNvPr id="158" name="Chart 158"/>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9</xdr:col>
      <xdr:colOff>161925</xdr:colOff>
      <xdr:row>26</xdr:row>
      <xdr:rowOff>19050</xdr:rowOff>
    </xdr:from>
    <xdr:ext cx="3505200" cy="1876425"/>
    <xdr:graphicFrame>
      <xdr:nvGraphicFramePr>
        <xdr:cNvPr id="159" name="Chart 159"/>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14</xdr:col>
      <xdr:colOff>47625</xdr:colOff>
      <xdr:row>26</xdr:row>
      <xdr:rowOff>19050</xdr:rowOff>
    </xdr:from>
    <xdr:ext cx="3600450" cy="1876425"/>
    <xdr:graphicFrame>
      <xdr:nvGraphicFramePr>
        <xdr:cNvPr id="160" name="Chart 160"/>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61" name="Chart 16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62" name="Chart 16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163" name="Chart 16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164" name="Chart 16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165" name="Chart 16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166" name="Chart 16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167" name="Chart 16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168" name="Chart 16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0</xdr:row>
      <xdr:rowOff>9525</xdr:rowOff>
    </xdr:from>
    <xdr:ext cx="3505200" cy="2228850"/>
    <xdr:graphicFrame>
      <xdr:nvGraphicFramePr>
        <xdr:cNvPr id="169" name="Chart 16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xdr:colOff>
      <xdr:row>0</xdr:row>
      <xdr:rowOff>9525</xdr:rowOff>
    </xdr:from>
    <xdr:ext cx="3590925" cy="2228850"/>
    <xdr:graphicFrame>
      <xdr:nvGraphicFramePr>
        <xdr:cNvPr id="170" name="Chart 17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47625</xdr:colOff>
      <xdr:row>14</xdr:row>
      <xdr:rowOff>19050</xdr:rowOff>
    </xdr:from>
    <xdr:ext cx="3590925" cy="1876425"/>
    <xdr:graphicFrame>
      <xdr:nvGraphicFramePr>
        <xdr:cNvPr id="171" name="Chart 17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161925</xdr:colOff>
      <xdr:row>0</xdr:row>
      <xdr:rowOff>9525</xdr:rowOff>
    </xdr:from>
    <xdr:ext cx="3505200" cy="2390775"/>
    <xdr:graphicFrame>
      <xdr:nvGraphicFramePr>
        <xdr:cNvPr id="172" name="Chart 17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171450</xdr:colOff>
      <xdr:row>14</xdr:row>
      <xdr:rowOff>19050</xdr:rowOff>
    </xdr:from>
    <xdr:ext cx="3505200" cy="1876425"/>
    <xdr:graphicFrame>
      <xdr:nvGraphicFramePr>
        <xdr:cNvPr id="173" name="Chart 17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38100</xdr:colOff>
      <xdr:row>0</xdr:row>
      <xdr:rowOff>9525</xdr:rowOff>
    </xdr:from>
    <xdr:ext cx="3590925" cy="2390775"/>
    <xdr:graphicFrame>
      <xdr:nvGraphicFramePr>
        <xdr:cNvPr id="174" name="Chart 17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161925</xdr:colOff>
      <xdr:row>26</xdr:row>
      <xdr:rowOff>19050</xdr:rowOff>
    </xdr:from>
    <xdr:ext cx="3505200" cy="1876425"/>
    <xdr:graphicFrame>
      <xdr:nvGraphicFramePr>
        <xdr:cNvPr id="175" name="Chart 17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47625</xdr:colOff>
      <xdr:row>26</xdr:row>
      <xdr:rowOff>19050</xdr:rowOff>
    </xdr:from>
    <xdr:ext cx="3600450" cy="1876425"/>
    <xdr:graphicFrame>
      <xdr:nvGraphicFramePr>
        <xdr:cNvPr id="176" name="Chart 176"/>
        <xdr:cNvGraphicFramePr/>
      </xdr:nvGraphicFramePr>
      <xdr:xfrm>
        <a:off x="0" y="0"/>
        <a:ext cx="0" cy="0"/>
      </xdr:xfrm>
      <a:graphic>
        <a:graphicData uri="http://schemas.openxmlformats.org/drawingml/2006/chart">
          <c:chart r:id="rId8"/>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s.fed.us/database/feis/plants/tree/picgla/all.html" TargetMode="External"/><Relationship Id="rId84" Type="http://schemas.openxmlformats.org/officeDocument/2006/relationships/hyperlink" Target="https://www.fs.fed.us/database/feis/plants/tree/larlar/all.html" TargetMode="External"/><Relationship Id="rId83" Type="http://schemas.openxmlformats.org/officeDocument/2006/relationships/hyperlink" Target="https://www.fs.fed.us/database/feis/plants/tree/picmar/all.html" TargetMode="External"/><Relationship Id="rId42" Type="http://schemas.openxmlformats.org/officeDocument/2006/relationships/hyperlink" Target="https://www.srs.fs.usda.gov/pubs/misc/ag_654/volume_2/quercus/macrocarpa.htm" TargetMode="External"/><Relationship Id="rId86" Type="http://schemas.openxmlformats.org/officeDocument/2006/relationships/hyperlink" Target="https://www.fs.fed.us/database/feis/plants/tree/ostvir/all.html" TargetMode="External"/><Relationship Id="rId41" Type="http://schemas.openxmlformats.org/officeDocument/2006/relationships/hyperlink" Target="https://www.fs.fed.us/database/feis/plants/tree/frapen/all.html" TargetMode="External"/><Relationship Id="rId85" Type="http://schemas.openxmlformats.org/officeDocument/2006/relationships/hyperlink" Target="https://www.fs.fed.us/database/feis/plants/tree/pinres/all.html" TargetMode="External"/><Relationship Id="rId44" Type="http://schemas.openxmlformats.org/officeDocument/2006/relationships/hyperlink" Target="https://link.springer.com/article/10.1007/BF00317783" TargetMode="External"/><Relationship Id="rId88" Type="http://schemas.openxmlformats.org/officeDocument/2006/relationships/hyperlink" Target="https://www.fs.fed.us/database/feis/plants/tree/carcar/all.html" TargetMode="External"/><Relationship Id="rId43" Type="http://schemas.openxmlformats.org/officeDocument/2006/relationships/hyperlink" Target="https://www.srs.fs.usda.gov/pubs/misc/ag_654/volume_2/acer/rubrum.htm" TargetMode="External"/><Relationship Id="rId87" Type="http://schemas.openxmlformats.org/officeDocument/2006/relationships/hyperlink" Target="https://www.fs.fed.us/database/feis/plants/tree/pinstr/all.html" TargetMode="External"/><Relationship Id="rId46" Type="http://schemas.openxmlformats.org/officeDocument/2006/relationships/hyperlink" Target="https://www.srs.fs.usda.gov/pubs/misc/ag_654/volume_2/fraxinus/americana.htm" TargetMode="External"/><Relationship Id="rId45" Type="http://schemas.openxmlformats.org/officeDocument/2006/relationships/hyperlink" Target="https://www.fs.fed.us/database/feis/plants/tree/ulmame/all.html" TargetMode="External"/><Relationship Id="rId89" Type="http://schemas.openxmlformats.org/officeDocument/2006/relationships/hyperlink" Target="https://www.srs.fs.usda.gov/pubs/misc/ag_654/volume_2/ulmus/americana.htm" TargetMode="External"/><Relationship Id="rId80" Type="http://schemas.openxmlformats.org/officeDocument/2006/relationships/hyperlink" Target="https://www.srs.fs.usda.gov/pubs/misc/ag_654/volume_2/betula/papyrifera.htm" TargetMode="External"/><Relationship Id="rId82" Type="http://schemas.openxmlformats.org/officeDocument/2006/relationships/hyperlink" Target="https://www.srs.fs.usda.gov/pubs/misc/ag_654/volume_2/populus/grandidentata.htm" TargetMode="External"/><Relationship Id="rId81" Type="http://schemas.openxmlformats.org/officeDocument/2006/relationships/hyperlink" Target="https://www.srs.fs.usda.gov/pubs/misc/ag_654/volume_2/betula/alleghaniensis.htm" TargetMode="External"/><Relationship Id="rId1" Type="http://schemas.openxmlformats.org/officeDocument/2006/relationships/comments" Target="../comments1.xml"/><Relationship Id="rId2" Type="http://schemas.openxmlformats.org/officeDocument/2006/relationships/hyperlink" Target="https://www.wood-database.com/hard-maple/" TargetMode="External"/><Relationship Id="rId3" Type="http://schemas.openxmlformats.org/officeDocument/2006/relationships/hyperlink" Target="https://www.wood-database.com/quaking-aspen/" TargetMode="External"/><Relationship Id="rId4" Type="http://schemas.openxmlformats.org/officeDocument/2006/relationships/hyperlink" Target="https://www.wood-database.com/paper-birch/" TargetMode="External"/><Relationship Id="rId9" Type="http://schemas.openxmlformats.org/officeDocument/2006/relationships/hyperlink" Target="https://www.wood-database.com/american-hornbeam/" TargetMode="External"/><Relationship Id="rId48" Type="http://schemas.openxmlformats.org/officeDocument/2006/relationships/hyperlink" Target="http://esapubs.org/archive/mono/M059/001/suppl-1.pdf" TargetMode="External"/><Relationship Id="rId47" Type="http://schemas.openxmlformats.org/officeDocument/2006/relationships/hyperlink" Target="https://www.srs.fs.usda.gov/pubs/misc/ag_654/volume_2/acer/saccharum.htm" TargetMode="External"/><Relationship Id="rId49" Type="http://schemas.openxmlformats.org/officeDocument/2006/relationships/hyperlink" Target="https://www.srs.fs.usda.gov/pubs/misc/ag_654/volume_2/populus/tremuloides.htm" TargetMode="External"/><Relationship Id="rId5" Type="http://schemas.openxmlformats.org/officeDocument/2006/relationships/hyperlink" Target="https://www.wood-database.com/yellow-birch/" TargetMode="External"/><Relationship Id="rId6" Type="http://schemas.openxmlformats.org/officeDocument/2006/relationships/hyperlink" Target="https://www.wood-database.com/Tamarack/" TargetMode="External"/><Relationship Id="rId7" Type="http://schemas.openxmlformats.org/officeDocument/2006/relationships/hyperlink" Target="https://www.wood-database.com/red-pine/" TargetMode="External"/><Relationship Id="rId8" Type="http://schemas.openxmlformats.org/officeDocument/2006/relationships/hyperlink" Target="https://www.wood-database.com/hophornbeam/" TargetMode="External"/><Relationship Id="rId73" Type="http://schemas.openxmlformats.org/officeDocument/2006/relationships/hyperlink" Target="https://www.srs.fs.usda.gov/pubs/misc/ag_654/volume_2/acer/saccharum.htm" TargetMode="External"/><Relationship Id="rId72" Type="http://schemas.openxmlformats.org/officeDocument/2006/relationships/hyperlink" Target="https://www.srs.fs.usda.gov/pubs/misc/ag_654/volume_2/quercus/macrocarpa.htm" TargetMode="External"/><Relationship Id="rId31" Type="http://schemas.openxmlformats.org/officeDocument/2006/relationships/hyperlink" Target="https://www.fs.fed.us/database/feis/plants/tree/popgra/all.html" TargetMode="External"/><Relationship Id="rId75" Type="http://schemas.openxmlformats.org/officeDocument/2006/relationships/hyperlink" Target="https://www.srs.fs.usda.gov/pubs/misc/ag_654/volume_2/populus/tremuloides.htm" TargetMode="External"/><Relationship Id="rId30" Type="http://schemas.openxmlformats.org/officeDocument/2006/relationships/hyperlink" Target="https://www.srs.fs.usda.gov/pubs/misc/ag_654/volume_2/betula/alleghaniensis.htm" TargetMode="External"/><Relationship Id="rId74" Type="http://schemas.openxmlformats.org/officeDocument/2006/relationships/hyperlink" Target="http://na.fs.fed.us/spfo/pubs/silvics_manual/volume_2/vol2_Table_of_contents.htm" TargetMode="External"/><Relationship Id="rId33" Type="http://schemas.openxmlformats.org/officeDocument/2006/relationships/hyperlink" Target="https://www.fs.fed.us/database/feis/plants/tree/larlar/all.html" TargetMode="External"/><Relationship Id="rId77" Type="http://schemas.openxmlformats.org/officeDocument/2006/relationships/hyperlink" Target="https://www.fs.fed.us/database/feis/plants/tree/tilame/all.html" TargetMode="External"/><Relationship Id="rId32" Type="http://schemas.openxmlformats.org/officeDocument/2006/relationships/hyperlink" Target="https://www.fs.fed.us/database/feis/plants/tree/picmar/all.html" TargetMode="External"/><Relationship Id="rId76" Type="http://schemas.openxmlformats.org/officeDocument/2006/relationships/hyperlink" Target="https://www.fs.fed.us/database/feis/plants/tree/franig/all.html" TargetMode="External"/><Relationship Id="rId35" Type="http://schemas.openxmlformats.org/officeDocument/2006/relationships/hyperlink" Target="https://www.fs.fed.us/database/feis/plants/tree/ostvir/all.html" TargetMode="External"/><Relationship Id="rId79" Type="http://schemas.openxmlformats.org/officeDocument/2006/relationships/hyperlink" Target="https://www.srs.fs.usda.gov/pubs/misc/ag_654/volume_1/abies/balsamea.htm" TargetMode="External"/><Relationship Id="rId34" Type="http://schemas.openxmlformats.org/officeDocument/2006/relationships/hyperlink" Target="https://www.fs.fed.us/database/feis/plants/tree/pinres/all.html" TargetMode="External"/><Relationship Id="rId78" Type="http://schemas.openxmlformats.org/officeDocument/2006/relationships/hyperlink" Target="http://na.fs.fed.us/spfo/pubs/silvics_manual/volume_2/vol2_Table_of_contents.htm" TargetMode="External"/><Relationship Id="rId71" Type="http://schemas.openxmlformats.org/officeDocument/2006/relationships/hyperlink" Target="https://www.srs.fs.usda.gov/pubs/misc/ag_654/volume_2/fraxinus/pennsylvanica.htm" TargetMode="External"/><Relationship Id="rId70" Type="http://schemas.openxmlformats.org/officeDocument/2006/relationships/hyperlink" Target="https://www.fs.fed.us/database/feis/plants/tree/picgla/all.html" TargetMode="External"/><Relationship Id="rId37" Type="http://schemas.openxmlformats.org/officeDocument/2006/relationships/hyperlink" Target="https://www.fs.fed.us/nrs/pubs/jrnl/2008/nrs_2008_pijut_001.pdf" TargetMode="External"/><Relationship Id="rId36" Type="http://schemas.openxmlformats.org/officeDocument/2006/relationships/hyperlink" Target="https://www.fs.fed.us/database/feis/plants/tree/pinstr/all.html" TargetMode="External"/><Relationship Id="rId39" Type="http://schemas.openxmlformats.org/officeDocument/2006/relationships/hyperlink" Target="https://www.srs.fs.usda.gov/pubs/misc/ag_654/volume_2/fraxinus/americana.htm" TargetMode="External"/><Relationship Id="rId38" Type="http://schemas.openxmlformats.org/officeDocument/2006/relationships/hyperlink" Target="https://www.fs.fed.us/database/feis/plants/tree/ulmame/all.html" TargetMode="External"/><Relationship Id="rId62" Type="http://schemas.openxmlformats.org/officeDocument/2006/relationships/hyperlink" Target="https://www.fs.fed.us/database/feis/plants/tree/popgra/all.html" TargetMode="External"/><Relationship Id="rId61" Type="http://schemas.openxmlformats.org/officeDocument/2006/relationships/hyperlink" Target="https://www.srs.fs.usda.gov/pubs/misc/ag_654/volume_2/betula/alleghaniensis.htm" TargetMode="External"/><Relationship Id="rId20" Type="http://schemas.openxmlformats.org/officeDocument/2006/relationships/hyperlink" Target="https://www.wood-database.com/american-hornbeam/" TargetMode="External"/><Relationship Id="rId64" Type="http://schemas.openxmlformats.org/officeDocument/2006/relationships/hyperlink" Target="https://www.fs.fed.us/database/feis/plants/tree/larlar/all.html" TargetMode="External"/><Relationship Id="rId63" Type="http://schemas.openxmlformats.org/officeDocument/2006/relationships/hyperlink" Target="https://www.fs.fed.us/database/feis/plants/tree/picmar/all.html" TargetMode="External"/><Relationship Id="rId22" Type="http://schemas.openxmlformats.org/officeDocument/2006/relationships/hyperlink" Target="https://www.srs.fs.usda.gov/pubs/misc/ag_654/volume_2/acer/saccharum.htm" TargetMode="External"/><Relationship Id="rId66" Type="http://schemas.openxmlformats.org/officeDocument/2006/relationships/hyperlink" Target="https://www.fs.fed.us/database/feis/plants/tree/ostvir/all.html" TargetMode="External"/><Relationship Id="rId21" Type="http://schemas.openxmlformats.org/officeDocument/2006/relationships/hyperlink" Target="https://www.wood-database.com/white-spruce/" TargetMode="External"/><Relationship Id="rId65" Type="http://schemas.openxmlformats.org/officeDocument/2006/relationships/hyperlink" Target="https://www.fs.fed.us/database/feis/plants/tree/pinres/all.html" TargetMode="External"/><Relationship Id="rId24" Type="http://schemas.openxmlformats.org/officeDocument/2006/relationships/hyperlink" Target="https://www.srs.fs.usda.gov/pubs/misc/ag_654/volume_2/populus/tremuloides.htm" TargetMode="External"/><Relationship Id="rId68" Type="http://schemas.openxmlformats.org/officeDocument/2006/relationships/hyperlink" Target="https://www.fs.fed.us/database/feis/plants/tree/carcar/all.html" TargetMode="External"/><Relationship Id="rId23" Type="http://schemas.openxmlformats.org/officeDocument/2006/relationships/hyperlink" Target="https://www.srs.fs.usda.gov/pubs/misc/ag_654/volume_2/acer/rubrum.htm" TargetMode="External"/><Relationship Id="rId67" Type="http://schemas.openxmlformats.org/officeDocument/2006/relationships/hyperlink" Target="https://www.fs.fed.us/database/feis/plants/tree/pinstr/all.html" TargetMode="External"/><Relationship Id="rId60" Type="http://schemas.openxmlformats.org/officeDocument/2006/relationships/hyperlink" Target="https://www.srs.fs.usda.gov/pubs/misc/ag_654/volume_2/betula/papyrifera.htm" TargetMode="External"/><Relationship Id="rId26" Type="http://schemas.openxmlformats.org/officeDocument/2006/relationships/hyperlink" Target="https://www.srs.fs.usda.gov/pubs/misc/ag_654/volume_2/tilia/americana.htm" TargetMode="External"/><Relationship Id="rId25" Type="http://schemas.openxmlformats.org/officeDocument/2006/relationships/hyperlink" Target="https://www.srs.fs.usda.gov/pubs/misc/ag_654/volume_2/fraxinus/nigra.htm" TargetMode="External"/><Relationship Id="rId69" Type="http://schemas.openxmlformats.org/officeDocument/2006/relationships/hyperlink" Target="https://www.srs.fs.usda.gov/pubs/misc/ag_654/volume_2/ulmus/americana.htm" TargetMode="External"/><Relationship Id="rId28" Type="http://schemas.openxmlformats.org/officeDocument/2006/relationships/hyperlink" Target="https://www.srs.fs.usda.gov/pubs/misc/ag_654/volume_1/abies/balsamea.htm" TargetMode="External"/><Relationship Id="rId27" Type="http://schemas.openxmlformats.org/officeDocument/2006/relationships/hyperlink" Target="https://link.springer.com/article/10.1007/BF00317783" TargetMode="External"/><Relationship Id="rId29" Type="http://schemas.openxmlformats.org/officeDocument/2006/relationships/hyperlink" Target="https://www.nrs.fs.fed.us/pubs/rn/frn_ne124.pdf" TargetMode="External"/><Relationship Id="rId51" Type="http://schemas.openxmlformats.org/officeDocument/2006/relationships/hyperlink" Target="https://faculty.washington.edu/jhrl/HRL&amp;Clark03.pdf" TargetMode="External"/><Relationship Id="rId95" Type="http://schemas.openxmlformats.org/officeDocument/2006/relationships/vmlDrawing" Target="../drawings/vmlDrawing1.vml"/><Relationship Id="rId50" Type="http://schemas.openxmlformats.org/officeDocument/2006/relationships/hyperlink" Target="https://www.srs.fs.usda.gov/pubs/ja/2018/ja_2018_clark_001.pdf" TargetMode="External"/><Relationship Id="rId94" Type="http://schemas.openxmlformats.org/officeDocument/2006/relationships/drawing" Target="../drawings/drawing1.xml"/><Relationship Id="rId53" Type="http://schemas.openxmlformats.org/officeDocument/2006/relationships/hyperlink" Target="https://books.google.com/books?id=FU9kAgAAQBAJ&amp;pg=PA165&amp;lpg=PA165&amp;dq=tilia+americana+mortality+rate&amp;source=bl&amp;ots=fOformu8Vb&amp;sig=ACfU3U3MvHtImJEYgaXUq6T-pwHVrZdQng&amp;hl=en&amp;sa=X&amp;ved=2ahUKEwjYtpigp8TgAhUL04MKHaMaDyc4ChDoATAHegQIAxAB" TargetMode="External"/><Relationship Id="rId52" Type="http://schemas.openxmlformats.org/officeDocument/2006/relationships/hyperlink" Target="http://www.woodweb.com/knowledge_base/fpl_pdfs/nc_1995_Dey_001.pdf" TargetMode="External"/><Relationship Id="rId11" Type="http://schemas.openxmlformats.org/officeDocument/2006/relationships/hyperlink" Target="https://www.wood-database.com/white-spruce/" TargetMode="External"/><Relationship Id="rId55" Type="http://schemas.openxmlformats.org/officeDocument/2006/relationships/hyperlink" Target="https://www.srs.fs.usda.gov/pubs/ja/2011/ja_2011_greenberg_001.pdf" TargetMode="External"/><Relationship Id="rId10" Type="http://schemas.openxmlformats.org/officeDocument/2006/relationships/hyperlink" Target="https://www.wood-database.com/white-ash/" TargetMode="External"/><Relationship Id="rId54" Type="http://schemas.openxmlformats.org/officeDocument/2006/relationships/hyperlink" Target="https://books.google.com/books?id=FU9kAgAAQBAJ&amp;pg=PA165&amp;lpg=PA165&amp;dq=tilia+americana+mortality+rate&amp;source=bl&amp;ots=fOformu8Vb&amp;sig=ACfU3U3MvHtImJEYgaXUq6T-pwHVrZdQng&amp;hl=en&amp;sa=X&amp;ved=2ahUKEwjYtpigp8TgAhUL04MKHaMaDyc4ChDoATAHegQIAxAB" TargetMode="External"/><Relationship Id="rId13" Type="http://schemas.openxmlformats.org/officeDocument/2006/relationships/hyperlink" Target="https://www.wood-database.com/hard-maple/" TargetMode="External"/><Relationship Id="rId57" Type="http://schemas.openxmlformats.org/officeDocument/2006/relationships/hyperlink" Target="https://www.srs.fs.usda.gov/pubs/misc/ag_654/volume_2/populus/tremuloides.htm" TargetMode="External"/><Relationship Id="rId12" Type="http://schemas.openxmlformats.org/officeDocument/2006/relationships/hyperlink" Target="https://www.wood-database.com/green-ash/" TargetMode="External"/><Relationship Id="rId56" Type="http://schemas.openxmlformats.org/officeDocument/2006/relationships/hyperlink" Target="https://www.srs.fs.usda.gov/pubs/misc/ag_654/volume_2/acer/saccharum.htm" TargetMode="External"/><Relationship Id="rId91" Type="http://schemas.openxmlformats.org/officeDocument/2006/relationships/hyperlink" Target="https://www.fs.fed.us/database/feis/plants/tree/picgla/all.html" TargetMode="External"/><Relationship Id="rId90" Type="http://schemas.openxmlformats.org/officeDocument/2006/relationships/hyperlink" Target="http://www.cas.miamioh.edu/~meicenrd/BOT155/SpeciesList/SecondExam2011/Fraxinus%20Americana.pdf" TargetMode="External"/><Relationship Id="rId93" Type="http://schemas.openxmlformats.org/officeDocument/2006/relationships/hyperlink" Target="https://www.srs.fs.usda.gov/pubs/misc/ag_654/volume_2/quercus/macrocarpa.htm" TargetMode="External"/><Relationship Id="rId92" Type="http://schemas.openxmlformats.org/officeDocument/2006/relationships/hyperlink" Target="https://www.fs.fed.us/database/feis/plants/tree/frapen/all.html" TargetMode="External"/><Relationship Id="rId15" Type="http://schemas.openxmlformats.org/officeDocument/2006/relationships/hyperlink" Target="https://www.wood-database.com/paper-birch/" TargetMode="External"/><Relationship Id="rId59" Type="http://schemas.openxmlformats.org/officeDocument/2006/relationships/hyperlink" Target="https://www.srs.fs.usda.gov/pubs/misc/ag_654/volume_1/abies/balsamea.htm" TargetMode="External"/><Relationship Id="rId14" Type="http://schemas.openxmlformats.org/officeDocument/2006/relationships/hyperlink" Target="https://www.wood-database.com/quaking-aspen/" TargetMode="External"/><Relationship Id="rId58" Type="http://schemas.openxmlformats.org/officeDocument/2006/relationships/hyperlink" Target="https://www.fs.fed.us/database/feis/plants/tree/franig/all.html" TargetMode="External"/><Relationship Id="rId17" Type="http://schemas.openxmlformats.org/officeDocument/2006/relationships/hyperlink" Target="https://www.wood-database.com/Tamarack/" TargetMode="External"/><Relationship Id="rId16" Type="http://schemas.openxmlformats.org/officeDocument/2006/relationships/hyperlink" Target="https://www.wood-database.com/yellow-birch/" TargetMode="External"/><Relationship Id="rId19" Type="http://schemas.openxmlformats.org/officeDocument/2006/relationships/hyperlink" Target="https://www.wood-database.com/hophornbeam/" TargetMode="External"/><Relationship Id="rId18" Type="http://schemas.openxmlformats.org/officeDocument/2006/relationships/hyperlink" Target="https://www.wood-database.com/red-pin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treeshrubseeds.com/specieslist?id=1102" TargetMode="External"/><Relationship Id="rId194" Type="http://schemas.openxmlformats.org/officeDocument/2006/relationships/hyperlink" Target="https://www.treeshrubseeds.com/specieslist?id=263" TargetMode="External"/><Relationship Id="rId193" Type="http://schemas.openxmlformats.org/officeDocument/2006/relationships/hyperlink" Target="https://www.treeshrubseeds.com/specieslist?id=640" TargetMode="External"/><Relationship Id="rId192" Type="http://schemas.openxmlformats.org/officeDocument/2006/relationships/hyperlink" Target="https://www.treeshrubseeds.com/specieslist?id=262" TargetMode="External"/><Relationship Id="rId191" Type="http://schemas.openxmlformats.org/officeDocument/2006/relationships/hyperlink" Target="https://www.treeshrubseeds.com/specieslist?id=261" TargetMode="External"/><Relationship Id="rId187" Type="http://schemas.openxmlformats.org/officeDocument/2006/relationships/hyperlink" Target="https://www.treeshrubseeds.com/specieslist?id=259" TargetMode="External"/><Relationship Id="rId186" Type="http://schemas.openxmlformats.org/officeDocument/2006/relationships/hyperlink" Target="https://www.treeshrubseeds.com/specieslist?id=593" TargetMode="External"/><Relationship Id="rId185" Type="http://schemas.openxmlformats.org/officeDocument/2006/relationships/hyperlink" Target="https://www.treeshrubseeds.com/specieslist?id=599" TargetMode="External"/><Relationship Id="rId184" Type="http://schemas.openxmlformats.org/officeDocument/2006/relationships/hyperlink" Target="https://www.treeshrubseeds.com/specieslist?id=1086" TargetMode="External"/><Relationship Id="rId189" Type="http://schemas.openxmlformats.org/officeDocument/2006/relationships/hyperlink" Target="https://www.treeshrubseeds.com/specieslist?id=260" TargetMode="External"/><Relationship Id="rId188" Type="http://schemas.openxmlformats.org/officeDocument/2006/relationships/hyperlink" Target="https://www.treeshrubseeds.com/specieslist?id=639" TargetMode="External"/><Relationship Id="rId183" Type="http://schemas.openxmlformats.org/officeDocument/2006/relationships/hyperlink" Target="https://www.treeshrubseeds.com/specieslist?id=295" TargetMode="External"/><Relationship Id="rId182" Type="http://schemas.openxmlformats.org/officeDocument/2006/relationships/hyperlink" Target="https://www.treeshrubseeds.com/specieslist?id=1505" TargetMode="External"/><Relationship Id="rId181" Type="http://schemas.openxmlformats.org/officeDocument/2006/relationships/hyperlink" Target="https://www.treeshrubseeds.com/specieslist?id=294" TargetMode="External"/><Relationship Id="rId180" Type="http://schemas.openxmlformats.org/officeDocument/2006/relationships/hyperlink" Target="https://www.treeshrubseeds.com/specieslist?id=290" TargetMode="External"/><Relationship Id="rId176" Type="http://schemas.openxmlformats.org/officeDocument/2006/relationships/hyperlink" Target="https://www.treeshrubseeds.com/specieslist?id=592" TargetMode="External"/><Relationship Id="rId175" Type="http://schemas.openxmlformats.org/officeDocument/2006/relationships/hyperlink" Target="https://www.treeshrubseeds.com/specieslist?id=24" TargetMode="External"/><Relationship Id="rId174" Type="http://schemas.openxmlformats.org/officeDocument/2006/relationships/hyperlink" Target="https://www.treeshrubseeds.com/specieslist?id=638" TargetMode="External"/><Relationship Id="rId173" Type="http://schemas.openxmlformats.org/officeDocument/2006/relationships/hyperlink" Target="https://www.treeshrubseeds.com/specieslist?id=219" TargetMode="External"/><Relationship Id="rId179" Type="http://schemas.openxmlformats.org/officeDocument/2006/relationships/hyperlink" Target="https://www.treeshrubseeds.com/specieslist?id=671" TargetMode="External"/><Relationship Id="rId178" Type="http://schemas.openxmlformats.org/officeDocument/2006/relationships/hyperlink" Target="https://www.treeshrubseeds.com/specieslist?id=416" TargetMode="External"/><Relationship Id="rId177" Type="http://schemas.openxmlformats.org/officeDocument/2006/relationships/hyperlink" Target="https://www.treeshrubseeds.com/specieslist?id=586" TargetMode="External"/><Relationship Id="rId198" Type="http://schemas.openxmlformats.org/officeDocument/2006/relationships/hyperlink" Target="https://www.treeshrubseeds.com/specieslist?id=265" TargetMode="External"/><Relationship Id="rId197" Type="http://schemas.openxmlformats.org/officeDocument/2006/relationships/hyperlink" Target="https://www.treeshrubseeds.com/specieslist?id=264" TargetMode="External"/><Relationship Id="rId196" Type="http://schemas.openxmlformats.org/officeDocument/2006/relationships/hyperlink" Target="https://www.treeshrubseeds.com/specieslist?id=536" TargetMode="External"/><Relationship Id="rId195" Type="http://schemas.openxmlformats.org/officeDocument/2006/relationships/hyperlink" Target="https://www.treeshrubseeds.com/specieslist?id=535" TargetMode="External"/><Relationship Id="rId199" Type="http://schemas.openxmlformats.org/officeDocument/2006/relationships/hyperlink" Target="https://www.treeshrubseeds.com/specieslist?id=266" TargetMode="External"/><Relationship Id="rId150" Type="http://schemas.openxmlformats.org/officeDocument/2006/relationships/hyperlink" Target="https://www.treeshrubseeds.com/specieslist?id=1484" TargetMode="External"/><Relationship Id="rId392" Type="http://schemas.openxmlformats.org/officeDocument/2006/relationships/hyperlink" Target="https://www.treeshrubseeds.com/specieslist?id=979" TargetMode="External"/><Relationship Id="rId391" Type="http://schemas.openxmlformats.org/officeDocument/2006/relationships/hyperlink" Target="https://www.treeshrubseeds.com/specieslist?id=978" TargetMode="External"/><Relationship Id="rId390" Type="http://schemas.openxmlformats.org/officeDocument/2006/relationships/hyperlink" Target="https://www.treeshrubseeds.com/specieslist?id=977" TargetMode="External"/><Relationship Id="rId1" Type="http://schemas.openxmlformats.org/officeDocument/2006/relationships/hyperlink" Target="https://www.treeshrubseeds.com/specieslist?id=689" TargetMode="External"/><Relationship Id="rId2" Type="http://schemas.openxmlformats.org/officeDocument/2006/relationships/hyperlink" Target="https://www.treeshrubseeds.com/specieslist?id=457" TargetMode="External"/><Relationship Id="rId3" Type="http://schemas.openxmlformats.org/officeDocument/2006/relationships/hyperlink" Target="https://www.treeshrubseeds.com/specieslist?id=127" TargetMode="External"/><Relationship Id="rId149" Type="http://schemas.openxmlformats.org/officeDocument/2006/relationships/hyperlink" Target="https://www.treeshrubseeds.com/specieslist?id=405" TargetMode="External"/><Relationship Id="rId4" Type="http://schemas.openxmlformats.org/officeDocument/2006/relationships/hyperlink" Target="https://www.treeshrubseeds.com/specieslist?id=465" TargetMode="External"/><Relationship Id="rId148" Type="http://schemas.openxmlformats.org/officeDocument/2006/relationships/hyperlink" Target="https://www.treeshrubseeds.com/specieslist?id=571" TargetMode="External"/><Relationship Id="rId1090" Type="http://schemas.openxmlformats.org/officeDocument/2006/relationships/hyperlink" Target="https://www.treeshrubseeds.com/specieslist?id=561" TargetMode="External"/><Relationship Id="rId1091" Type="http://schemas.openxmlformats.org/officeDocument/2006/relationships/hyperlink" Target="https://www.treeshrubseeds.com/specieslist?id=562" TargetMode="External"/><Relationship Id="rId1092" Type="http://schemas.openxmlformats.org/officeDocument/2006/relationships/hyperlink" Target="https://www.treeshrubseeds.com/specieslist?id=566" TargetMode="External"/><Relationship Id="rId1093" Type="http://schemas.openxmlformats.org/officeDocument/2006/relationships/hyperlink" Target="https://www.treeshrubseeds.com/specieslist?id=454" TargetMode="External"/><Relationship Id="rId1094" Type="http://schemas.openxmlformats.org/officeDocument/2006/relationships/hyperlink" Target="https://www.treeshrubseeds.com/specieslist?id=1268" TargetMode="External"/><Relationship Id="rId9" Type="http://schemas.openxmlformats.org/officeDocument/2006/relationships/hyperlink" Target="https://www.treeshrubseeds.com/specieslist?id=1120" TargetMode="External"/><Relationship Id="rId143" Type="http://schemas.openxmlformats.org/officeDocument/2006/relationships/hyperlink" Target="https://www.treeshrubseeds.com/specieslist?id=1063" TargetMode="External"/><Relationship Id="rId385" Type="http://schemas.openxmlformats.org/officeDocument/2006/relationships/hyperlink" Target="https://www.treeshrubseeds.com/specieslist?id=591" TargetMode="External"/><Relationship Id="rId1095" Type="http://schemas.openxmlformats.org/officeDocument/2006/relationships/hyperlink" Target="https://www.treeshrubseeds.com/specieslist?id=567" TargetMode="External"/><Relationship Id="rId142" Type="http://schemas.openxmlformats.org/officeDocument/2006/relationships/hyperlink" Target="https://www.treeshrubseeds.com/specieslist?id=403" TargetMode="External"/><Relationship Id="rId384" Type="http://schemas.openxmlformats.org/officeDocument/2006/relationships/hyperlink" Target="https://www.treeshrubseeds.com/specieslist?id=654" TargetMode="External"/><Relationship Id="rId1096" Type="http://schemas.openxmlformats.org/officeDocument/2006/relationships/hyperlink" Target="https://www.treeshrubseeds.com/specieslist?id=274" TargetMode="External"/><Relationship Id="rId141" Type="http://schemas.openxmlformats.org/officeDocument/2006/relationships/hyperlink" Target="https://www.treeshrubseeds.com/specieslist?id=3" TargetMode="External"/><Relationship Id="rId383" Type="http://schemas.openxmlformats.org/officeDocument/2006/relationships/hyperlink" Target="https://www.treeshrubseeds.com/specieslist?id=973" TargetMode="External"/><Relationship Id="rId1097" Type="http://schemas.openxmlformats.org/officeDocument/2006/relationships/hyperlink" Target="https://www.treeshrubseeds.com/specieslist?id=565" TargetMode="External"/><Relationship Id="rId140" Type="http://schemas.openxmlformats.org/officeDocument/2006/relationships/hyperlink" Target="https://www.treeshrubseeds.com/specieslist?id=507" TargetMode="External"/><Relationship Id="rId382" Type="http://schemas.openxmlformats.org/officeDocument/2006/relationships/hyperlink" Target="https://www.treeshrubseeds.com/specieslist?id=1087" TargetMode="External"/><Relationship Id="rId1098" Type="http://schemas.openxmlformats.org/officeDocument/2006/relationships/hyperlink" Target="https://www.treeshrubseeds.com/specieslist?id=776" TargetMode="External"/><Relationship Id="rId5" Type="http://schemas.openxmlformats.org/officeDocument/2006/relationships/hyperlink" Target="https://www.treeshrubseeds.com/specieslist?id=632" TargetMode="External"/><Relationship Id="rId147" Type="http://schemas.openxmlformats.org/officeDocument/2006/relationships/hyperlink" Target="https://www.treeshrubseeds.com/specieslist?id=497" TargetMode="External"/><Relationship Id="rId389" Type="http://schemas.openxmlformats.org/officeDocument/2006/relationships/hyperlink" Target="https://www.treeshrubseeds.com/specieslist?id=976" TargetMode="External"/><Relationship Id="rId1099" Type="http://schemas.openxmlformats.org/officeDocument/2006/relationships/hyperlink" Target="https://www.treeshrubseeds.com/specieslist?id=662" TargetMode="External"/><Relationship Id="rId6" Type="http://schemas.openxmlformats.org/officeDocument/2006/relationships/hyperlink" Target="https://www.treeshrubseeds.com/specieslist?id=1088" TargetMode="External"/><Relationship Id="rId146" Type="http://schemas.openxmlformats.org/officeDocument/2006/relationships/hyperlink" Target="https://www.treeshrubseeds.com/specieslist?id=495" TargetMode="External"/><Relationship Id="rId388" Type="http://schemas.openxmlformats.org/officeDocument/2006/relationships/hyperlink" Target="https://www.treeshrubseeds.com/specieslist?id=224" TargetMode="External"/><Relationship Id="rId7" Type="http://schemas.openxmlformats.org/officeDocument/2006/relationships/hyperlink" Target="https://www.treeshrubseeds.com/specieslist?id=141" TargetMode="External"/><Relationship Id="rId145" Type="http://schemas.openxmlformats.org/officeDocument/2006/relationships/hyperlink" Target="https://www.treeshrubseeds.com/specieslist?id=579" TargetMode="External"/><Relationship Id="rId387" Type="http://schemas.openxmlformats.org/officeDocument/2006/relationships/hyperlink" Target="https://www.treeshrubseeds.com/specieslist?id=974" TargetMode="External"/><Relationship Id="rId8" Type="http://schemas.openxmlformats.org/officeDocument/2006/relationships/hyperlink" Target="https://www.treeshrubseeds.com/specieslist?id=128" TargetMode="External"/><Relationship Id="rId144" Type="http://schemas.openxmlformats.org/officeDocument/2006/relationships/hyperlink" Target="https://www.treeshrubseeds.com/specieslist?id=404" TargetMode="External"/><Relationship Id="rId386" Type="http://schemas.openxmlformats.org/officeDocument/2006/relationships/hyperlink" Target="https://www.treeshrubseeds.com/specieslist?id=952" TargetMode="External"/><Relationship Id="rId381" Type="http://schemas.openxmlformats.org/officeDocument/2006/relationships/hyperlink" Target="https://www.treeshrubseeds.com/specieslist?id=967" TargetMode="External"/><Relationship Id="rId380" Type="http://schemas.openxmlformats.org/officeDocument/2006/relationships/hyperlink" Target="https://www.treeshrubseeds.com/specieslist?id=966" TargetMode="External"/><Relationship Id="rId139" Type="http://schemas.openxmlformats.org/officeDocument/2006/relationships/hyperlink" Target="https://www.treeshrubseeds.com/specieslist?id=1011" TargetMode="External"/><Relationship Id="rId138" Type="http://schemas.openxmlformats.org/officeDocument/2006/relationships/hyperlink" Target="https://www.treeshrubseeds.com/specieslist?id=488" TargetMode="External"/><Relationship Id="rId137" Type="http://schemas.openxmlformats.org/officeDocument/2006/relationships/hyperlink" Target="https://www.treeshrubseeds.com/specieslist?id=462" TargetMode="External"/><Relationship Id="rId379" Type="http://schemas.openxmlformats.org/officeDocument/2006/relationships/hyperlink" Target="https://www.treeshrubseeds.com/specieslist?id=963" TargetMode="External"/><Relationship Id="rId1080" Type="http://schemas.openxmlformats.org/officeDocument/2006/relationships/hyperlink" Target="https://www.treeshrubseeds.com/specieslist?id=557" TargetMode="External"/><Relationship Id="rId1081" Type="http://schemas.openxmlformats.org/officeDocument/2006/relationships/hyperlink" Target="https://www.treeshrubseeds.com/specieslist?id=1186" TargetMode="External"/><Relationship Id="rId1082" Type="http://schemas.openxmlformats.org/officeDocument/2006/relationships/hyperlink" Target="https://www.treeshrubseeds.com/specieslist?id=250" TargetMode="External"/><Relationship Id="rId1083" Type="http://schemas.openxmlformats.org/officeDocument/2006/relationships/hyperlink" Target="https://www.treeshrubseeds.com/specieslist?id=558" TargetMode="External"/><Relationship Id="rId132" Type="http://schemas.openxmlformats.org/officeDocument/2006/relationships/hyperlink" Target="https://www.treeshrubseeds.com/specieslist?id=1162" TargetMode="External"/><Relationship Id="rId374" Type="http://schemas.openxmlformats.org/officeDocument/2006/relationships/hyperlink" Target="https://www.treeshrubseeds.com/specieslist?id=1084" TargetMode="External"/><Relationship Id="rId1084" Type="http://schemas.openxmlformats.org/officeDocument/2006/relationships/hyperlink" Target="https://www.treeshrubseeds.com/specieslist?id=499" TargetMode="External"/><Relationship Id="rId131" Type="http://schemas.openxmlformats.org/officeDocument/2006/relationships/hyperlink" Target="https://www.treeshrubseeds.com/specieslist?id=1161" TargetMode="External"/><Relationship Id="rId373" Type="http://schemas.openxmlformats.org/officeDocument/2006/relationships/hyperlink" Target="https://www.treeshrubseeds.com/specieslist?id=147" TargetMode="External"/><Relationship Id="rId1085" Type="http://schemas.openxmlformats.org/officeDocument/2006/relationships/hyperlink" Target="https://www.treeshrubseeds.com/specieslist?id=485" TargetMode="External"/><Relationship Id="rId130" Type="http://schemas.openxmlformats.org/officeDocument/2006/relationships/hyperlink" Target="https://www.treeshrubseeds.com/specieslist?id=597" TargetMode="External"/><Relationship Id="rId372" Type="http://schemas.openxmlformats.org/officeDocument/2006/relationships/hyperlink" Target="https://www.treeshrubseeds.com/specieslist?id=666" TargetMode="External"/><Relationship Id="rId1086" Type="http://schemas.openxmlformats.org/officeDocument/2006/relationships/hyperlink" Target="https://www.treeshrubseeds.com/specieslist?id=559" TargetMode="External"/><Relationship Id="rId371" Type="http://schemas.openxmlformats.org/officeDocument/2006/relationships/hyperlink" Target="https://www.treeshrubseeds.com/specieslist?id=238" TargetMode="External"/><Relationship Id="rId1087" Type="http://schemas.openxmlformats.org/officeDocument/2006/relationships/hyperlink" Target="https://www.treeshrubseeds.com/specieslist?id=614" TargetMode="External"/><Relationship Id="rId136" Type="http://schemas.openxmlformats.org/officeDocument/2006/relationships/hyperlink" Target="https://www.treeshrubseeds.com/specieslist?id=402" TargetMode="External"/><Relationship Id="rId378" Type="http://schemas.openxmlformats.org/officeDocument/2006/relationships/hyperlink" Target="https://www.treeshrubseeds.com/specieslist?id=962" TargetMode="External"/><Relationship Id="rId1088" Type="http://schemas.openxmlformats.org/officeDocument/2006/relationships/hyperlink" Target="https://www.treeshrubseeds.com/specieslist?id=560" TargetMode="External"/><Relationship Id="rId135" Type="http://schemas.openxmlformats.org/officeDocument/2006/relationships/hyperlink" Target="https://www.treeshrubseeds.com/specieslist?id=903" TargetMode="External"/><Relationship Id="rId377" Type="http://schemas.openxmlformats.org/officeDocument/2006/relationships/hyperlink" Target="https://www.treeshrubseeds.com/specieslist?id=961" TargetMode="External"/><Relationship Id="rId1089" Type="http://schemas.openxmlformats.org/officeDocument/2006/relationships/hyperlink" Target="https://www.treeshrubseeds.com/specieslist?id=660" TargetMode="External"/><Relationship Id="rId134" Type="http://schemas.openxmlformats.org/officeDocument/2006/relationships/hyperlink" Target="https://www.treeshrubseeds.com/specieslist?id=463" TargetMode="External"/><Relationship Id="rId376" Type="http://schemas.openxmlformats.org/officeDocument/2006/relationships/hyperlink" Target="https://www.treeshrubseeds.com/specieslist?id=1143" TargetMode="External"/><Relationship Id="rId133" Type="http://schemas.openxmlformats.org/officeDocument/2006/relationships/hyperlink" Target="https://www.treeshrubseeds.com/specieslist?id=4" TargetMode="External"/><Relationship Id="rId375" Type="http://schemas.openxmlformats.org/officeDocument/2006/relationships/hyperlink" Target="https://www.treeshrubseeds.com/specieslist?id=960" TargetMode="External"/><Relationship Id="rId172" Type="http://schemas.openxmlformats.org/officeDocument/2006/relationships/hyperlink" Target="https://www.treeshrubseeds.com/specieslist?id=616" TargetMode="External"/><Relationship Id="rId171" Type="http://schemas.openxmlformats.org/officeDocument/2006/relationships/hyperlink" Target="https://www.treeshrubseeds.com/specieslist?id=71" TargetMode="External"/><Relationship Id="rId170" Type="http://schemas.openxmlformats.org/officeDocument/2006/relationships/hyperlink" Target="https://www.treeshrubseeds.com/specieslist?id=414" TargetMode="External"/><Relationship Id="rId165" Type="http://schemas.openxmlformats.org/officeDocument/2006/relationships/hyperlink" Target="https://www.treeshrubseeds.com/specieslist?id=688" TargetMode="External"/><Relationship Id="rId164" Type="http://schemas.openxmlformats.org/officeDocument/2006/relationships/hyperlink" Target="https://www.treeshrubseeds.com/specieslist?id=407" TargetMode="External"/><Relationship Id="rId163" Type="http://schemas.openxmlformats.org/officeDocument/2006/relationships/hyperlink" Target="https://www.treeshrubseeds.com/specieslist?id=1100" TargetMode="External"/><Relationship Id="rId162" Type="http://schemas.openxmlformats.org/officeDocument/2006/relationships/hyperlink" Target="https://www.treeshrubseeds.com/specieslist?id=1173" TargetMode="External"/><Relationship Id="rId169" Type="http://schemas.openxmlformats.org/officeDocument/2006/relationships/hyperlink" Target="https://www.treeshrubseeds.com/specieslist?id=215" TargetMode="External"/><Relationship Id="rId168" Type="http://schemas.openxmlformats.org/officeDocument/2006/relationships/hyperlink" Target="https://www.treeshrubseeds.com/specieslist?id=70" TargetMode="External"/><Relationship Id="rId167" Type="http://schemas.openxmlformats.org/officeDocument/2006/relationships/hyperlink" Target="https://www.treeshrubseeds.com/specieslist?id=517" TargetMode="External"/><Relationship Id="rId166" Type="http://schemas.openxmlformats.org/officeDocument/2006/relationships/hyperlink" Target="https://www.treeshrubseeds.com/specieslist?id=289" TargetMode="External"/><Relationship Id="rId161" Type="http://schemas.openxmlformats.org/officeDocument/2006/relationships/hyperlink" Target="https://www.treeshrubseeds.com/specieslist?id=406" TargetMode="External"/><Relationship Id="rId160" Type="http://schemas.openxmlformats.org/officeDocument/2006/relationships/hyperlink" Target="https://www.treeshrubseeds.com/specieslist?id=226" TargetMode="External"/><Relationship Id="rId159" Type="http://schemas.openxmlformats.org/officeDocument/2006/relationships/hyperlink" Target="https://www.treeshrubseeds.com/specieslist?id=76" TargetMode="External"/><Relationship Id="rId154" Type="http://schemas.openxmlformats.org/officeDocument/2006/relationships/hyperlink" Target="https://www.treeshrubseeds.com/specieslist?id=637" TargetMode="External"/><Relationship Id="rId396" Type="http://schemas.openxmlformats.org/officeDocument/2006/relationships/hyperlink" Target="https://www.treeshrubseeds.com/specieslist?id=197" TargetMode="External"/><Relationship Id="rId153" Type="http://schemas.openxmlformats.org/officeDocument/2006/relationships/hyperlink" Target="https://www.treeshrubseeds.com/specieslist?id=1113" TargetMode="External"/><Relationship Id="rId395" Type="http://schemas.openxmlformats.org/officeDocument/2006/relationships/hyperlink" Target="https://www.treeshrubseeds.com/specieslist?id=216" TargetMode="External"/><Relationship Id="rId152" Type="http://schemas.openxmlformats.org/officeDocument/2006/relationships/hyperlink" Target="https://www.treeshrubseeds.com/specieslist?id=1101" TargetMode="External"/><Relationship Id="rId394" Type="http://schemas.openxmlformats.org/officeDocument/2006/relationships/hyperlink" Target="https://www.treeshrubseeds.com/specieslist?id=953" TargetMode="External"/><Relationship Id="rId151" Type="http://schemas.openxmlformats.org/officeDocument/2006/relationships/hyperlink" Target="https://www.treeshrubseeds.com/specieslist?id=478" TargetMode="External"/><Relationship Id="rId393" Type="http://schemas.openxmlformats.org/officeDocument/2006/relationships/hyperlink" Target="https://www.treeshrubseeds.com/specieslist?id=227" TargetMode="External"/><Relationship Id="rId158" Type="http://schemas.openxmlformats.org/officeDocument/2006/relationships/hyperlink" Target="https://www.treeshrubseeds.com/specieslist?id=1093" TargetMode="External"/><Relationship Id="rId157" Type="http://schemas.openxmlformats.org/officeDocument/2006/relationships/hyperlink" Target="https://www.treeshrubseeds.com/specieslist?id=1231" TargetMode="External"/><Relationship Id="rId399" Type="http://schemas.openxmlformats.org/officeDocument/2006/relationships/hyperlink" Target="https://www.treeshrubseeds.com/specieslist?id=126" TargetMode="External"/><Relationship Id="rId156" Type="http://schemas.openxmlformats.org/officeDocument/2006/relationships/hyperlink" Target="https://www.treeshrubseeds.com/specieslist?id=243" TargetMode="External"/><Relationship Id="rId398" Type="http://schemas.openxmlformats.org/officeDocument/2006/relationships/hyperlink" Target="https://www.treeshrubseeds.com/specieslist?id=655" TargetMode="External"/><Relationship Id="rId155" Type="http://schemas.openxmlformats.org/officeDocument/2006/relationships/hyperlink" Target="https://www.treeshrubseeds.com/specieslist?id=409" TargetMode="External"/><Relationship Id="rId397" Type="http://schemas.openxmlformats.org/officeDocument/2006/relationships/hyperlink" Target="https://www.treeshrubseeds.com/specieslist?id=1250" TargetMode="External"/><Relationship Id="rId808" Type="http://schemas.openxmlformats.org/officeDocument/2006/relationships/hyperlink" Target="https://www.treeshrubseeds.com/specieslist?id=325" TargetMode="External"/><Relationship Id="rId807" Type="http://schemas.openxmlformats.org/officeDocument/2006/relationships/hyperlink" Target="https://www.treeshrubseeds.com/specieslist?id=321" TargetMode="External"/><Relationship Id="rId806" Type="http://schemas.openxmlformats.org/officeDocument/2006/relationships/hyperlink" Target="https://www.treeshrubseeds.com/specieslist?id=320" TargetMode="External"/><Relationship Id="rId805" Type="http://schemas.openxmlformats.org/officeDocument/2006/relationships/hyperlink" Target="https://www.treeshrubseeds.com/specieslist?id=319" TargetMode="External"/><Relationship Id="rId809" Type="http://schemas.openxmlformats.org/officeDocument/2006/relationships/hyperlink" Target="https://www.treeshrubseeds.com/specieslist?id=326" TargetMode="External"/><Relationship Id="rId800" Type="http://schemas.openxmlformats.org/officeDocument/2006/relationships/hyperlink" Target="https://www.treeshrubseeds.com/specieslist?id=1228" TargetMode="External"/><Relationship Id="rId804" Type="http://schemas.openxmlformats.org/officeDocument/2006/relationships/hyperlink" Target="https://www.treeshrubseeds.com/specieslist?id=318" TargetMode="External"/><Relationship Id="rId803" Type="http://schemas.openxmlformats.org/officeDocument/2006/relationships/hyperlink" Target="https://www.treeshrubseeds.com/specieslist?id=1043" TargetMode="External"/><Relationship Id="rId802" Type="http://schemas.openxmlformats.org/officeDocument/2006/relationships/hyperlink" Target="https://www.treeshrubseeds.com/specieslist?id=317" TargetMode="External"/><Relationship Id="rId801" Type="http://schemas.openxmlformats.org/officeDocument/2006/relationships/hyperlink" Target="https://www.treeshrubseeds.com/specieslist?id=316" TargetMode="External"/><Relationship Id="rId40" Type="http://schemas.openxmlformats.org/officeDocument/2006/relationships/hyperlink" Target="https://www.treeshrubseeds.com/specieslist?id=493" TargetMode="External"/><Relationship Id="rId42" Type="http://schemas.openxmlformats.org/officeDocument/2006/relationships/hyperlink" Target="https://www.treeshrubseeds.com/specieslist?id=140" TargetMode="External"/><Relationship Id="rId41" Type="http://schemas.openxmlformats.org/officeDocument/2006/relationships/hyperlink" Target="https://www.treeshrubseeds.com/specieslist?id=1531" TargetMode="External"/><Relationship Id="rId44" Type="http://schemas.openxmlformats.org/officeDocument/2006/relationships/hyperlink" Target="https://www.treeshrubseeds.com/specieslist?id=156" TargetMode="External"/><Relationship Id="rId43" Type="http://schemas.openxmlformats.org/officeDocument/2006/relationships/hyperlink" Target="https://www.treeshrubseeds.com/specieslist?id=1082" TargetMode="External"/><Relationship Id="rId46" Type="http://schemas.openxmlformats.org/officeDocument/2006/relationships/hyperlink" Target="https://www.treeshrubseeds.com/specieslist?id=158" TargetMode="External"/><Relationship Id="rId45" Type="http://schemas.openxmlformats.org/officeDocument/2006/relationships/hyperlink" Target="https://www.treeshrubseeds.com/specieslist?id=157" TargetMode="External"/><Relationship Id="rId509" Type="http://schemas.openxmlformats.org/officeDocument/2006/relationships/hyperlink" Target="https://www.treeshrubseeds.com/specieslist?id=206" TargetMode="External"/><Relationship Id="rId508" Type="http://schemas.openxmlformats.org/officeDocument/2006/relationships/hyperlink" Target="https://www.treeshrubseeds.com/specieslist?id=1512" TargetMode="External"/><Relationship Id="rId503" Type="http://schemas.openxmlformats.org/officeDocument/2006/relationships/hyperlink" Target="https://www.treeshrubseeds.com/specieslist?id=743" TargetMode="External"/><Relationship Id="rId745" Type="http://schemas.openxmlformats.org/officeDocument/2006/relationships/hyperlink" Target="https://www.treeshrubseeds.com/specieslist?id=480" TargetMode="External"/><Relationship Id="rId987" Type="http://schemas.openxmlformats.org/officeDocument/2006/relationships/hyperlink" Target="https://www.treeshrubseeds.com/specieslist?id=390" TargetMode="External"/><Relationship Id="rId502" Type="http://schemas.openxmlformats.org/officeDocument/2006/relationships/hyperlink" Target="https://www.treeshrubseeds.com/specieslist?id=1155" TargetMode="External"/><Relationship Id="rId744" Type="http://schemas.openxmlformats.org/officeDocument/2006/relationships/hyperlink" Target="https://www.treeshrubseeds.com/specieslist?id=799" TargetMode="External"/><Relationship Id="rId986" Type="http://schemas.openxmlformats.org/officeDocument/2006/relationships/hyperlink" Target="https://www.treeshrubseeds.com/specieslist?id=1243" TargetMode="External"/><Relationship Id="rId501" Type="http://schemas.openxmlformats.org/officeDocument/2006/relationships/hyperlink" Target="https://www.treeshrubseeds.com/specieslist?id=741" TargetMode="External"/><Relationship Id="rId743" Type="http://schemas.openxmlformats.org/officeDocument/2006/relationships/hyperlink" Target="https://www.treeshrubseeds.com/specieslist?id=14" TargetMode="External"/><Relationship Id="rId985" Type="http://schemas.openxmlformats.org/officeDocument/2006/relationships/hyperlink" Target="https://www.treeshrubseeds.com/specieslist?id=1244" TargetMode="External"/><Relationship Id="rId500" Type="http://schemas.openxmlformats.org/officeDocument/2006/relationships/hyperlink" Target="https://www.treeshrubseeds.com/specieslist?id=96" TargetMode="External"/><Relationship Id="rId742" Type="http://schemas.openxmlformats.org/officeDocument/2006/relationships/hyperlink" Target="https://www.treeshrubseeds.com/specieslist?id=805" TargetMode="External"/><Relationship Id="rId984" Type="http://schemas.openxmlformats.org/officeDocument/2006/relationships/hyperlink" Target="https://www.treeshrubseeds.com/specieslist?id=617" TargetMode="External"/><Relationship Id="rId507" Type="http://schemas.openxmlformats.org/officeDocument/2006/relationships/hyperlink" Target="https://www.treeshrubseeds.com/specieslist?id=249" TargetMode="External"/><Relationship Id="rId749" Type="http://schemas.openxmlformats.org/officeDocument/2006/relationships/hyperlink" Target="https://www.treeshrubseeds.com/specieslist?id=808" TargetMode="External"/><Relationship Id="rId506" Type="http://schemas.openxmlformats.org/officeDocument/2006/relationships/hyperlink" Target="https://www.treeshrubseeds.com/specieslist?id=744" TargetMode="External"/><Relationship Id="rId748" Type="http://schemas.openxmlformats.org/officeDocument/2006/relationships/hyperlink" Target="https://www.treeshrubseeds.com/specieslist?id=1071" TargetMode="External"/><Relationship Id="rId505" Type="http://schemas.openxmlformats.org/officeDocument/2006/relationships/hyperlink" Target="https://www.treeshrubseeds.com/specieslist?id=530" TargetMode="External"/><Relationship Id="rId747" Type="http://schemas.openxmlformats.org/officeDocument/2006/relationships/hyperlink" Target="https://www.treeshrubseeds.com/specieslist?id=807" TargetMode="External"/><Relationship Id="rId989" Type="http://schemas.openxmlformats.org/officeDocument/2006/relationships/hyperlink" Target="https://www.treeshrubseeds.com/specieslist?id=1176" TargetMode="External"/><Relationship Id="rId504" Type="http://schemas.openxmlformats.org/officeDocument/2006/relationships/hyperlink" Target="https://www.treeshrubseeds.com/specieslist?id=1012" TargetMode="External"/><Relationship Id="rId746" Type="http://schemas.openxmlformats.org/officeDocument/2006/relationships/hyperlink" Target="https://www.treeshrubseeds.com/specieslist?id=806" TargetMode="External"/><Relationship Id="rId988" Type="http://schemas.openxmlformats.org/officeDocument/2006/relationships/hyperlink" Target="https://www.treeshrubseeds.com/specieslist?id=519" TargetMode="External"/><Relationship Id="rId48" Type="http://schemas.openxmlformats.org/officeDocument/2006/relationships/hyperlink" Target="https://www.treeshrubseeds.com/specieslist?id=605" TargetMode="External"/><Relationship Id="rId47" Type="http://schemas.openxmlformats.org/officeDocument/2006/relationships/hyperlink" Target="https://www.treeshrubseeds.com/specieslist?id=150" TargetMode="External"/><Relationship Id="rId49" Type="http://schemas.openxmlformats.org/officeDocument/2006/relationships/hyperlink" Target="https://www.treeshrubseeds.com/specieslist?id=606" TargetMode="External"/><Relationship Id="rId741" Type="http://schemas.openxmlformats.org/officeDocument/2006/relationships/hyperlink" Target="https://www.treeshrubseeds.com/specieslist?id=664" TargetMode="External"/><Relationship Id="rId983" Type="http://schemas.openxmlformats.org/officeDocument/2006/relationships/hyperlink" Target="https://www.treeshrubseeds.com/specieslist?id=389" TargetMode="External"/><Relationship Id="rId740" Type="http://schemas.openxmlformats.org/officeDocument/2006/relationships/hyperlink" Target="https://www.treeshrubseeds.com/specieslist?id=1199" TargetMode="External"/><Relationship Id="rId982" Type="http://schemas.openxmlformats.org/officeDocument/2006/relationships/hyperlink" Target="https://www.treeshrubseeds.com/specieslist?id=993" TargetMode="External"/><Relationship Id="rId981" Type="http://schemas.openxmlformats.org/officeDocument/2006/relationships/hyperlink" Target="https://www.treeshrubseeds.com/specieslist?id=63" TargetMode="External"/><Relationship Id="rId980" Type="http://schemas.openxmlformats.org/officeDocument/2006/relationships/hyperlink" Target="https://www.treeshrubseeds.com/specieslist?id=221" TargetMode="External"/><Relationship Id="rId31" Type="http://schemas.openxmlformats.org/officeDocument/2006/relationships/hyperlink" Target="https://www.treeshrubseeds.com/specieslist?id=691" TargetMode="External"/><Relationship Id="rId30" Type="http://schemas.openxmlformats.org/officeDocument/2006/relationships/hyperlink" Target="https://www.treeshrubseeds.com/specieslist?id=122" TargetMode="External"/><Relationship Id="rId33" Type="http://schemas.openxmlformats.org/officeDocument/2006/relationships/hyperlink" Target="https://www.treeshrubseeds.com/specieslist?id=135" TargetMode="External"/><Relationship Id="rId32" Type="http://schemas.openxmlformats.org/officeDocument/2006/relationships/hyperlink" Target="https://www.treeshrubseeds.com/specieslist?id=155" TargetMode="External"/><Relationship Id="rId35" Type="http://schemas.openxmlformats.org/officeDocument/2006/relationships/hyperlink" Target="https://www.treeshrubseeds.com/specieslist?id=1072" TargetMode="External"/><Relationship Id="rId34" Type="http://schemas.openxmlformats.org/officeDocument/2006/relationships/hyperlink" Target="https://www.treeshrubseeds.com/specieslist?id=136" TargetMode="External"/><Relationship Id="rId739" Type="http://schemas.openxmlformats.org/officeDocument/2006/relationships/hyperlink" Target="https://www.treeshrubseeds.com/specieslist?id=803" TargetMode="External"/><Relationship Id="rId734" Type="http://schemas.openxmlformats.org/officeDocument/2006/relationships/hyperlink" Target="https://www.treeshrubseeds.com/specieslist?id=798" TargetMode="External"/><Relationship Id="rId976" Type="http://schemas.openxmlformats.org/officeDocument/2006/relationships/hyperlink" Target="https://www.treeshrubseeds.com/specieslist?id=473" TargetMode="External"/><Relationship Id="rId733" Type="http://schemas.openxmlformats.org/officeDocument/2006/relationships/hyperlink" Target="https://www.treeshrubseeds.com/specieslist?id=797" TargetMode="External"/><Relationship Id="rId975" Type="http://schemas.openxmlformats.org/officeDocument/2006/relationships/hyperlink" Target="https://www.treeshrubseeds.com/specieslist?id=1099" TargetMode="External"/><Relationship Id="rId732" Type="http://schemas.openxmlformats.org/officeDocument/2006/relationships/hyperlink" Target="https://www.treeshrubseeds.com/specieslist?id=13" TargetMode="External"/><Relationship Id="rId974" Type="http://schemas.openxmlformats.org/officeDocument/2006/relationships/hyperlink" Target="https://www.treeshrubseeds.com/specieslist?id=1501" TargetMode="External"/><Relationship Id="rId731" Type="http://schemas.openxmlformats.org/officeDocument/2006/relationships/hyperlink" Target="https://www.treeshrubseeds.com/specieslist?id=792" TargetMode="External"/><Relationship Id="rId973" Type="http://schemas.openxmlformats.org/officeDocument/2006/relationships/hyperlink" Target="https://www.treeshrubseeds.com/specieslist?id=1274" TargetMode="External"/><Relationship Id="rId738" Type="http://schemas.openxmlformats.org/officeDocument/2006/relationships/hyperlink" Target="https://www.treeshrubseeds.com/specieslist?id=802" TargetMode="External"/><Relationship Id="rId737" Type="http://schemas.openxmlformats.org/officeDocument/2006/relationships/hyperlink" Target="https://www.treeshrubseeds.com/specieslist?id=16" TargetMode="External"/><Relationship Id="rId979" Type="http://schemas.openxmlformats.org/officeDocument/2006/relationships/hyperlink" Target="https://www.treeshrubseeds.com/specieslist?id=381" TargetMode="External"/><Relationship Id="rId736" Type="http://schemas.openxmlformats.org/officeDocument/2006/relationships/hyperlink" Target="https://www.treeshrubseeds.com/specieslist?id=15" TargetMode="External"/><Relationship Id="rId978" Type="http://schemas.openxmlformats.org/officeDocument/2006/relationships/hyperlink" Target="https://www.treeshrubseeds.com/specieslist?id=1477" TargetMode="External"/><Relationship Id="rId735" Type="http://schemas.openxmlformats.org/officeDocument/2006/relationships/hyperlink" Target="https://www.treeshrubseeds.com/specieslist?id=475" TargetMode="External"/><Relationship Id="rId977" Type="http://schemas.openxmlformats.org/officeDocument/2006/relationships/hyperlink" Target="https://www.treeshrubseeds.com/specieslist?id=388" TargetMode="External"/><Relationship Id="rId37" Type="http://schemas.openxmlformats.org/officeDocument/2006/relationships/hyperlink" Target="https://www.treeshrubseeds.com/specieslist?id=138" TargetMode="External"/><Relationship Id="rId36" Type="http://schemas.openxmlformats.org/officeDocument/2006/relationships/hyperlink" Target="https://www.treeshrubseeds.com/specieslist?id=137" TargetMode="External"/><Relationship Id="rId39" Type="http://schemas.openxmlformats.org/officeDocument/2006/relationships/hyperlink" Target="https://www.treeshrubseeds.com/specieslist?id=148" TargetMode="External"/><Relationship Id="rId38" Type="http://schemas.openxmlformats.org/officeDocument/2006/relationships/hyperlink" Target="https://www.treeshrubseeds.com/specieslist?id=139" TargetMode="External"/><Relationship Id="rId730" Type="http://schemas.openxmlformats.org/officeDocument/2006/relationships/hyperlink" Target="https://www.treeshrubseeds.com/specieslist?id=12" TargetMode="External"/><Relationship Id="rId972" Type="http://schemas.openxmlformats.org/officeDocument/2006/relationships/hyperlink" Target="https://www.treeshrubseeds.com/specieslist?id=1471" TargetMode="External"/><Relationship Id="rId971" Type="http://schemas.openxmlformats.org/officeDocument/2006/relationships/hyperlink" Target="https://www.treeshrubseeds.com/specieslist?id=1514" TargetMode="External"/><Relationship Id="rId970" Type="http://schemas.openxmlformats.org/officeDocument/2006/relationships/hyperlink" Target="https://www.treeshrubseeds.com/specieslist?id=1064" TargetMode="External"/><Relationship Id="rId1114" Type="http://schemas.openxmlformats.org/officeDocument/2006/relationships/hyperlink" Target="https://www.treeshrubseeds.com/specieslist?id=835" TargetMode="External"/><Relationship Id="rId1115" Type="http://schemas.openxmlformats.org/officeDocument/2006/relationships/hyperlink" Target="https://www.treeshrubseeds.com/specieslist?id=1133" TargetMode="External"/><Relationship Id="rId20" Type="http://schemas.openxmlformats.org/officeDocument/2006/relationships/hyperlink" Target="https://www.treeshrubseeds.com/specieslist?id=129" TargetMode="External"/><Relationship Id="rId1116" Type="http://schemas.openxmlformats.org/officeDocument/2006/relationships/hyperlink" Target="https://www.treeshrubseeds.com/specieslist?id=845" TargetMode="External"/><Relationship Id="rId1117" Type="http://schemas.openxmlformats.org/officeDocument/2006/relationships/hyperlink" Target="https://www.treeshrubseeds.com/specieslist?id=1074" TargetMode="External"/><Relationship Id="rId22" Type="http://schemas.openxmlformats.org/officeDocument/2006/relationships/hyperlink" Target="https://www.treeshrubseeds.com/specieslist?id=1073" TargetMode="External"/><Relationship Id="rId1118" Type="http://schemas.openxmlformats.org/officeDocument/2006/relationships/hyperlink" Target="https://www.treeshrubseeds.com/specieslist?id=279" TargetMode="External"/><Relationship Id="rId21" Type="http://schemas.openxmlformats.org/officeDocument/2006/relationships/hyperlink" Target="https://www.treeshrubseeds.com/specieslist?id=120" TargetMode="External"/><Relationship Id="rId1119" Type="http://schemas.openxmlformats.org/officeDocument/2006/relationships/hyperlink" Target="https://www.treeshrubseeds.com/specieslist?id=548" TargetMode="External"/><Relationship Id="rId24" Type="http://schemas.openxmlformats.org/officeDocument/2006/relationships/hyperlink" Target="https://www.treeshrubseeds.com/specieslist?id=131" TargetMode="External"/><Relationship Id="rId23" Type="http://schemas.openxmlformats.org/officeDocument/2006/relationships/hyperlink" Target="https://www.treeshrubseeds.com/specieslist?id=121" TargetMode="External"/><Relationship Id="rId525" Type="http://schemas.openxmlformats.org/officeDocument/2006/relationships/hyperlink" Target="https://www.treeshrubseeds.com/specieslist?id=751" TargetMode="External"/><Relationship Id="rId767" Type="http://schemas.openxmlformats.org/officeDocument/2006/relationships/hyperlink" Target="https://www.treeshrubseeds.com/specieslist?id=800" TargetMode="External"/><Relationship Id="rId524" Type="http://schemas.openxmlformats.org/officeDocument/2006/relationships/hyperlink" Target="https://www.treeshrubseeds.com/specieslist?id=750" TargetMode="External"/><Relationship Id="rId766" Type="http://schemas.openxmlformats.org/officeDocument/2006/relationships/hyperlink" Target="https://www.treeshrubseeds.com/specieslist?id=821" TargetMode="External"/><Relationship Id="rId523" Type="http://schemas.openxmlformats.org/officeDocument/2006/relationships/hyperlink" Target="https://www.treeshrubseeds.com/specieslist?id=213" TargetMode="External"/><Relationship Id="rId765" Type="http://schemas.openxmlformats.org/officeDocument/2006/relationships/hyperlink" Target="https://www.treeshrubseeds.com/specieslist?id=1048" TargetMode="External"/><Relationship Id="rId522" Type="http://schemas.openxmlformats.org/officeDocument/2006/relationships/hyperlink" Target="https://www.treeshrubseeds.com/specieslist?id=585" TargetMode="External"/><Relationship Id="rId764" Type="http://schemas.openxmlformats.org/officeDocument/2006/relationships/hyperlink" Target="https://www.treeshrubseeds.com/specieslist?id=820" TargetMode="External"/><Relationship Id="rId529" Type="http://schemas.openxmlformats.org/officeDocument/2006/relationships/hyperlink" Target="https://www.treeshrubseeds.com/specieslist?id=718" TargetMode="External"/><Relationship Id="rId528" Type="http://schemas.openxmlformats.org/officeDocument/2006/relationships/hyperlink" Target="https://www.treeshrubseeds.com/specieslist?id=753" TargetMode="External"/><Relationship Id="rId527" Type="http://schemas.openxmlformats.org/officeDocument/2006/relationships/hyperlink" Target="https://www.treeshrubseeds.com/specieslist?id=665" TargetMode="External"/><Relationship Id="rId769" Type="http://schemas.openxmlformats.org/officeDocument/2006/relationships/hyperlink" Target="https://www.treeshrubseeds.com/specieslist?id=823" TargetMode="External"/><Relationship Id="rId526" Type="http://schemas.openxmlformats.org/officeDocument/2006/relationships/hyperlink" Target="https://www.treeshrubseeds.com/specieslist?id=752" TargetMode="External"/><Relationship Id="rId768" Type="http://schemas.openxmlformats.org/officeDocument/2006/relationships/hyperlink" Target="https://www.treeshrubseeds.com/specieslist?id=822" TargetMode="External"/><Relationship Id="rId26" Type="http://schemas.openxmlformats.org/officeDocument/2006/relationships/hyperlink" Target="https://www.treeshrubseeds.com/specieslist?id=132" TargetMode="External"/><Relationship Id="rId25" Type="http://schemas.openxmlformats.org/officeDocument/2006/relationships/hyperlink" Target="https://www.treeshrubseeds.com/specieslist?id=154" TargetMode="External"/><Relationship Id="rId28" Type="http://schemas.openxmlformats.org/officeDocument/2006/relationships/hyperlink" Target="https://www.treeshrubseeds.com/specieslist?id=134" TargetMode="External"/><Relationship Id="rId27" Type="http://schemas.openxmlformats.org/officeDocument/2006/relationships/hyperlink" Target="https://www.treeshrubseeds.com/specieslist?id=125" TargetMode="External"/><Relationship Id="rId521" Type="http://schemas.openxmlformats.org/officeDocument/2006/relationships/hyperlink" Target="https://www.treeshrubseeds.com/specieslist?id=749" TargetMode="External"/><Relationship Id="rId763" Type="http://schemas.openxmlformats.org/officeDocument/2006/relationships/hyperlink" Target="https://www.treeshrubseeds.com/specieslist?id=819" TargetMode="External"/><Relationship Id="rId1110" Type="http://schemas.openxmlformats.org/officeDocument/2006/relationships/hyperlink" Target="https://www.treeshrubseeds.com/specieslist?id=844" TargetMode="External"/><Relationship Id="rId29" Type="http://schemas.openxmlformats.org/officeDocument/2006/relationships/hyperlink" Target="https://www.treeshrubseeds.com/specieslist?id=626" TargetMode="External"/><Relationship Id="rId520" Type="http://schemas.openxmlformats.org/officeDocument/2006/relationships/hyperlink" Target="https://www.treeshrubseeds.com/specieslist?id=618" TargetMode="External"/><Relationship Id="rId762" Type="http://schemas.openxmlformats.org/officeDocument/2006/relationships/hyperlink" Target="https://www.treeshrubseeds.com/specieslist?id=818" TargetMode="External"/><Relationship Id="rId1111" Type="http://schemas.openxmlformats.org/officeDocument/2006/relationships/hyperlink" Target="https://www.treeshrubseeds.com/specieslist?id=668" TargetMode="External"/><Relationship Id="rId761" Type="http://schemas.openxmlformats.org/officeDocument/2006/relationships/hyperlink" Target="https://www.treeshrubseeds.com/specieslist?id=817" TargetMode="External"/><Relationship Id="rId1112" Type="http://schemas.openxmlformats.org/officeDocument/2006/relationships/hyperlink" Target="https://www.treeshrubseeds.com/specieslist?id=834" TargetMode="External"/><Relationship Id="rId760" Type="http://schemas.openxmlformats.org/officeDocument/2006/relationships/hyperlink" Target="https://www.treeshrubseeds.com/specieslist?id=816" TargetMode="External"/><Relationship Id="rId1113" Type="http://schemas.openxmlformats.org/officeDocument/2006/relationships/hyperlink" Target="https://www.treeshrubseeds.com/specieslist?id=576" TargetMode="External"/><Relationship Id="rId1103" Type="http://schemas.openxmlformats.org/officeDocument/2006/relationships/hyperlink" Target="https://www.treeshrubseeds.com/specieslist?id=663" TargetMode="External"/><Relationship Id="rId1104" Type="http://schemas.openxmlformats.org/officeDocument/2006/relationships/hyperlink" Target="https://www.treeshrubseeds.com/specieslist?id=885" TargetMode="External"/><Relationship Id="rId1105" Type="http://schemas.openxmlformats.org/officeDocument/2006/relationships/hyperlink" Target="https://www.treeshrubseeds.com/specieslist?id=276" TargetMode="External"/><Relationship Id="rId1106" Type="http://schemas.openxmlformats.org/officeDocument/2006/relationships/hyperlink" Target="https://www.treeshrubseeds.com/specieslist?id=277" TargetMode="External"/><Relationship Id="rId11" Type="http://schemas.openxmlformats.org/officeDocument/2006/relationships/hyperlink" Target="https://www.treeshrubseeds.com/specieslist?id=456" TargetMode="External"/><Relationship Id="rId1107" Type="http://schemas.openxmlformats.org/officeDocument/2006/relationships/hyperlink" Target="https://www.treeshrubseeds.com/specieslist?id=646" TargetMode="External"/><Relationship Id="rId10" Type="http://schemas.openxmlformats.org/officeDocument/2006/relationships/hyperlink" Target="https://www.treeshrubseeds.com/specieslist?id=142" TargetMode="External"/><Relationship Id="rId1108" Type="http://schemas.openxmlformats.org/officeDocument/2006/relationships/hyperlink" Target="https://www.treeshrubseeds.com/specieslist?id=117" TargetMode="External"/><Relationship Id="rId13" Type="http://schemas.openxmlformats.org/officeDocument/2006/relationships/hyperlink" Target="https://www.treeshrubseeds.com/specieslist?id=1272" TargetMode="External"/><Relationship Id="rId1109" Type="http://schemas.openxmlformats.org/officeDocument/2006/relationships/hyperlink" Target="https://www.treeshrubseeds.com/specieslist?id=278" TargetMode="External"/><Relationship Id="rId12" Type="http://schemas.openxmlformats.org/officeDocument/2006/relationships/hyperlink" Target="https://www.treeshrubseeds.com/specieslist?id=452" TargetMode="External"/><Relationship Id="rId519" Type="http://schemas.openxmlformats.org/officeDocument/2006/relationships/hyperlink" Target="https://www.treeshrubseeds.com/specieslist?id=526" TargetMode="External"/><Relationship Id="rId514" Type="http://schemas.openxmlformats.org/officeDocument/2006/relationships/hyperlink" Target="https://www.treeshrubseeds.com/specieslist?id=739" TargetMode="External"/><Relationship Id="rId756" Type="http://schemas.openxmlformats.org/officeDocument/2006/relationships/hyperlink" Target="https://www.treeshrubseeds.com/specieslist?id=811" TargetMode="External"/><Relationship Id="rId998" Type="http://schemas.openxmlformats.org/officeDocument/2006/relationships/hyperlink" Target="https://www.treeshrubseeds.com/specieslist?id=1070" TargetMode="External"/><Relationship Id="rId513" Type="http://schemas.openxmlformats.org/officeDocument/2006/relationships/hyperlink" Target="https://www.treeshrubseeds.com/specieslist?id=738" TargetMode="External"/><Relationship Id="rId755" Type="http://schemas.openxmlformats.org/officeDocument/2006/relationships/hyperlink" Target="https://www.treeshrubseeds.com/specieslist?id=810" TargetMode="External"/><Relationship Id="rId997" Type="http://schemas.openxmlformats.org/officeDocument/2006/relationships/hyperlink" Target="https://www.treeshrubseeds.com/specieslist?id=681" TargetMode="External"/><Relationship Id="rId512" Type="http://schemas.openxmlformats.org/officeDocument/2006/relationships/hyperlink" Target="https://www.treeshrubseeds.com/specieslist?id=747" TargetMode="External"/><Relationship Id="rId754" Type="http://schemas.openxmlformats.org/officeDocument/2006/relationships/hyperlink" Target="https://www.treeshrubseeds.com/specieslist?id=804" TargetMode="External"/><Relationship Id="rId996" Type="http://schemas.openxmlformats.org/officeDocument/2006/relationships/hyperlink" Target="https://www.treeshrubseeds.com/specieslist?id=395" TargetMode="External"/><Relationship Id="rId511" Type="http://schemas.openxmlformats.org/officeDocument/2006/relationships/hyperlink" Target="https://www.treeshrubseeds.com/specieslist?id=745" TargetMode="External"/><Relationship Id="rId753" Type="http://schemas.openxmlformats.org/officeDocument/2006/relationships/hyperlink" Target="https://www.treeshrubseeds.com/specieslist?id=809" TargetMode="External"/><Relationship Id="rId995" Type="http://schemas.openxmlformats.org/officeDocument/2006/relationships/hyperlink" Target="https://www.treeshrubseeds.com/specieslist?id=392" TargetMode="External"/><Relationship Id="rId518" Type="http://schemas.openxmlformats.org/officeDocument/2006/relationships/hyperlink" Target="https://www.treeshrubseeds.com/specieslist?id=748" TargetMode="External"/><Relationship Id="rId517" Type="http://schemas.openxmlformats.org/officeDocument/2006/relationships/hyperlink" Target="https://www.treeshrubseeds.com/specieslist?id=971" TargetMode="External"/><Relationship Id="rId759" Type="http://schemas.openxmlformats.org/officeDocument/2006/relationships/hyperlink" Target="https://www.treeshrubseeds.com/specieslist?id=812" TargetMode="External"/><Relationship Id="rId516" Type="http://schemas.openxmlformats.org/officeDocument/2006/relationships/hyperlink" Target="https://www.treeshrubseeds.com/specieslist?id=89" TargetMode="External"/><Relationship Id="rId758" Type="http://schemas.openxmlformats.org/officeDocument/2006/relationships/hyperlink" Target="https://www.treeshrubseeds.com/specieslist?id=8" TargetMode="External"/><Relationship Id="rId515" Type="http://schemas.openxmlformats.org/officeDocument/2006/relationships/hyperlink" Target="https://www.treeshrubseeds.com/specieslist?id=569" TargetMode="External"/><Relationship Id="rId757" Type="http://schemas.openxmlformats.org/officeDocument/2006/relationships/hyperlink" Target="https://www.treeshrubseeds.com/specieslist?id=1047" TargetMode="External"/><Relationship Id="rId999" Type="http://schemas.openxmlformats.org/officeDocument/2006/relationships/hyperlink" Target="https://www.treeshrubseeds.com/specieslist?id=396" TargetMode="External"/><Relationship Id="rId15" Type="http://schemas.openxmlformats.org/officeDocument/2006/relationships/hyperlink" Target="https://www.treeshrubseeds.com/specieslist?id=153" TargetMode="External"/><Relationship Id="rId990" Type="http://schemas.openxmlformats.org/officeDocument/2006/relationships/hyperlink" Target="https://www.treeshrubseeds.com/specieslist?id=1247" TargetMode="External"/><Relationship Id="rId14" Type="http://schemas.openxmlformats.org/officeDocument/2006/relationships/hyperlink" Target="https://www.treeshrubseeds.com/specieslist?id=690" TargetMode="External"/><Relationship Id="rId17" Type="http://schemas.openxmlformats.org/officeDocument/2006/relationships/hyperlink" Target="https://www.treeshrubseeds.com/specieslist?id=852" TargetMode="External"/><Relationship Id="rId16" Type="http://schemas.openxmlformats.org/officeDocument/2006/relationships/hyperlink" Target="https://www.treeshrubseeds.com/specieslist?id=119" TargetMode="External"/><Relationship Id="rId19" Type="http://schemas.openxmlformats.org/officeDocument/2006/relationships/hyperlink" Target="https://www.treeshrubseeds.com/specieslist?id=631" TargetMode="External"/><Relationship Id="rId510" Type="http://schemas.openxmlformats.org/officeDocument/2006/relationships/hyperlink" Target="https://www.treeshrubseeds.com/specieslist?id=298" TargetMode="External"/><Relationship Id="rId752" Type="http://schemas.openxmlformats.org/officeDocument/2006/relationships/hyperlink" Target="https://www.treeshrubseeds.com/specieslist?id=1128" TargetMode="External"/><Relationship Id="rId994" Type="http://schemas.openxmlformats.org/officeDocument/2006/relationships/hyperlink" Target="https://www.treeshrubseeds.com/specieslist?id=391" TargetMode="External"/><Relationship Id="rId18" Type="http://schemas.openxmlformats.org/officeDocument/2006/relationships/hyperlink" Target="https://www.treeshrubseeds.com/specieslist?id=149" TargetMode="External"/><Relationship Id="rId751" Type="http://schemas.openxmlformats.org/officeDocument/2006/relationships/hyperlink" Target="https://www.treeshrubseeds.com/specieslist?id=784" TargetMode="External"/><Relationship Id="rId993" Type="http://schemas.openxmlformats.org/officeDocument/2006/relationships/hyperlink" Target="https://www.treeshrubseeds.com/specieslist?id=378" TargetMode="External"/><Relationship Id="rId1100" Type="http://schemas.openxmlformats.org/officeDocument/2006/relationships/hyperlink" Target="https://www.treeshrubseeds.com/specieslist?id=59" TargetMode="External"/><Relationship Id="rId750" Type="http://schemas.openxmlformats.org/officeDocument/2006/relationships/hyperlink" Target="https://www.treeshrubseeds.com/specieslist?id=515" TargetMode="External"/><Relationship Id="rId992" Type="http://schemas.openxmlformats.org/officeDocument/2006/relationships/hyperlink" Target="https://www.treeshrubseeds.com/specieslist?id=1503" TargetMode="External"/><Relationship Id="rId1101" Type="http://schemas.openxmlformats.org/officeDocument/2006/relationships/hyperlink" Target="https://www.treeshrubseeds.com/specieslist?id=777" TargetMode="External"/><Relationship Id="rId991" Type="http://schemas.openxmlformats.org/officeDocument/2006/relationships/hyperlink" Target="https://www.treeshrubseeds.com/specieslist?id=1470" TargetMode="External"/><Relationship Id="rId1102" Type="http://schemas.openxmlformats.org/officeDocument/2006/relationships/hyperlink" Target="https://www.treeshrubseeds.com/specieslist?id=275" TargetMode="External"/><Relationship Id="rId84" Type="http://schemas.openxmlformats.org/officeDocument/2006/relationships/hyperlink" Target="https://www.treeshrubseeds.com/specieslist?id=254" TargetMode="External"/><Relationship Id="rId83" Type="http://schemas.openxmlformats.org/officeDocument/2006/relationships/hyperlink" Target="https://www.treeshrubseeds.com/specieslist?id=75" TargetMode="External"/><Relationship Id="rId86" Type="http://schemas.openxmlformats.org/officeDocument/2006/relationships/hyperlink" Target="https://www.treeshrubseeds.com/specieslist?id=685" TargetMode="External"/><Relationship Id="rId85" Type="http://schemas.openxmlformats.org/officeDocument/2006/relationships/hyperlink" Target="https://www.treeshrubseeds.com/specieslist?id=1167" TargetMode="External"/><Relationship Id="rId88" Type="http://schemas.openxmlformats.org/officeDocument/2006/relationships/hyperlink" Target="https://www.treeshrubseeds.com/specieslist?id=673" TargetMode="External"/><Relationship Id="rId87" Type="http://schemas.openxmlformats.org/officeDocument/2006/relationships/hyperlink" Target="https://www.treeshrubseeds.com/specieslist?id=255" TargetMode="External"/><Relationship Id="rId89" Type="http://schemas.openxmlformats.org/officeDocument/2006/relationships/hyperlink" Target="https://www.treeshrubseeds.com/specieslist?id=1003" TargetMode="External"/><Relationship Id="rId709" Type="http://schemas.openxmlformats.org/officeDocument/2006/relationships/hyperlink" Target="https://www.treeshrubseeds.com/specieslist?id=109" TargetMode="External"/><Relationship Id="rId708" Type="http://schemas.openxmlformats.org/officeDocument/2006/relationships/hyperlink" Target="https://www.treeshrubseeds.com/specieslist?id=1046" TargetMode="External"/><Relationship Id="rId707" Type="http://schemas.openxmlformats.org/officeDocument/2006/relationships/hyperlink" Target="https://www.treeshrubseeds.com/specieslist?id=621" TargetMode="External"/><Relationship Id="rId949" Type="http://schemas.openxmlformats.org/officeDocument/2006/relationships/hyperlink" Target="https://www.treeshrubseeds.com/specieslist?id=612" TargetMode="External"/><Relationship Id="rId706" Type="http://schemas.openxmlformats.org/officeDocument/2006/relationships/hyperlink" Target="https://www.treeshrubseeds.com/specieslist?id=68" TargetMode="External"/><Relationship Id="rId948" Type="http://schemas.openxmlformats.org/officeDocument/2006/relationships/hyperlink" Target="https://www.treeshrubseeds.com/specieslist?id=304" TargetMode="External"/><Relationship Id="rId80" Type="http://schemas.openxmlformats.org/officeDocument/2006/relationships/hyperlink" Target="https://www.treeshrubseeds.com/specieslist?id=633" TargetMode="External"/><Relationship Id="rId82" Type="http://schemas.openxmlformats.org/officeDocument/2006/relationships/hyperlink" Target="https://www.treeshrubseeds.com/specieslist?id=1029" TargetMode="External"/><Relationship Id="rId81" Type="http://schemas.openxmlformats.org/officeDocument/2006/relationships/hyperlink" Target="https://www.treeshrubseeds.com/specieslist?id=975" TargetMode="External"/><Relationship Id="rId701" Type="http://schemas.openxmlformats.org/officeDocument/2006/relationships/hyperlink" Target="https://www.treeshrubseeds.com/specieslist?id=1465" TargetMode="External"/><Relationship Id="rId943" Type="http://schemas.openxmlformats.org/officeDocument/2006/relationships/hyperlink" Target="https://www.treeshrubseeds.com/specieslist?id=433" TargetMode="External"/><Relationship Id="rId700" Type="http://schemas.openxmlformats.org/officeDocument/2006/relationships/hyperlink" Target="https://www.treeshrubseeds.com/specieslist?id=491" TargetMode="External"/><Relationship Id="rId942" Type="http://schemas.openxmlformats.org/officeDocument/2006/relationships/hyperlink" Target="https://www.treeshrubseeds.com/specieslist?id=203" TargetMode="External"/><Relationship Id="rId941" Type="http://schemas.openxmlformats.org/officeDocument/2006/relationships/hyperlink" Target="https://www.treeshrubseeds.com/specieslist?id=513" TargetMode="External"/><Relationship Id="rId940" Type="http://schemas.openxmlformats.org/officeDocument/2006/relationships/hyperlink" Target="https://www.treeshrubseeds.com/specieslist?id=432" TargetMode="External"/><Relationship Id="rId705" Type="http://schemas.openxmlformats.org/officeDocument/2006/relationships/hyperlink" Target="https://www.treeshrubseeds.com/specieslist?id=67" TargetMode="External"/><Relationship Id="rId947" Type="http://schemas.openxmlformats.org/officeDocument/2006/relationships/hyperlink" Target="https://www.treeshrubseeds.com/specieslist?id=445" TargetMode="External"/><Relationship Id="rId704" Type="http://schemas.openxmlformats.org/officeDocument/2006/relationships/hyperlink" Target="https://www.treeshrubseeds.com/specieslist?id=778" TargetMode="External"/><Relationship Id="rId946" Type="http://schemas.openxmlformats.org/officeDocument/2006/relationships/hyperlink" Target="https://www.treeshrubseeds.com/specieslist?id=439" TargetMode="External"/><Relationship Id="rId703" Type="http://schemas.openxmlformats.org/officeDocument/2006/relationships/hyperlink" Target="https://www.treeshrubseeds.com/specieslist?id=225" TargetMode="External"/><Relationship Id="rId945" Type="http://schemas.openxmlformats.org/officeDocument/2006/relationships/hyperlink" Target="https://www.treeshrubseeds.com/specieslist?id=575" TargetMode="External"/><Relationship Id="rId702" Type="http://schemas.openxmlformats.org/officeDocument/2006/relationships/hyperlink" Target="https://www.treeshrubseeds.com/specieslist?id=773" TargetMode="External"/><Relationship Id="rId944" Type="http://schemas.openxmlformats.org/officeDocument/2006/relationships/hyperlink" Target="https://www.treeshrubseeds.com/specieslist?id=1251" TargetMode="External"/><Relationship Id="rId73" Type="http://schemas.openxmlformats.org/officeDocument/2006/relationships/hyperlink" Target="https://www.treeshrubseeds.com/specieslist?id=163" TargetMode="External"/><Relationship Id="rId72" Type="http://schemas.openxmlformats.org/officeDocument/2006/relationships/hyperlink" Target="https://www.treeshrubseeds.com/specieslist?id=1107" TargetMode="External"/><Relationship Id="rId75" Type="http://schemas.openxmlformats.org/officeDocument/2006/relationships/hyperlink" Target="https://www.treeshrubseeds.com/specieslist?id=47" TargetMode="External"/><Relationship Id="rId74" Type="http://schemas.openxmlformats.org/officeDocument/2006/relationships/hyperlink" Target="https://www.treeshrubseeds.com/specieslist?id=534" TargetMode="External"/><Relationship Id="rId77" Type="http://schemas.openxmlformats.org/officeDocument/2006/relationships/hyperlink" Target="https://www.treeshrubseeds.com/specieslist?id=123" TargetMode="External"/><Relationship Id="rId76" Type="http://schemas.openxmlformats.org/officeDocument/2006/relationships/hyperlink" Target="https://www.treeshrubseeds.com/specieslist?id=1025" TargetMode="External"/><Relationship Id="rId79" Type="http://schemas.openxmlformats.org/officeDocument/2006/relationships/hyperlink" Target="https://www.treeshrubseeds.com/specieslist?id=253" TargetMode="External"/><Relationship Id="rId78" Type="http://schemas.openxmlformats.org/officeDocument/2006/relationships/hyperlink" Target="https://www.treeshrubseeds.com/specieslist?id=252" TargetMode="External"/><Relationship Id="rId939" Type="http://schemas.openxmlformats.org/officeDocument/2006/relationships/hyperlink" Target="https://www.treeshrubseeds.com/specieslist?id=619" TargetMode="External"/><Relationship Id="rId938" Type="http://schemas.openxmlformats.org/officeDocument/2006/relationships/hyperlink" Target="https://www.treeshrubseeds.com/specieslist?id=430" TargetMode="External"/><Relationship Id="rId937" Type="http://schemas.openxmlformats.org/officeDocument/2006/relationships/hyperlink" Target="https://www.treeshrubseeds.com/specieslist?id=426" TargetMode="External"/><Relationship Id="rId71" Type="http://schemas.openxmlformats.org/officeDocument/2006/relationships/hyperlink" Target="https://www.treeshrubseeds.com/specieslist?id=192" TargetMode="External"/><Relationship Id="rId70" Type="http://schemas.openxmlformats.org/officeDocument/2006/relationships/hyperlink" Target="https://www.treeshrubseeds.com/specieslist?id=496" TargetMode="External"/><Relationship Id="rId932" Type="http://schemas.openxmlformats.org/officeDocument/2006/relationships/hyperlink" Target="https://www.treeshrubseeds.com/specieslist?id=124" TargetMode="External"/><Relationship Id="rId931" Type="http://schemas.openxmlformats.org/officeDocument/2006/relationships/hyperlink" Target="https://www.treeshrubseeds.com/specieslist?id=520" TargetMode="External"/><Relationship Id="rId930" Type="http://schemas.openxmlformats.org/officeDocument/2006/relationships/hyperlink" Target="https://www.treeshrubseeds.com/specieslist?id=424" TargetMode="External"/><Relationship Id="rId936" Type="http://schemas.openxmlformats.org/officeDocument/2006/relationships/hyperlink" Target="https://www.treeshrubseeds.com/specieslist?id=205" TargetMode="External"/><Relationship Id="rId935" Type="http://schemas.openxmlformats.org/officeDocument/2006/relationships/hyperlink" Target="https://www.treeshrubseeds.com/specieslist?id=425" TargetMode="External"/><Relationship Id="rId934" Type="http://schemas.openxmlformats.org/officeDocument/2006/relationships/hyperlink" Target="https://www.treeshrubseeds.com/specieslist?id=1098" TargetMode="External"/><Relationship Id="rId933" Type="http://schemas.openxmlformats.org/officeDocument/2006/relationships/hyperlink" Target="https://www.treeshrubseeds.com/specieslist?id=222" TargetMode="External"/><Relationship Id="rId62" Type="http://schemas.openxmlformats.org/officeDocument/2006/relationships/hyperlink" Target="https://www.treeshrubseeds.com/specieslist?id=1230" TargetMode="External"/><Relationship Id="rId61" Type="http://schemas.openxmlformats.org/officeDocument/2006/relationships/hyperlink" Target="https://www.treeshrubseeds.com/specieslist?id=466" TargetMode="External"/><Relationship Id="rId64" Type="http://schemas.openxmlformats.org/officeDocument/2006/relationships/hyperlink" Target="https://www.treeshrubseeds.com/specieslist?id=1091" TargetMode="External"/><Relationship Id="rId63" Type="http://schemas.openxmlformats.org/officeDocument/2006/relationships/hyperlink" Target="https://www.treeshrubseeds.com/specieslist?id=623" TargetMode="External"/><Relationship Id="rId66" Type="http://schemas.openxmlformats.org/officeDocument/2006/relationships/hyperlink" Target="https://www.treeshrubseeds.com/specieslist?id=429" TargetMode="External"/><Relationship Id="rId65" Type="http://schemas.openxmlformats.org/officeDocument/2006/relationships/hyperlink" Target="https://www.treeshrubseeds.com/specieslist?id=69" TargetMode="External"/><Relationship Id="rId68" Type="http://schemas.openxmlformats.org/officeDocument/2006/relationships/hyperlink" Target="https://www.treeshrubseeds.com/specieslist?id=162" TargetMode="External"/><Relationship Id="rId67" Type="http://schemas.openxmlformats.org/officeDocument/2006/relationships/hyperlink" Target="https://www.treeshrubseeds.com/specieslist?id=161" TargetMode="External"/><Relationship Id="rId729" Type="http://schemas.openxmlformats.org/officeDocument/2006/relationships/hyperlink" Target="https://www.treeshrubseeds.com/specieslist?id=1195" TargetMode="External"/><Relationship Id="rId728" Type="http://schemas.openxmlformats.org/officeDocument/2006/relationships/hyperlink" Target="https://www.treeshrubseeds.com/specieslist?id=791" TargetMode="External"/><Relationship Id="rId60" Type="http://schemas.openxmlformats.org/officeDocument/2006/relationships/hyperlink" Target="https://www.treeshrubseeds.com/specieslist?id=130" TargetMode="External"/><Relationship Id="rId723" Type="http://schemas.openxmlformats.org/officeDocument/2006/relationships/hyperlink" Target="https://www.treeshrubseeds.com/specieslist?id=789" TargetMode="External"/><Relationship Id="rId965" Type="http://schemas.openxmlformats.org/officeDocument/2006/relationships/hyperlink" Target="https://www.treeshrubseeds.com/specieslist?id=384" TargetMode="External"/><Relationship Id="rId722" Type="http://schemas.openxmlformats.org/officeDocument/2006/relationships/hyperlink" Target="https://www.treeshrubseeds.com/specieslist?id=783" TargetMode="External"/><Relationship Id="rId964" Type="http://schemas.openxmlformats.org/officeDocument/2006/relationships/hyperlink" Target="https://www.treeshrubseeds.com/specieslist?id=58" TargetMode="External"/><Relationship Id="rId721" Type="http://schemas.openxmlformats.org/officeDocument/2006/relationships/hyperlink" Target="https://www.treeshrubseeds.com/specieslist?id=788" TargetMode="External"/><Relationship Id="rId963" Type="http://schemas.openxmlformats.org/officeDocument/2006/relationships/hyperlink" Target="https://www.treeshrubseeds.com/specieslist?id=1479" TargetMode="External"/><Relationship Id="rId720" Type="http://schemas.openxmlformats.org/officeDocument/2006/relationships/hyperlink" Target="https://www.treeshrubseeds.com/specieslist?id=787" TargetMode="External"/><Relationship Id="rId962" Type="http://schemas.openxmlformats.org/officeDocument/2006/relationships/hyperlink" Target="https://www.treeshrubseeds.com/specieslist?id=374" TargetMode="External"/><Relationship Id="rId727" Type="http://schemas.openxmlformats.org/officeDocument/2006/relationships/hyperlink" Target="https://www.treeshrubseeds.com/specieslist?id=1042" TargetMode="External"/><Relationship Id="rId969" Type="http://schemas.openxmlformats.org/officeDocument/2006/relationships/hyperlink" Target="https://www.treeshrubseeds.com/specieslist?id=387" TargetMode="External"/><Relationship Id="rId726" Type="http://schemas.openxmlformats.org/officeDocument/2006/relationships/hyperlink" Target="https://www.treeshrubseeds.com/specieslist?id=790" TargetMode="External"/><Relationship Id="rId968" Type="http://schemas.openxmlformats.org/officeDocument/2006/relationships/hyperlink" Target="https://www.treeshrubseeds.com/specieslist?id=609" TargetMode="External"/><Relationship Id="rId725" Type="http://schemas.openxmlformats.org/officeDocument/2006/relationships/hyperlink" Target="https://www.treeshrubseeds.com/specieslist?id=444" TargetMode="External"/><Relationship Id="rId967" Type="http://schemas.openxmlformats.org/officeDocument/2006/relationships/hyperlink" Target="https://www.treeshrubseeds.com/specieslist?id=385" TargetMode="External"/><Relationship Id="rId724" Type="http://schemas.openxmlformats.org/officeDocument/2006/relationships/hyperlink" Target="https://www.treeshrubseeds.com/specieslist?id=1119" TargetMode="External"/><Relationship Id="rId966" Type="http://schemas.openxmlformats.org/officeDocument/2006/relationships/hyperlink" Target="https://www.treeshrubseeds.com/specieslist?id=386" TargetMode="External"/><Relationship Id="rId69" Type="http://schemas.openxmlformats.org/officeDocument/2006/relationships/hyperlink" Target="https://www.treeshrubseeds.com/specieslist?id=1028" TargetMode="External"/><Relationship Id="rId961" Type="http://schemas.openxmlformats.org/officeDocument/2006/relationships/hyperlink" Target="https://www.treeshrubseeds.com/specieslist?id=180" TargetMode="External"/><Relationship Id="rId960" Type="http://schemas.openxmlformats.org/officeDocument/2006/relationships/hyperlink" Target="https://www.treeshrubseeds.com/specieslist?id=1491" TargetMode="External"/><Relationship Id="rId51" Type="http://schemas.openxmlformats.org/officeDocument/2006/relationships/hyperlink" Target="https://www.treeshrubseeds.com/specieslist?id=152" TargetMode="External"/><Relationship Id="rId50" Type="http://schemas.openxmlformats.org/officeDocument/2006/relationships/hyperlink" Target="https://www.treeshrubseeds.com/specieslist?id=159" TargetMode="External"/><Relationship Id="rId53" Type="http://schemas.openxmlformats.org/officeDocument/2006/relationships/hyperlink" Target="https://www.treeshrubseeds.com/specieslist?id=284" TargetMode="External"/><Relationship Id="rId52" Type="http://schemas.openxmlformats.org/officeDocument/2006/relationships/hyperlink" Target="https://www.treeshrubseeds.com/specieslist?id=590" TargetMode="External"/><Relationship Id="rId55" Type="http://schemas.openxmlformats.org/officeDocument/2006/relationships/hyperlink" Target="https://www.treeshrubseeds.com/specieslist?id=146" TargetMode="External"/><Relationship Id="rId54" Type="http://schemas.openxmlformats.org/officeDocument/2006/relationships/hyperlink" Target="https://www.treeshrubseeds.com/specieslist?id=85" TargetMode="External"/><Relationship Id="rId57" Type="http://schemas.openxmlformats.org/officeDocument/2006/relationships/hyperlink" Target="https://www.treeshrubseeds.com/specieslist?id=1103" TargetMode="External"/><Relationship Id="rId56" Type="http://schemas.openxmlformats.org/officeDocument/2006/relationships/hyperlink" Target="https://www.treeshrubseeds.com/specieslist?id=90" TargetMode="External"/><Relationship Id="rId719" Type="http://schemas.openxmlformats.org/officeDocument/2006/relationships/hyperlink" Target="https://www.treeshrubseeds.com/specieslist?id=613" TargetMode="External"/><Relationship Id="rId718" Type="http://schemas.openxmlformats.org/officeDocument/2006/relationships/hyperlink" Target="https://www.treeshrubseeds.com/specieslist?id=1041" TargetMode="External"/><Relationship Id="rId717" Type="http://schemas.openxmlformats.org/officeDocument/2006/relationships/hyperlink" Target="https://www.treeshrubseeds.com/specieslist?id=782" TargetMode="External"/><Relationship Id="rId959" Type="http://schemas.openxmlformats.org/officeDocument/2006/relationships/hyperlink" Target="https://www.treeshrubseeds.com/specieslist?id=1053" TargetMode="External"/><Relationship Id="rId712" Type="http://schemas.openxmlformats.org/officeDocument/2006/relationships/hyperlink" Target="https://www.treeshrubseeds.com/specieslist?id=780" TargetMode="External"/><Relationship Id="rId954" Type="http://schemas.openxmlformats.org/officeDocument/2006/relationships/hyperlink" Target="https://www.treeshrubseeds.com/specieslist?id=196" TargetMode="External"/><Relationship Id="rId711" Type="http://schemas.openxmlformats.org/officeDocument/2006/relationships/hyperlink" Target="https://www.treeshrubseeds.com/specieslist?id=779" TargetMode="External"/><Relationship Id="rId953" Type="http://schemas.openxmlformats.org/officeDocument/2006/relationships/hyperlink" Target="https://www.treeshrubseeds.com/specieslist?id=379" TargetMode="External"/><Relationship Id="rId710" Type="http://schemas.openxmlformats.org/officeDocument/2006/relationships/hyperlink" Target="https://www.treeshrubseeds.com/specieslist?id=110" TargetMode="External"/><Relationship Id="rId952" Type="http://schemas.openxmlformats.org/officeDocument/2006/relationships/hyperlink" Target="https://www.treeshrubseeds.com/specieslist?id=373" TargetMode="External"/><Relationship Id="rId951" Type="http://schemas.openxmlformats.org/officeDocument/2006/relationships/hyperlink" Target="https://www.treeshrubseeds.com/specieslist?id=518" TargetMode="External"/><Relationship Id="rId716" Type="http://schemas.openxmlformats.org/officeDocument/2006/relationships/hyperlink" Target="https://www.treeshrubseeds.com/specieslist?id=786" TargetMode="External"/><Relationship Id="rId958" Type="http://schemas.openxmlformats.org/officeDocument/2006/relationships/hyperlink" Target="https://www.treeshrubseeds.com/specieslist?id=1081" TargetMode="External"/><Relationship Id="rId715" Type="http://schemas.openxmlformats.org/officeDocument/2006/relationships/hyperlink" Target="https://www.treeshrubseeds.com/specieslist?id=1510" TargetMode="External"/><Relationship Id="rId957" Type="http://schemas.openxmlformats.org/officeDocument/2006/relationships/hyperlink" Target="https://www.treeshrubseeds.com/specieslist?id=487" TargetMode="External"/><Relationship Id="rId714" Type="http://schemas.openxmlformats.org/officeDocument/2006/relationships/hyperlink" Target="https://www.treeshrubseeds.com/specieslist?id=785" TargetMode="External"/><Relationship Id="rId956" Type="http://schemas.openxmlformats.org/officeDocument/2006/relationships/hyperlink" Target="https://www.treeshrubseeds.com/specieslist?id=382" TargetMode="External"/><Relationship Id="rId713" Type="http://schemas.openxmlformats.org/officeDocument/2006/relationships/hyperlink" Target="https://www.treeshrubseeds.com/specieslist?id=781" TargetMode="External"/><Relationship Id="rId955" Type="http://schemas.openxmlformats.org/officeDocument/2006/relationships/hyperlink" Target="https://www.treeshrubseeds.com/specieslist?id=380" TargetMode="External"/><Relationship Id="rId59" Type="http://schemas.openxmlformats.org/officeDocument/2006/relationships/hyperlink" Target="https://www.treeshrubseeds.com/specieslist?id=160" TargetMode="External"/><Relationship Id="rId58" Type="http://schemas.openxmlformats.org/officeDocument/2006/relationships/hyperlink" Target="https://www.treeshrubseeds.com/specieslist?id=458" TargetMode="External"/><Relationship Id="rId950" Type="http://schemas.openxmlformats.org/officeDocument/2006/relationships/hyperlink" Target="https://www.treeshrubseeds.com/specieslist?id=1060" TargetMode="External"/><Relationship Id="rId590" Type="http://schemas.openxmlformats.org/officeDocument/2006/relationships/hyperlink" Target="https://www.treeshrubseeds.com/specieslist?id=1261" TargetMode="External"/><Relationship Id="rId107" Type="http://schemas.openxmlformats.org/officeDocument/2006/relationships/hyperlink" Target="https://www.treeshrubseeds.com/specieslist?id=1160" TargetMode="External"/><Relationship Id="rId349" Type="http://schemas.openxmlformats.org/officeDocument/2006/relationships/hyperlink" Target="https://www.treeshrubseeds.com/specieslist?id=945" TargetMode="External"/><Relationship Id="rId106" Type="http://schemas.openxmlformats.org/officeDocument/2006/relationships/hyperlink" Target="https://www.treeshrubseeds.com/specieslist?id=1177" TargetMode="External"/><Relationship Id="rId348" Type="http://schemas.openxmlformats.org/officeDocument/2006/relationships/hyperlink" Target="https://www.treeshrubseeds.com/specieslist?id=948" TargetMode="External"/><Relationship Id="rId105" Type="http://schemas.openxmlformats.org/officeDocument/2006/relationships/hyperlink" Target="https://www.treeshrubseeds.com/specieslist?id=1019" TargetMode="External"/><Relationship Id="rId347" Type="http://schemas.openxmlformats.org/officeDocument/2006/relationships/hyperlink" Target="https://www.treeshrubseeds.com/specieslist?id=947" TargetMode="External"/><Relationship Id="rId589" Type="http://schemas.openxmlformats.org/officeDocument/2006/relationships/hyperlink" Target="https://www.treeshrubseeds.com/specieslist?id=1260" TargetMode="External"/><Relationship Id="rId104" Type="http://schemas.openxmlformats.org/officeDocument/2006/relationships/hyperlink" Target="https://www.treeshrubseeds.com/specieslist?id=1018" TargetMode="External"/><Relationship Id="rId346" Type="http://schemas.openxmlformats.org/officeDocument/2006/relationships/hyperlink" Target="https://www.treeshrubseeds.com/specieslist?id=944" TargetMode="External"/><Relationship Id="rId588" Type="http://schemas.openxmlformats.org/officeDocument/2006/relationships/hyperlink" Target="https://www.treeshrubseeds.com/specieslist?id=1259" TargetMode="External"/><Relationship Id="rId109" Type="http://schemas.openxmlformats.org/officeDocument/2006/relationships/hyperlink" Target="https://www.treeshrubseeds.com/specieslist?id=1198" TargetMode="External"/><Relationship Id="rId108" Type="http://schemas.openxmlformats.org/officeDocument/2006/relationships/hyperlink" Target="https://www.treeshrubseeds.com/specieslist?id=1152" TargetMode="External"/><Relationship Id="rId341" Type="http://schemas.openxmlformats.org/officeDocument/2006/relationships/hyperlink" Target="https://www.treeshrubseeds.com/specieslist?id=757" TargetMode="External"/><Relationship Id="rId583" Type="http://schemas.openxmlformats.org/officeDocument/2006/relationships/hyperlink" Target="https://www.treeshrubseeds.com/specieslist?id=862" TargetMode="External"/><Relationship Id="rId340" Type="http://schemas.openxmlformats.org/officeDocument/2006/relationships/hyperlink" Target="https://www.treeshrubseeds.com/specieslist?id=217" TargetMode="External"/><Relationship Id="rId582" Type="http://schemas.openxmlformats.org/officeDocument/2006/relationships/hyperlink" Target="https://www.treeshrubseeds.com/specieslist?id=1112" TargetMode="External"/><Relationship Id="rId581" Type="http://schemas.openxmlformats.org/officeDocument/2006/relationships/hyperlink" Target="https://www.treeshrubseeds.com/specieslist?id=1478" TargetMode="External"/><Relationship Id="rId580" Type="http://schemas.openxmlformats.org/officeDocument/2006/relationships/hyperlink" Target="https://www.treeshrubseeds.com/specieslist?id=861" TargetMode="External"/><Relationship Id="rId103" Type="http://schemas.openxmlformats.org/officeDocument/2006/relationships/hyperlink" Target="https://www.treeshrubseeds.com/specieslist?id=635" TargetMode="External"/><Relationship Id="rId345" Type="http://schemas.openxmlformats.org/officeDocument/2006/relationships/hyperlink" Target="https://www.treeshrubseeds.com/specieslist?id=943" TargetMode="External"/><Relationship Id="rId587" Type="http://schemas.openxmlformats.org/officeDocument/2006/relationships/hyperlink" Target="https://www.treeshrubseeds.com/specieslist?id=1249" TargetMode="External"/><Relationship Id="rId102" Type="http://schemas.openxmlformats.org/officeDocument/2006/relationships/hyperlink" Target="https://www.treeshrubseeds.com/specieslist?id=1472" TargetMode="External"/><Relationship Id="rId344" Type="http://schemas.openxmlformats.org/officeDocument/2006/relationships/hyperlink" Target="https://www.treeshrubseeds.com/specieslist?id=942" TargetMode="External"/><Relationship Id="rId586" Type="http://schemas.openxmlformats.org/officeDocument/2006/relationships/hyperlink" Target="https://www.treeshrubseeds.com/specieslist?id=864" TargetMode="External"/><Relationship Id="rId101" Type="http://schemas.openxmlformats.org/officeDocument/2006/relationships/hyperlink" Target="https://www.treeshrubseeds.com/specieslist?id=1017" TargetMode="External"/><Relationship Id="rId343" Type="http://schemas.openxmlformats.org/officeDocument/2006/relationships/hyperlink" Target="https://www.treeshrubseeds.com/specieslist?id=941" TargetMode="External"/><Relationship Id="rId585" Type="http://schemas.openxmlformats.org/officeDocument/2006/relationships/hyperlink" Target="https://www.treeshrubseeds.com/specieslist?id=863" TargetMode="External"/><Relationship Id="rId100" Type="http://schemas.openxmlformats.org/officeDocument/2006/relationships/hyperlink" Target="https://www.treeshrubseeds.com/specieslist?id=187" TargetMode="External"/><Relationship Id="rId342" Type="http://schemas.openxmlformats.org/officeDocument/2006/relationships/hyperlink" Target="https://www.treeshrubseeds.com/specieslist?id=78" TargetMode="External"/><Relationship Id="rId584" Type="http://schemas.openxmlformats.org/officeDocument/2006/relationships/hyperlink" Target="https://www.treeshrubseeds.com/specieslist?id=775" TargetMode="External"/><Relationship Id="rId338" Type="http://schemas.openxmlformats.org/officeDocument/2006/relationships/hyperlink" Target="https://www.treeshrubseeds.com/specieslist?id=939" TargetMode="External"/><Relationship Id="rId337" Type="http://schemas.openxmlformats.org/officeDocument/2006/relationships/hyperlink" Target="https://www.treeshrubseeds.com/specieslist?id=755" TargetMode="External"/><Relationship Id="rId579" Type="http://schemas.openxmlformats.org/officeDocument/2006/relationships/hyperlink" Target="https://www.treeshrubseeds.com/specieslist?id=299" TargetMode="External"/><Relationship Id="rId336" Type="http://schemas.openxmlformats.org/officeDocument/2006/relationships/hyperlink" Target="https://www.treeshrubseeds.com/specieslist?id=1242" TargetMode="External"/><Relationship Id="rId578" Type="http://schemas.openxmlformats.org/officeDocument/2006/relationships/hyperlink" Target="https://www.treeshrubseeds.com/specieslist?id=860" TargetMode="External"/><Relationship Id="rId335" Type="http://schemas.openxmlformats.org/officeDocument/2006/relationships/hyperlink" Target="https://www.treeshrubseeds.com/specieslist?id=796" TargetMode="External"/><Relationship Id="rId577" Type="http://schemas.openxmlformats.org/officeDocument/2006/relationships/hyperlink" Target="https://www.treeshrubseeds.com/specieslist?id=1110" TargetMode="External"/><Relationship Id="rId339" Type="http://schemas.openxmlformats.org/officeDocument/2006/relationships/hyperlink" Target="https://www.treeshrubseeds.com/specieslist?id=940" TargetMode="External"/><Relationship Id="rId330" Type="http://schemas.openxmlformats.org/officeDocument/2006/relationships/hyperlink" Target="https://www.treeshrubseeds.com/specieslist?id=934" TargetMode="External"/><Relationship Id="rId572" Type="http://schemas.openxmlformats.org/officeDocument/2006/relationships/hyperlink" Target="https://www.treeshrubseeds.com/specieslist?id=857" TargetMode="External"/><Relationship Id="rId571" Type="http://schemas.openxmlformats.org/officeDocument/2006/relationships/hyperlink" Target="https://www.treeshrubseeds.com/specieslist?id=774" TargetMode="External"/><Relationship Id="rId570" Type="http://schemas.openxmlformats.org/officeDocument/2006/relationships/hyperlink" Target="https://www.treeshrubseeds.com/specieslist?id=856" TargetMode="External"/><Relationship Id="rId334" Type="http://schemas.openxmlformats.org/officeDocument/2006/relationships/hyperlink" Target="https://www.treeshrubseeds.com/specieslist?id=938" TargetMode="External"/><Relationship Id="rId576" Type="http://schemas.openxmlformats.org/officeDocument/2006/relationships/hyperlink" Target="https://www.treeshrubseeds.com/specieslist?id=280" TargetMode="External"/><Relationship Id="rId333" Type="http://schemas.openxmlformats.org/officeDocument/2006/relationships/hyperlink" Target="https://www.treeshrubseeds.com/specieslist?id=937" TargetMode="External"/><Relationship Id="rId575" Type="http://schemas.openxmlformats.org/officeDocument/2006/relationships/hyperlink" Target="https://www.treeshrubseeds.com/specieslist?id=987" TargetMode="External"/><Relationship Id="rId332" Type="http://schemas.openxmlformats.org/officeDocument/2006/relationships/hyperlink" Target="https://www.treeshrubseeds.com/specieslist?id=884" TargetMode="External"/><Relationship Id="rId574" Type="http://schemas.openxmlformats.org/officeDocument/2006/relationships/hyperlink" Target="https://www.treeshrubseeds.com/specieslist?id=859" TargetMode="External"/><Relationship Id="rId331" Type="http://schemas.openxmlformats.org/officeDocument/2006/relationships/hyperlink" Target="https://www.treeshrubseeds.com/specieslist?id=936" TargetMode="External"/><Relationship Id="rId573" Type="http://schemas.openxmlformats.org/officeDocument/2006/relationships/hyperlink" Target="https://www.treeshrubseeds.com/specieslist?id=858" TargetMode="External"/><Relationship Id="rId370" Type="http://schemas.openxmlformats.org/officeDocument/2006/relationships/hyperlink" Target="https://www.treeshrubseeds.com/specieslist?id=758" TargetMode="External"/><Relationship Id="rId129" Type="http://schemas.openxmlformats.org/officeDocument/2006/relationships/hyperlink" Target="https://www.treeshrubseeds.com/specieslist?id=401" TargetMode="External"/><Relationship Id="rId128" Type="http://schemas.openxmlformats.org/officeDocument/2006/relationships/hyperlink" Target="https://www.treeshrubseeds.com/specieslist?id=1179" TargetMode="External"/><Relationship Id="rId127" Type="http://schemas.openxmlformats.org/officeDocument/2006/relationships/hyperlink" Target="https://www.treeshrubseeds.com/specieslist?id=1009" TargetMode="External"/><Relationship Id="rId369" Type="http://schemas.openxmlformats.org/officeDocument/2006/relationships/hyperlink" Target="https://www.treeshrubseeds.com/specieslist?id=959" TargetMode="External"/><Relationship Id="rId126" Type="http://schemas.openxmlformats.org/officeDocument/2006/relationships/hyperlink" Target="https://www.treeshrubseeds.com/specieslist?id=1026" TargetMode="External"/><Relationship Id="rId368" Type="http://schemas.openxmlformats.org/officeDocument/2006/relationships/hyperlink" Target="https://www.treeshrubseeds.com/specieslist?id=686" TargetMode="External"/><Relationship Id="rId121" Type="http://schemas.openxmlformats.org/officeDocument/2006/relationships/hyperlink" Target="https://www.treeshrubseeds.com/specieslist?id=51" TargetMode="External"/><Relationship Id="rId363" Type="http://schemas.openxmlformats.org/officeDocument/2006/relationships/hyperlink" Target="https://www.treeshrubseeds.com/specieslist?id=1182" TargetMode="External"/><Relationship Id="rId120" Type="http://schemas.openxmlformats.org/officeDocument/2006/relationships/hyperlink" Target="https://www.treeshrubseeds.com/specieslist?id=636" TargetMode="External"/><Relationship Id="rId362" Type="http://schemas.openxmlformats.org/officeDocument/2006/relationships/hyperlink" Target="https://www.treeshrubseeds.com/specieslist?id=958" TargetMode="External"/><Relationship Id="rId361" Type="http://schemas.openxmlformats.org/officeDocument/2006/relationships/hyperlink" Target="https://www.treeshrubseeds.com/specieslist?id=653" TargetMode="External"/><Relationship Id="rId360" Type="http://schemas.openxmlformats.org/officeDocument/2006/relationships/hyperlink" Target="https://www.treeshrubseeds.com/specieslist?id=957" TargetMode="External"/><Relationship Id="rId125" Type="http://schemas.openxmlformats.org/officeDocument/2006/relationships/hyperlink" Target="https://www.treeshrubseeds.com/specieslist?id=1241" TargetMode="External"/><Relationship Id="rId367" Type="http://schemas.openxmlformats.org/officeDocument/2006/relationships/hyperlink" Target="https://www.treeshrubseeds.com/specieslist?id=587" TargetMode="External"/><Relationship Id="rId124" Type="http://schemas.openxmlformats.org/officeDocument/2006/relationships/hyperlink" Target="https://www.treeshrubseeds.com/specieslist?id=1473" TargetMode="External"/><Relationship Id="rId366" Type="http://schemas.openxmlformats.org/officeDocument/2006/relationships/hyperlink" Target="https://www.treeshrubseeds.com/specieslist?id=296" TargetMode="External"/><Relationship Id="rId123" Type="http://schemas.openxmlformats.org/officeDocument/2006/relationships/hyperlink" Target="https://www.treeshrubseeds.com/specieslist?id=615" TargetMode="External"/><Relationship Id="rId365" Type="http://schemas.openxmlformats.org/officeDocument/2006/relationships/hyperlink" Target="https://www.treeshrubseeds.com/specieslist?id=588" TargetMode="External"/><Relationship Id="rId122" Type="http://schemas.openxmlformats.org/officeDocument/2006/relationships/hyperlink" Target="https://www.treeshrubseeds.com/specieslist?id=477" TargetMode="External"/><Relationship Id="rId364" Type="http://schemas.openxmlformats.org/officeDocument/2006/relationships/hyperlink" Target="https://www.treeshrubseeds.com/specieslist?id=482" TargetMode="External"/><Relationship Id="rId95" Type="http://schemas.openxmlformats.org/officeDocument/2006/relationships/hyperlink" Target="https://www.treeshrubseeds.com/specieslist?id=919" TargetMode="External"/><Relationship Id="rId94" Type="http://schemas.openxmlformats.org/officeDocument/2006/relationships/hyperlink" Target="https://www.treeshrubseeds.com/specieslist?id=18" TargetMode="External"/><Relationship Id="rId97" Type="http://schemas.openxmlformats.org/officeDocument/2006/relationships/hyperlink" Target="https://www.treeshrubseeds.com/specieslist?id=1016" TargetMode="External"/><Relationship Id="rId96" Type="http://schemas.openxmlformats.org/officeDocument/2006/relationships/hyperlink" Target="https://www.treeshrubseeds.com/specieslist?id=1015" TargetMode="External"/><Relationship Id="rId99" Type="http://schemas.openxmlformats.org/officeDocument/2006/relationships/hyperlink" Target="https://www.treeshrubseeds.com/specieslist?id=1174" TargetMode="External"/><Relationship Id="rId98" Type="http://schemas.openxmlformats.org/officeDocument/2006/relationships/hyperlink" Target="https://www.treeshrubseeds.com/specieslist?id=1220" TargetMode="External"/><Relationship Id="rId91" Type="http://schemas.openxmlformats.org/officeDocument/2006/relationships/hyperlink" Target="https://www.treeshrubseeds.com/specieslist?id=1014" TargetMode="External"/><Relationship Id="rId90" Type="http://schemas.openxmlformats.org/officeDocument/2006/relationships/hyperlink" Target="https://www.treeshrubseeds.com/specieslist?id=1008" TargetMode="External"/><Relationship Id="rId93" Type="http://schemas.openxmlformats.org/officeDocument/2006/relationships/hyperlink" Target="https://www.treeshrubseeds.com/specieslist?id=634" TargetMode="External"/><Relationship Id="rId92" Type="http://schemas.openxmlformats.org/officeDocument/2006/relationships/hyperlink" Target="https://www.treeshrubseeds.com/specieslist?id=1013" TargetMode="External"/><Relationship Id="rId118" Type="http://schemas.openxmlformats.org/officeDocument/2006/relationships/hyperlink" Target="https://www.treeshrubseeds.com/specieslist?id=533" TargetMode="External"/><Relationship Id="rId117" Type="http://schemas.openxmlformats.org/officeDocument/2006/relationships/hyperlink" Target="https://www.treeshrubseeds.com/specieslist?id=1024" TargetMode="External"/><Relationship Id="rId359" Type="http://schemas.openxmlformats.org/officeDocument/2006/relationships/hyperlink" Target="https://www.treeshrubseeds.com/specieslist?id=956" TargetMode="External"/><Relationship Id="rId116" Type="http://schemas.openxmlformats.org/officeDocument/2006/relationships/hyperlink" Target="https://www.treeshrubseeds.com/specieslist?id=627" TargetMode="External"/><Relationship Id="rId358" Type="http://schemas.openxmlformats.org/officeDocument/2006/relationships/hyperlink" Target="https://www.treeshrubseeds.com/specieslist?id=955" TargetMode="External"/><Relationship Id="rId115" Type="http://schemas.openxmlformats.org/officeDocument/2006/relationships/hyperlink" Target="https://www.treeshrubseeds.com/specieslist?id=32" TargetMode="External"/><Relationship Id="rId357" Type="http://schemas.openxmlformats.org/officeDocument/2006/relationships/hyperlink" Target="https://www.treeshrubseeds.com/specieslist?id=950" TargetMode="External"/><Relationship Id="rId599" Type="http://schemas.openxmlformats.org/officeDocument/2006/relationships/hyperlink" Target="https://www.treeshrubseeds.com/specieslist?id=714" TargetMode="External"/><Relationship Id="rId119" Type="http://schemas.openxmlformats.org/officeDocument/2006/relationships/hyperlink" Target="https://www.treeshrubseeds.com/specieslist?id=1022" TargetMode="External"/><Relationship Id="rId110" Type="http://schemas.openxmlformats.org/officeDocument/2006/relationships/hyperlink" Target="https://www.treeshrubseeds.com/specieslist?id=508" TargetMode="External"/><Relationship Id="rId352" Type="http://schemas.openxmlformats.org/officeDocument/2006/relationships/hyperlink" Target="https://www.treeshrubseeds.com/specieslist?id=79" TargetMode="External"/><Relationship Id="rId594" Type="http://schemas.openxmlformats.org/officeDocument/2006/relationships/hyperlink" Target="https://www.treeshrubseeds.com/specieslist?id=813" TargetMode="External"/><Relationship Id="rId351" Type="http://schemas.openxmlformats.org/officeDocument/2006/relationships/hyperlink" Target="https://www.treeshrubseeds.com/specieslist?id=1197" TargetMode="External"/><Relationship Id="rId593" Type="http://schemas.openxmlformats.org/officeDocument/2006/relationships/hyperlink" Target="https://www.treeshrubseeds.com/specieslist?id=1464" TargetMode="External"/><Relationship Id="rId350" Type="http://schemas.openxmlformats.org/officeDocument/2006/relationships/hyperlink" Target="https://www.treeshrubseeds.com/specieslist?id=651" TargetMode="External"/><Relationship Id="rId592" Type="http://schemas.openxmlformats.org/officeDocument/2006/relationships/hyperlink" Target="https://www.treeshrubseeds.com/specieslist?id=1263" TargetMode="External"/><Relationship Id="rId591" Type="http://schemas.openxmlformats.org/officeDocument/2006/relationships/hyperlink" Target="https://www.treeshrubseeds.com/specieslist?id=1262" TargetMode="External"/><Relationship Id="rId114" Type="http://schemas.openxmlformats.org/officeDocument/2006/relationships/hyperlink" Target="https://www.treeshrubseeds.com/specieslist?id=1021" TargetMode="External"/><Relationship Id="rId356" Type="http://schemas.openxmlformats.org/officeDocument/2006/relationships/hyperlink" Target="https://www.treeshrubseeds.com/specieslist?id=949" TargetMode="External"/><Relationship Id="rId598" Type="http://schemas.openxmlformats.org/officeDocument/2006/relationships/hyperlink" Target="https://www.treeshrubseeds.com/specieslist?id=177" TargetMode="External"/><Relationship Id="rId113" Type="http://schemas.openxmlformats.org/officeDocument/2006/relationships/hyperlink" Target="https://www.treeshrubseeds.com/specieslist?id=1023" TargetMode="External"/><Relationship Id="rId355" Type="http://schemas.openxmlformats.org/officeDocument/2006/relationships/hyperlink" Target="https://www.treeshrubseeds.com/specieslist?id=237" TargetMode="External"/><Relationship Id="rId597" Type="http://schemas.openxmlformats.org/officeDocument/2006/relationships/hyperlink" Target="https://www.treeshrubseeds.com/specieslist?id=851" TargetMode="External"/><Relationship Id="rId112" Type="http://schemas.openxmlformats.org/officeDocument/2006/relationships/hyperlink" Target="https://www.treeshrubseeds.com/specieslist?id=479" TargetMode="External"/><Relationship Id="rId354" Type="http://schemas.openxmlformats.org/officeDocument/2006/relationships/hyperlink" Target="https://www.treeshrubseeds.com/specieslist?id=946" TargetMode="External"/><Relationship Id="rId596" Type="http://schemas.openxmlformats.org/officeDocument/2006/relationships/hyperlink" Target="https://www.treeshrubseeds.com/specieslist?id=713" TargetMode="External"/><Relationship Id="rId111" Type="http://schemas.openxmlformats.org/officeDocument/2006/relationships/hyperlink" Target="https://www.treeshrubseeds.com/specieslist?id=1020" TargetMode="External"/><Relationship Id="rId353" Type="http://schemas.openxmlformats.org/officeDocument/2006/relationships/hyperlink" Target="https://www.treeshrubseeds.com/specieslist?id=652" TargetMode="External"/><Relationship Id="rId595" Type="http://schemas.openxmlformats.org/officeDocument/2006/relationships/hyperlink" Target="https://www.treeshrubseeds.com/specieslist?id=814" TargetMode="External"/><Relationship Id="rId305" Type="http://schemas.openxmlformats.org/officeDocument/2006/relationships/hyperlink" Target="https://www.treeshrubseeds.com/specieslist?id=916" TargetMode="External"/><Relationship Id="rId547" Type="http://schemas.openxmlformats.org/officeDocument/2006/relationships/hyperlink" Target="https://www.treeshrubseeds.com/specieslist?id=35" TargetMode="External"/><Relationship Id="rId789" Type="http://schemas.openxmlformats.org/officeDocument/2006/relationships/hyperlink" Target="https://www.treeshrubseeds.com/specieslist?id=1077" TargetMode="External"/><Relationship Id="rId304" Type="http://schemas.openxmlformats.org/officeDocument/2006/relationships/hyperlink" Target="https://www.treeshrubseeds.com/specieslist?id=400" TargetMode="External"/><Relationship Id="rId546" Type="http://schemas.openxmlformats.org/officeDocument/2006/relationships/hyperlink" Target="https://www.treeshrubseeds.com/specieslist?id=764" TargetMode="External"/><Relationship Id="rId788" Type="http://schemas.openxmlformats.org/officeDocument/2006/relationships/hyperlink" Target="https://www.treeshrubseeds.com/specieslist?id=308" TargetMode="External"/><Relationship Id="rId303" Type="http://schemas.openxmlformats.org/officeDocument/2006/relationships/hyperlink" Target="https://www.treeshrubseeds.com/specieslist?id=1222" TargetMode="External"/><Relationship Id="rId545" Type="http://schemas.openxmlformats.org/officeDocument/2006/relationships/hyperlink" Target="https://www.treeshrubseeds.com/specieslist?id=1032" TargetMode="External"/><Relationship Id="rId787" Type="http://schemas.openxmlformats.org/officeDocument/2006/relationships/hyperlink" Target="https://www.treeshrubseeds.com/specieslist?id=674" TargetMode="External"/><Relationship Id="rId302" Type="http://schemas.openxmlformats.org/officeDocument/2006/relationships/hyperlink" Target="https://www.treeshrubseeds.com/specieslist?id=643" TargetMode="External"/><Relationship Id="rId544" Type="http://schemas.openxmlformats.org/officeDocument/2006/relationships/hyperlink" Target="https://www.treeshrubseeds.com/specieslist?id=1132" TargetMode="External"/><Relationship Id="rId786" Type="http://schemas.openxmlformats.org/officeDocument/2006/relationships/hyperlink" Target="https://www.treeshrubseeds.com/specieslist?id=1462" TargetMode="External"/><Relationship Id="rId309" Type="http://schemas.openxmlformats.org/officeDocument/2006/relationships/hyperlink" Target="https://www.treeshrubseeds.com/specieslist?id=926" TargetMode="External"/><Relationship Id="rId308" Type="http://schemas.openxmlformats.org/officeDocument/2006/relationships/hyperlink" Target="https://www.treeshrubseeds.com/specieslist?id=449" TargetMode="External"/><Relationship Id="rId307" Type="http://schemas.openxmlformats.org/officeDocument/2006/relationships/hyperlink" Target="https://www.treeshrubseeds.com/specieslist?id=925" TargetMode="External"/><Relationship Id="rId549" Type="http://schemas.openxmlformats.org/officeDocument/2006/relationships/hyperlink" Target="https://www.treeshrubseeds.com/specieslist?id=761" TargetMode="External"/><Relationship Id="rId306" Type="http://schemas.openxmlformats.org/officeDocument/2006/relationships/hyperlink" Target="https://www.treeshrubseeds.com/specieslist?id=924" TargetMode="External"/><Relationship Id="rId548" Type="http://schemas.openxmlformats.org/officeDocument/2006/relationships/hyperlink" Target="https://www.treeshrubseeds.com/specieslist?id=765" TargetMode="External"/><Relationship Id="rId781" Type="http://schemas.openxmlformats.org/officeDocument/2006/relationships/hyperlink" Target="https://www.treeshrubseeds.com/specieslist?id=837" TargetMode="External"/><Relationship Id="rId780" Type="http://schemas.openxmlformats.org/officeDocument/2006/relationships/hyperlink" Target="https://www.treeshrubseeds.com/specieslist?id=10" TargetMode="External"/><Relationship Id="rId1130" Type="http://schemas.openxmlformats.org/officeDocument/2006/relationships/drawing" Target="../drawings/drawing2.xml"/><Relationship Id="rId301" Type="http://schemas.openxmlformats.org/officeDocument/2006/relationships/hyperlink" Target="https://www.treeshrubseeds.com/specieslist?id=26" TargetMode="External"/><Relationship Id="rId543" Type="http://schemas.openxmlformats.org/officeDocument/2006/relationships/hyperlink" Target="https://www.treeshrubseeds.com/specieslist?id=763" TargetMode="External"/><Relationship Id="rId785" Type="http://schemas.openxmlformats.org/officeDocument/2006/relationships/hyperlink" Target="https://www.treeshrubseeds.com/specieslist?id=841" TargetMode="External"/><Relationship Id="rId300" Type="http://schemas.openxmlformats.org/officeDocument/2006/relationships/hyperlink" Target="https://www.treeshrubseeds.com/specieslist?id=1080" TargetMode="External"/><Relationship Id="rId542" Type="http://schemas.openxmlformats.org/officeDocument/2006/relationships/hyperlink" Target="https://www.treeshrubseeds.com/specieslist?id=762" TargetMode="External"/><Relationship Id="rId784" Type="http://schemas.openxmlformats.org/officeDocument/2006/relationships/hyperlink" Target="https://www.treeshrubseeds.com/specieslist?id=840" TargetMode="External"/><Relationship Id="rId541" Type="http://schemas.openxmlformats.org/officeDocument/2006/relationships/hyperlink" Target="https://www.treeshrubseeds.com/specieslist?id=174" TargetMode="External"/><Relationship Id="rId783" Type="http://schemas.openxmlformats.org/officeDocument/2006/relationships/hyperlink" Target="https://www.treeshrubseeds.com/specieslist?id=839" TargetMode="External"/><Relationship Id="rId540" Type="http://schemas.openxmlformats.org/officeDocument/2006/relationships/hyperlink" Target="https://www.treeshrubseeds.com/specieslist?id=1530" TargetMode="External"/><Relationship Id="rId782" Type="http://schemas.openxmlformats.org/officeDocument/2006/relationships/hyperlink" Target="https://www.treeshrubseeds.com/specieslist?id=838" TargetMode="External"/><Relationship Id="rId1125" Type="http://schemas.openxmlformats.org/officeDocument/2006/relationships/hyperlink" Target="https://www.treeshrubseeds.com/specieslist?id=669" TargetMode="External"/><Relationship Id="rId1126" Type="http://schemas.openxmlformats.org/officeDocument/2006/relationships/hyperlink" Target="https://www.treeshrubseeds.com/specieslist?id=568" TargetMode="External"/><Relationship Id="rId1127" Type="http://schemas.openxmlformats.org/officeDocument/2006/relationships/hyperlink" Target="https://www.treeshrubseeds.com/specieslist?id=1166" TargetMode="External"/><Relationship Id="rId1128" Type="http://schemas.openxmlformats.org/officeDocument/2006/relationships/hyperlink" Target="https://www.treeshrubseeds.com/specieslist?id=1255" TargetMode="External"/><Relationship Id="rId1129" Type="http://schemas.openxmlformats.org/officeDocument/2006/relationships/hyperlink" Target="https://www.treeshrubseeds.com/specieslist?id=847" TargetMode="External"/><Relationship Id="rId536" Type="http://schemas.openxmlformats.org/officeDocument/2006/relationships/hyperlink" Target="https://www.treeshrubseeds.com/specieslist?id=235" TargetMode="External"/><Relationship Id="rId778" Type="http://schemas.openxmlformats.org/officeDocument/2006/relationships/hyperlink" Target="https://www.treeshrubseeds.com/specieslist?id=828" TargetMode="External"/><Relationship Id="rId535" Type="http://schemas.openxmlformats.org/officeDocument/2006/relationships/hyperlink" Target="https://www.treeshrubseeds.com/specieslist?id=176" TargetMode="External"/><Relationship Id="rId777" Type="http://schemas.openxmlformats.org/officeDocument/2006/relationships/hyperlink" Target="https://www.treeshrubseeds.com/specieslist?id=815" TargetMode="External"/><Relationship Id="rId534" Type="http://schemas.openxmlformats.org/officeDocument/2006/relationships/hyperlink" Target="https://www.treeshrubseeds.com/specieslist?id=505" TargetMode="External"/><Relationship Id="rId776" Type="http://schemas.openxmlformats.org/officeDocument/2006/relationships/hyperlink" Target="https://www.treeshrubseeds.com/specieslist?id=825" TargetMode="External"/><Relationship Id="rId533" Type="http://schemas.openxmlformats.org/officeDocument/2006/relationships/hyperlink" Target="https://www.treeshrubseeds.com/specieslist?id=223" TargetMode="External"/><Relationship Id="rId775" Type="http://schemas.openxmlformats.org/officeDocument/2006/relationships/hyperlink" Target="https://www.treeshrubseeds.com/specieslist?id=239" TargetMode="External"/><Relationship Id="rId539" Type="http://schemas.openxmlformats.org/officeDocument/2006/relationships/hyperlink" Target="https://www.treeshrubseeds.com/specieslist?id=720" TargetMode="External"/><Relationship Id="rId538" Type="http://schemas.openxmlformats.org/officeDocument/2006/relationships/hyperlink" Target="https://www.treeshrubseeds.com/specieslist?id=719" TargetMode="External"/><Relationship Id="rId537" Type="http://schemas.openxmlformats.org/officeDocument/2006/relationships/hyperlink" Target="https://www.treeshrubseeds.com/specieslist?id=647" TargetMode="External"/><Relationship Id="rId779" Type="http://schemas.openxmlformats.org/officeDocument/2006/relationships/hyperlink" Target="https://www.treeshrubseeds.com/specieslist?id=836" TargetMode="External"/><Relationship Id="rId770" Type="http://schemas.openxmlformats.org/officeDocument/2006/relationships/hyperlink" Target="https://www.treeshrubseeds.com/specieslist?id=824" TargetMode="External"/><Relationship Id="rId1120" Type="http://schemas.openxmlformats.org/officeDocument/2006/relationships/hyperlink" Target="https://www.treeshrubseeds.com/specieslist?id=281" TargetMode="External"/><Relationship Id="rId532" Type="http://schemas.openxmlformats.org/officeDocument/2006/relationships/hyperlink" Target="https://www.treeshrubseeds.com/specieslist?id=742" TargetMode="External"/><Relationship Id="rId774" Type="http://schemas.openxmlformats.org/officeDocument/2006/relationships/hyperlink" Target="https://www.treeshrubseeds.com/specieslist?id=9" TargetMode="External"/><Relationship Id="rId1121" Type="http://schemas.openxmlformats.org/officeDocument/2006/relationships/hyperlink" Target="https://www.treeshrubseeds.com/specieslist?id=282" TargetMode="External"/><Relationship Id="rId531" Type="http://schemas.openxmlformats.org/officeDocument/2006/relationships/hyperlink" Target="https://www.treeshrubseeds.com/specieslist?id=760" TargetMode="External"/><Relationship Id="rId773" Type="http://schemas.openxmlformats.org/officeDocument/2006/relationships/hyperlink" Target="https://www.treeshrubseeds.com/specieslist?id=827" TargetMode="External"/><Relationship Id="rId1122" Type="http://schemas.openxmlformats.org/officeDocument/2006/relationships/hyperlink" Target="https://www.treeshrubseeds.com/specieslist?id=1075" TargetMode="External"/><Relationship Id="rId530" Type="http://schemas.openxmlformats.org/officeDocument/2006/relationships/hyperlink" Target="https://www.treeshrubseeds.com/specieslist?id=754" TargetMode="External"/><Relationship Id="rId772" Type="http://schemas.openxmlformats.org/officeDocument/2006/relationships/hyperlink" Target="https://www.treeshrubseeds.com/specieslist?id=826" TargetMode="External"/><Relationship Id="rId1123" Type="http://schemas.openxmlformats.org/officeDocument/2006/relationships/hyperlink" Target="https://www.treeshrubseeds.com/specieslist?id=604" TargetMode="External"/><Relationship Id="rId771" Type="http://schemas.openxmlformats.org/officeDocument/2006/relationships/hyperlink" Target="https://www.treeshrubseeds.com/specieslist?id=1049" TargetMode="External"/><Relationship Id="rId1124" Type="http://schemas.openxmlformats.org/officeDocument/2006/relationships/hyperlink" Target="https://www.treeshrubseeds.com/specieslist?id=1092" TargetMode="External"/><Relationship Id="rId327" Type="http://schemas.openxmlformats.org/officeDocument/2006/relationships/hyperlink" Target="https://www.treeshrubseeds.com/specieslist?id=933" TargetMode="External"/><Relationship Id="rId569" Type="http://schemas.openxmlformats.org/officeDocument/2006/relationships/hyperlink" Target="https://www.treeshrubseeds.com/specieslist?id=855" TargetMode="External"/><Relationship Id="rId326" Type="http://schemas.openxmlformats.org/officeDocument/2006/relationships/hyperlink" Target="https://www.treeshrubseeds.com/specieslist?id=932" TargetMode="External"/><Relationship Id="rId568" Type="http://schemas.openxmlformats.org/officeDocument/2006/relationships/hyperlink" Target="https://www.treeshrubseeds.com/specieslist?id=854" TargetMode="External"/><Relationship Id="rId325" Type="http://schemas.openxmlformats.org/officeDocument/2006/relationships/hyperlink" Target="https://www.treeshrubseeds.com/specieslist?id=101" TargetMode="External"/><Relationship Id="rId567" Type="http://schemas.openxmlformats.org/officeDocument/2006/relationships/hyperlink" Target="https://www.treeshrubseeds.com/specieslist?id=99" TargetMode="External"/><Relationship Id="rId324" Type="http://schemas.openxmlformats.org/officeDocument/2006/relationships/hyperlink" Target="https://www.treeshrubseeds.com/specieslist?id=882" TargetMode="External"/><Relationship Id="rId566" Type="http://schemas.openxmlformats.org/officeDocument/2006/relationships/hyperlink" Target="https://www.treeshrubseeds.com/specieslist?id=100" TargetMode="External"/><Relationship Id="rId329" Type="http://schemas.openxmlformats.org/officeDocument/2006/relationships/hyperlink" Target="https://www.treeshrubseeds.com/specieslist?id=883" TargetMode="External"/><Relationship Id="rId328" Type="http://schemas.openxmlformats.org/officeDocument/2006/relationships/hyperlink" Target="https://www.treeshrubseeds.com/specieslist?id=650" TargetMode="External"/><Relationship Id="rId561" Type="http://schemas.openxmlformats.org/officeDocument/2006/relationships/hyperlink" Target="https://www.treeshrubseeds.com/specieslist?id=1111" TargetMode="External"/><Relationship Id="rId560" Type="http://schemas.openxmlformats.org/officeDocument/2006/relationships/hyperlink" Target="https://www.treeshrubseeds.com/specieslist?id=98" TargetMode="External"/><Relationship Id="rId323" Type="http://schemas.openxmlformats.org/officeDocument/2006/relationships/hyperlink" Target="https://www.treeshrubseeds.com/specieslist?id=881" TargetMode="External"/><Relationship Id="rId565" Type="http://schemas.openxmlformats.org/officeDocument/2006/relationships/hyperlink" Target="https://www.treeshrubseeds.com/specieslist?id=853" TargetMode="External"/><Relationship Id="rId322" Type="http://schemas.openxmlformats.org/officeDocument/2006/relationships/hyperlink" Target="https://www.treeshrubseeds.com/specieslist?id=1529" TargetMode="External"/><Relationship Id="rId564" Type="http://schemas.openxmlformats.org/officeDocument/2006/relationships/hyperlink" Target="https://www.treeshrubseeds.com/specieslist?id=801" TargetMode="External"/><Relationship Id="rId321" Type="http://schemas.openxmlformats.org/officeDocument/2006/relationships/hyperlink" Target="https://www.treeshrubseeds.com/specieslist?id=27" TargetMode="External"/><Relationship Id="rId563" Type="http://schemas.openxmlformats.org/officeDocument/2006/relationships/hyperlink" Target="https://www.treeshrubseeds.com/specieslist?id=186" TargetMode="External"/><Relationship Id="rId320" Type="http://schemas.openxmlformats.org/officeDocument/2006/relationships/hyperlink" Target="https://www.treeshrubseeds.com/specieslist?id=931" TargetMode="External"/><Relationship Id="rId562" Type="http://schemas.openxmlformats.org/officeDocument/2006/relationships/hyperlink" Target="https://www.treeshrubseeds.com/specieslist?id=1033" TargetMode="External"/><Relationship Id="rId316" Type="http://schemas.openxmlformats.org/officeDocument/2006/relationships/hyperlink" Target="https://www.treeshrubseeds.com/specieslist?id=929" TargetMode="External"/><Relationship Id="rId558" Type="http://schemas.openxmlformats.org/officeDocument/2006/relationships/hyperlink" Target="https://www.treeshrubseeds.com/specieslist?id=40" TargetMode="External"/><Relationship Id="rId315" Type="http://schemas.openxmlformats.org/officeDocument/2006/relationships/hyperlink" Target="https://www.treeshrubseeds.com/specieslist?id=1193" TargetMode="External"/><Relationship Id="rId557" Type="http://schemas.openxmlformats.org/officeDocument/2006/relationships/hyperlink" Target="https://www.treeshrubseeds.com/specieslist?id=846" TargetMode="External"/><Relationship Id="rId799" Type="http://schemas.openxmlformats.org/officeDocument/2006/relationships/hyperlink" Target="https://www.treeshrubseeds.com/specieslist?id=483" TargetMode="External"/><Relationship Id="rId314" Type="http://schemas.openxmlformats.org/officeDocument/2006/relationships/hyperlink" Target="https://www.treeshrubseeds.com/specieslist?id=928" TargetMode="External"/><Relationship Id="rId556" Type="http://schemas.openxmlformats.org/officeDocument/2006/relationships/hyperlink" Target="https://www.treeshrubseeds.com/specieslist?id=1076" TargetMode="External"/><Relationship Id="rId798" Type="http://schemas.openxmlformats.org/officeDocument/2006/relationships/hyperlink" Target="https://www.treeshrubseeds.com/specieslist?id=315" TargetMode="External"/><Relationship Id="rId313" Type="http://schemas.openxmlformats.org/officeDocument/2006/relationships/hyperlink" Target="https://www.treeshrubseeds.com/specieslist?id=1219" TargetMode="External"/><Relationship Id="rId555" Type="http://schemas.openxmlformats.org/officeDocument/2006/relationships/hyperlink" Target="https://www.treeshrubseeds.com/specieslist?id=832" TargetMode="External"/><Relationship Id="rId797" Type="http://schemas.openxmlformats.org/officeDocument/2006/relationships/hyperlink" Target="https://www.treeshrubseeds.com/specieslist?id=314" TargetMode="External"/><Relationship Id="rId319" Type="http://schemas.openxmlformats.org/officeDocument/2006/relationships/hyperlink" Target="https://www.treeshrubseeds.com/specieslist?id=596" TargetMode="External"/><Relationship Id="rId318" Type="http://schemas.openxmlformats.org/officeDocument/2006/relationships/hyperlink" Target="https://www.treeshrubseeds.com/specieslist?id=930" TargetMode="External"/><Relationship Id="rId317" Type="http://schemas.openxmlformats.org/officeDocument/2006/relationships/hyperlink" Target="https://www.treeshrubseeds.com/specieslist?id=620" TargetMode="External"/><Relationship Id="rId559" Type="http://schemas.openxmlformats.org/officeDocument/2006/relationships/hyperlink" Target="https://www.treeshrubseeds.com/specieslist?id=833" TargetMode="External"/><Relationship Id="rId550" Type="http://schemas.openxmlformats.org/officeDocument/2006/relationships/hyperlink" Target="https://www.treeshrubseeds.com/specieslist?id=829" TargetMode="External"/><Relationship Id="rId792" Type="http://schemas.openxmlformats.org/officeDocument/2006/relationships/hyperlink" Target="https://www.treeshrubseeds.com/specieslist?id=309" TargetMode="External"/><Relationship Id="rId791" Type="http://schemas.openxmlformats.org/officeDocument/2006/relationships/hyperlink" Target="https://www.treeshrubseeds.com/specieslist?id=312" TargetMode="External"/><Relationship Id="rId790" Type="http://schemas.openxmlformats.org/officeDocument/2006/relationships/hyperlink" Target="https://www.treeshrubseeds.com/specieslist?id=311" TargetMode="External"/><Relationship Id="rId312" Type="http://schemas.openxmlformats.org/officeDocument/2006/relationships/hyperlink" Target="https://www.treeshrubseeds.com/specieslist?id=927" TargetMode="External"/><Relationship Id="rId554" Type="http://schemas.openxmlformats.org/officeDocument/2006/relationships/hyperlink" Target="https://www.treeshrubseeds.com/specieslist?id=843" TargetMode="External"/><Relationship Id="rId796" Type="http://schemas.openxmlformats.org/officeDocument/2006/relationships/hyperlink" Target="https://www.treeshrubseeds.com/specieslist?id=11" TargetMode="External"/><Relationship Id="rId311" Type="http://schemas.openxmlformats.org/officeDocument/2006/relationships/hyperlink" Target="https://www.treeshrubseeds.com/specieslist?id=711" TargetMode="External"/><Relationship Id="rId553" Type="http://schemas.openxmlformats.org/officeDocument/2006/relationships/hyperlink" Target="https://www.treeshrubseeds.com/specieslist?id=830" TargetMode="External"/><Relationship Id="rId795" Type="http://schemas.openxmlformats.org/officeDocument/2006/relationships/hyperlink" Target="https://www.treeshrubseeds.com/specieslist?id=1054" TargetMode="External"/><Relationship Id="rId310" Type="http://schemas.openxmlformats.org/officeDocument/2006/relationships/hyperlink" Target="https://www.treeshrubseeds.com/specieslist?id=886" TargetMode="External"/><Relationship Id="rId552" Type="http://schemas.openxmlformats.org/officeDocument/2006/relationships/hyperlink" Target="https://www.treeshrubseeds.com/specieslist?id=173" TargetMode="External"/><Relationship Id="rId794" Type="http://schemas.openxmlformats.org/officeDocument/2006/relationships/hyperlink" Target="https://www.treeshrubseeds.com/specieslist?id=305" TargetMode="External"/><Relationship Id="rId551" Type="http://schemas.openxmlformats.org/officeDocument/2006/relationships/hyperlink" Target="https://www.treeshrubseeds.com/specieslist?id=489" TargetMode="External"/><Relationship Id="rId793" Type="http://schemas.openxmlformats.org/officeDocument/2006/relationships/hyperlink" Target="https://www.treeshrubseeds.com/specieslist?id=313" TargetMode="External"/><Relationship Id="rId297" Type="http://schemas.openxmlformats.org/officeDocument/2006/relationships/hyperlink" Target="https://www.treeshrubseeds.com/specieslist?id=922" TargetMode="External"/><Relationship Id="rId296" Type="http://schemas.openxmlformats.org/officeDocument/2006/relationships/hyperlink" Target="https://www.treeshrubseeds.com/specieslist?id=21" TargetMode="External"/><Relationship Id="rId295" Type="http://schemas.openxmlformats.org/officeDocument/2006/relationships/hyperlink" Target="https://www.treeshrubseeds.com/specieslist?id=471" TargetMode="External"/><Relationship Id="rId294" Type="http://schemas.openxmlformats.org/officeDocument/2006/relationships/hyperlink" Target="https://www.treeshrubseeds.com/specieslist?id=921" TargetMode="External"/><Relationship Id="rId299" Type="http://schemas.openxmlformats.org/officeDocument/2006/relationships/hyperlink" Target="https://www.treeshrubseeds.com/specieslist?id=175" TargetMode="External"/><Relationship Id="rId298" Type="http://schemas.openxmlformats.org/officeDocument/2006/relationships/hyperlink" Target="https://www.treeshrubseeds.com/specieslist?id=923" TargetMode="External"/><Relationship Id="rId271" Type="http://schemas.openxmlformats.org/officeDocument/2006/relationships/hyperlink" Target="https://www.treeshrubseeds.com/specieslist?id=908" TargetMode="External"/><Relationship Id="rId270" Type="http://schemas.openxmlformats.org/officeDocument/2006/relationships/hyperlink" Target="https://www.treeshrubseeds.com/specieslist?id=1153" TargetMode="External"/><Relationship Id="rId269" Type="http://schemas.openxmlformats.org/officeDocument/2006/relationships/hyperlink" Target="https://www.treeshrubseeds.com/specieslist?id=550" TargetMode="External"/><Relationship Id="rId264" Type="http://schemas.openxmlformats.org/officeDocument/2006/relationships/hyperlink" Target="https://www.treeshrubseeds.com/specieslist?id=624" TargetMode="External"/><Relationship Id="rId263" Type="http://schemas.openxmlformats.org/officeDocument/2006/relationships/hyperlink" Target="https://www.treeshrubseeds.com/specieslist?id=1237" TargetMode="External"/><Relationship Id="rId262" Type="http://schemas.openxmlformats.org/officeDocument/2006/relationships/hyperlink" Target="https://www.treeshrubseeds.com/specieslist?id=1146" TargetMode="External"/><Relationship Id="rId261" Type="http://schemas.openxmlformats.org/officeDocument/2006/relationships/hyperlink" Target="https://www.treeshrubseeds.com/specieslist?id=1154" TargetMode="External"/><Relationship Id="rId268" Type="http://schemas.openxmlformats.org/officeDocument/2006/relationships/hyperlink" Target="https://www.treeshrubseeds.com/specieslist?id=907" TargetMode="External"/><Relationship Id="rId267" Type="http://schemas.openxmlformats.org/officeDocument/2006/relationships/hyperlink" Target="https://www.treeshrubseeds.com/specieslist?id=1485" TargetMode="External"/><Relationship Id="rId266" Type="http://schemas.openxmlformats.org/officeDocument/2006/relationships/hyperlink" Target="https://www.treeshrubseeds.com/specieslist?id=906" TargetMode="External"/><Relationship Id="rId265" Type="http://schemas.openxmlformats.org/officeDocument/2006/relationships/hyperlink" Target="https://www.treeshrubseeds.com/specieslist?id=902" TargetMode="External"/><Relationship Id="rId260" Type="http://schemas.openxmlformats.org/officeDocument/2006/relationships/hyperlink" Target="https://www.treeshrubseeds.com/specieslist?id=470" TargetMode="External"/><Relationship Id="rId259" Type="http://schemas.openxmlformats.org/officeDocument/2006/relationships/hyperlink" Target="https://www.treeshrubseeds.com/specieslist?id=503" TargetMode="External"/><Relationship Id="rId258" Type="http://schemas.openxmlformats.org/officeDocument/2006/relationships/hyperlink" Target="https://www.treeshrubseeds.com/specieslist?id=501" TargetMode="External"/><Relationship Id="rId253" Type="http://schemas.openxmlformats.org/officeDocument/2006/relationships/hyperlink" Target="https://www.treeshrubseeds.com/specieslist?id=500" TargetMode="External"/><Relationship Id="rId495" Type="http://schemas.openxmlformats.org/officeDocument/2006/relationships/hyperlink" Target="https://www.treeshrubseeds.com/specieslist?id=1519" TargetMode="External"/><Relationship Id="rId252" Type="http://schemas.openxmlformats.org/officeDocument/2006/relationships/hyperlink" Target="https://www.treeshrubseeds.com/specieslist?id=1104" TargetMode="External"/><Relationship Id="rId494" Type="http://schemas.openxmlformats.org/officeDocument/2006/relationships/hyperlink" Target="https://www.treeshrubseeds.com/specieslist?id=1031" TargetMode="External"/><Relationship Id="rId251" Type="http://schemas.openxmlformats.org/officeDocument/2006/relationships/hyperlink" Target="https://www.treeshrubseeds.com/specieslist?id=899" TargetMode="External"/><Relationship Id="rId493" Type="http://schemas.openxmlformats.org/officeDocument/2006/relationships/hyperlink" Target="https://www.treeshrubseeds.com/specieslist?id=970" TargetMode="External"/><Relationship Id="rId250" Type="http://schemas.openxmlformats.org/officeDocument/2006/relationships/hyperlink" Target="https://www.treeshrubseeds.com/specieslist?id=898" TargetMode="External"/><Relationship Id="rId492" Type="http://schemas.openxmlformats.org/officeDocument/2006/relationships/hyperlink" Target="https://www.treeshrubseeds.com/specieslist?id=1233" TargetMode="External"/><Relationship Id="rId257" Type="http://schemas.openxmlformats.org/officeDocument/2006/relationships/hyperlink" Target="https://www.treeshrubseeds.com/specieslist?id=399" TargetMode="External"/><Relationship Id="rId499" Type="http://schemas.openxmlformats.org/officeDocument/2006/relationships/hyperlink" Target="https://www.treeshrubseeds.com/specieslist?id=1151" TargetMode="External"/><Relationship Id="rId256" Type="http://schemas.openxmlformats.org/officeDocument/2006/relationships/hyperlink" Target="https://www.treeshrubseeds.com/specieslist?id=900" TargetMode="External"/><Relationship Id="rId498" Type="http://schemas.openxmlformats.org/officeDocument/2006/relationships/hyperlink" Target="https://www.treeshrubseeds.com/specieslist?id=968" TargetMode="External"/><Relationship Id="rId255" Type="http://schemas.openxmlformats.org/officeDocument/2006/relationships/hyperlink" Target="https://www.treeshrubseeds.com/specieslist?id=574" TargetMode="External"/><Relationship Id="rId497" Type="http://schemas.openxmlformats.org/officeDocument/2006/relationships/hyperlink" Target="https://www.treeshrubseeds.com/specieslist?id=1130" TargetMode="External"/><Relationship Id="rId254" Type="http://schemas.openxmlformats.org/officeDocument/2006/relationships/hyperlink" Target="https://www.treeshrubseeds.com/specieslist?id=7" TargetMode="External"/><Relationship Id="rId496" Type="http://schemas.openxmlformats.org/officeDocument/2006/relationships/hyperlink" Target="https://www.treeshrubseeds.com/specieslist?id=951" TargetMode="External"/><Relationship Id="rId293" Type="http://schemas.openxmlformats.org/officeDocument/2006/relationships/hyperlink" Target="https://www.treeshrubseeds.com/specieslist?id=920" TargetMode="External"/><Relationship Id="rId292" Type="http://schemas.openxmlformats.org/officeDocument/2006/relationships/hyperlink" Target="https://www.treeshrubseeds.com/specieslist?id=918" TargetMode="External"/><Relationship Id="rId291" Type="http://schemas.openxmlformats.org/officeDocument/2006/relationships/hyperlink" Target="https://www.treeshrubseeds.com/specieslist?id=917" TargetMode="External"/><Relationship Id="rId290" Type="http://schemas.openxmlformats.org/officeDocument/2006/relationships/hyperlink" Target="https://www.treeshrubseeds.com/specieslist?id=915" TargetMode="External"/><Relationship Id="rId286" Type="http://schemas.openxmlformats.org/officeDocument/2006/relationships/hyperlink" Target="https://www.treeshrubseeds.com/specieslist?id=1469" TargetMode="External"/><Relationship Id="rId285" Type="http://schemas.openxmlformats.org/officeDocument/2006/relationships/hyperlink" Target="https://www.treeshrubseeds.com/specieslist?id=911" TargetMode="External"/><Relationship Id="rId284" Type="http://schemas.openxmlformats.org/officeDocument/2006/relationships/hyperlink" Target="https://www.treeshrubseeds.com/specieslist?id=649" TargetMode="External"/><Relationship Id="rId283" Type="http://schemas.openxmlformats.org/officeDocument/2006/relationships/hyperlink" Target="https://www.treeshrubseeds.com/specieslist?id=910" TargetMode="External"/><Relationship Id="rId289" Type="http://schemas.openxmlformats.org/officeDocument/2006/relationships/hyperlink" Target="https://www.treeshrubseeds.com/specieslist?id=914" TargetMode="External"/><Relationship Id="rId288" Type="http://schemas.openxmlformats.org/officeDocument/2006/relationships/hyperlink" Target="https://www.treeshrubseeds.com/specieslist?id=913" TargetMode="External"/><Relationship Id="rId287" Type="http://schemas.openxmlformats.org/officeDocument/2006/relationships/hyperlink" Target="https://www.treeshrubseeds.com/specieslist?id=912" TargetMode="External"/><Relationship Id="rId282" Type="http://schemas.openxmlformats.org/officeDocument/2006/relationships/hyperlink" Target="https://www.treeshrubseeds.com/specieslist?id=172" TargetMode="External"/><Relationship Id="rId281" Type="http://schemas.openxmlformats.org/officeDocument/2006/relationships/hyperlink" Target="https://www.treeshrubseeds.com/specieslist?id=1524" TargetMode="External"/><Relationship Id="rId280" Type="http://schemas.openxmlformats.org/officeDocument/2006/relationships/hyperlink" Target="https://www.treeshrubseeds.com/specieslist?id=1236" TargetMode="External"/><Relationship Id="rId275" Type="http://schemas.openxmlformats.org/officeDocument/2006/relationships/hyperlink" Target="https://www.treeshrubseeds.com/specieslist?id=1522" TargetMode="External"/><Relationship Id="rId274" Type="http://schemas.openxmlformats.org/officeDocument/2006/relationships/hyperlink" Target="https://www.treeshrubseeds.com/specieslist?id=1521" TargetMode="External"/><Relationship Id="rId273" Type="http://schemas.openxmlformats.org/officeDocument/2006/relationships/hyperlink" Target="https://www.treeshrubseeds.com/specieslist?id=1265" TargetMode="External"/><Relationship Id="rId272" Type="http://schemas.openxmlformats.org/officeDocument/2006/relationships/hyperlink" Target="https://www.treeshrubseeds.com/specieslist?id=1499" TargetMode="External"/><Relationship Id="rId279" Type="http://schemas.openxmlformats.org/officeDocument/2006/relationships/hyperlink" Target="https://www.treeshrubseeds.com/specieslist?id=909" TargetMode="External"/><Relationship Id="rId278" Type="http://schemas.openxmlformats.org/officeDocument/2006/relationships/hyperlink" Target="https://www.treeshrubseeds.com/specieslist?id=555" TargetMode="External"/><Relationship Id="rId277" Type="http://schemas.openxmlformats.org/officeDocument/2006/relationships/hyperlink" Target="https://www.treeshrubseeds.com/specieslist?id=181" TargetMode="External"/><Relationship Id="rId276" Type="http://schemas.openxmlformats.org/officeDocument/2006/relationships/hyperlink" Target="https://www.treeshrubseeds.com/specieslist?id=20" TargetMode="External"/><Relationship Id="rId907" Type="http://schemas.openxmlformats.org/officeDocument/2006/relationships/hyperlink" Target="https://www.treeshrubseeds.com/specieslist?id=25" TargetMode="External"/><Relationship Id="rId906" Type="http://schemas.openxmlformats.org/officeDocument/2006/relationships/hyperlink" Target="https://www.treeshrubseeds.com/specieslist?id=678" TargetMode="External"/><Relationship Id="rId905" Type="http://schemas.openxmlformats.org/officeDocument/2006/relationships/hyperlink" Target="https://www.treeshrubseeds.com/specieslist?id=236" TargetMode="External"/><Relationship Id="rId904" Type="http://schemas.openxmlformats.org/officeDocument/2006/relationships/hyperlink" Target="https://www.treeshrubseeds.com/specieslist?id=114" TargetMode="External"/><Relationship Id="rId909" Type="http://schemas.openxmlformats.org/officeDocument/2006/relationships/hyperlink" Target="https://www.treeshrubseeds.com/specieslist?id=1131" TargetMode="External"/><Relationship Id="rId908" Type="http://schemas.openxmlformats.org/officeDocument/2006/relationships/hyperlink" Target="https://www.treeshrubseeds.com/specieslist?id=474" TargetMode="External"/><Relationship Id="rId903" Type="http://schemas.openxmlformats.org/officeDocument/2006/relationships/hyperlink" Target="https://www.treeshrubseeds.com/specieslist?id=1267" TargetMode="External"/><Relationship Id="rId902" Type="http://schemas.openxmlformats.org/officeDocument/2006/relationships/hyperlink" Target="https://www.treeshrubseeds.com/specieslist?id=532" TargetMode="External"/><Relationship Id="rId901" Type="http://schemas.openxmlformats.org/officeDocument/2006/relationships/hyperlink" Target="https://www.treeshrubseeds.com/specieslist?id=422" TargetMode="External"/><Relationship Id="rId900" Type="http://schemas.openxmlformats.org/officeDocument/2006/relationships/hyperlink" Target="https://www.treeshrubseeds.com/specieslist?id=1134" TargetMode="External"/><Relationship Id="rId929" Type="http://schemas.openxmlformats.org/officeDocument/2006/relationships/hyperlink" Target="https://www.treeshrubseeds.com/specieslist?id=54" TargetMode="External"/><Relationship Id="rId928" Type="http://schemas.openxmlformats.org/officeDocument/2006/relationships/hyperlink" Target="https://www.treeshrubseeds.com/specieslist?id=428" TargetMode="External"/><Relationship Id="rId927" Type="http://schemas.openxmlformats.org/officeDocument/2006/relationships/hyperlink" Target="https://www.treeshrubseeds.com/specieslist?id=1520" TargetMode="External"/><Relationship Id="rId926" Type="http://schemas.openxmlformats.org/officeDocument/2006/relationships/hyperlink" Target="https://www.treeshrubseeds.com/specieslist?id=171" TargetMode="External"/><Relationship Id="rId921" Type="http://schemas.openxmlformats.org/officeDocument/2006/relationships/hyperlink" Target="https://www.treeshrubseeds.com/specieslist?id=677" TargetMode="External"/><Relationship Id="rId920" Type="http://schemas.openxmlformats.org/officeDocument/2006/relationships/hyperlink" Target="https://www.treeshrubseeds.com/specieslist?id=1150" TargetMode="External"/><Relationship Id="rId925" Type="http://schemas.openxmlformats.org/officeDocument/2006/relationships/hyperlink" Target="https://www.treeshrubseeds.com/specieslist?id=1056" TargetMode="External"/><Relationship Id="rId924" Type="http://schemas.openxmlformats.org/officeDocument/2006/relationships/hyperlink" Target="https://www.treeshrubseeds.com/specieslist?id=427" TargetMode="External"/><Relationship Id="rId923" Type="http://schemas.openxmlformats.org/officeDocument/2006/relationships/hyperlink" Target="https://www.treeshrubseeds.com/specieslist?id=901" TargetMode="External"/><Relationship Id="rId922" Type="http://schemas.openxmlformats.org/officeDocument/2006/relationships/hyperlink" Target="https://www.treeshrubseeds.com/specieslist?id=245" TargetMode="External"/><Relationship Id="rId918" Type="http://schemas.openxmlformats.org/officeDocument/2006/relationships/hyperlink" Target="https://www.treeshrubseeds.com/specieslist?id=423" TargetMode="External"/><Relationship Id="rId917" Type="http://schemas.openxmlformats.org/officeDocument/2006/relationships/hyperlink" Target="https://www.treeshrubseeds.com/specieslist?id=419" TargetMode="External"/><Relationship Id="rId916" Type="http://schemas.openxmlformats.org/officeDocument/2006/relationships/hyperlink" Target="https://www.treeshrubseeds.com/specieslist?id=1483" TargetMode="External"/><Relationship Id="rId915" Type="http://schemas.openxmlformats.org/officeDocument/2006/relationships/hyperlink" Target="https://www.treeshrubseeds.com/specieslist?id=1044" TargetMode="External"/><Relationship Id="rId919" Type="http://schemas.openxmlformats.org/officeDocument/2006/relationships/hyperlink" Target="https://www.treeshrubseeds.com/specieslist?id=190" TargetMode="External"/><Relationship Id="rId910" Type="http://schemas.openxmlformats.org/officeDocument/2006/relationships/hyperlink" Target="https://www.treeshrubseeds.com/specieslist?id=682" TargetMode="External"/><Relationship Id="rId914" Type="http://schemas.openxmlformats.org/officeDocument/2006/relationships/hyperlink" Target="https://www.treeshrubseeds.com/specieslist?id=1147" TargetMode="External"/><Relationship Id="rId913" Type="http://schemas.openxmlformats.org/officeDocument/2006/relationships/hyperlink" Target="https://www.treeshrubseeds.com/specieslist?id=867" TargetMode="External"/><Relationship Id="rId912" Type="http://schemas.openxmlformats.org/officeDocument/2006/relationships/hyperlink" Target="https://www.treeshrubseeds.com/specieslist?id=188" TargetMode="External"/><Relationship Id="rId911" Type="http://schemas.openxmlformats.org/officeDocument/2006/relationships/hyperlink" Target="https://www.treeshrubseeds.com/specieslist?id=53" TargetMode="External"/><Relationship Id="rId629" Type="http://schemas.openxmlformats.org/officeDocument/2006/relationships/hyperlink" Target="https://www.treeshrubseeds.com/specieslist?id=727" TargetMode="External"/><Relationship Id="rId624" Type="http://schemas.openxmlformats.org/officeDocument/2006/relationships/hyperlink" Target="https://www.treeshrubseeds.com/specieslist?id=725" TargetMode="External"/><Relationship Id="rId866" Type="http://schemas.openxmlformats.org/officeDocument/2006/relationships/hyperlink" Target="https://www.treeshrubseeds.com/specieslist?id=356" TargetMode="External"/><Relationship Id="rId623" Type="http://schemas.openxmlformats.org/officeDocument/2006/relationships/hyperlink" Target="https://www.treeshrubseeds.com/specieslist?id=1218" TargetMode="External"/><Relationship Id="rId865" Type="http://schemas.openxmlformats.org/officeDocument/2006/relationships/hyperlink" Target="https://www.treeshrubseeds.com/specieslist?id=292" TargetMode="External"/><Relationship Id="rId622" Type="http://schemas.openxmlformats.org/officeDocument/2006/relationships/hyperlink" Target="https://www.treeshrubseeds.com/specieslist?id=39" TargetMode="External"/><Relationship Id="rId864" Type="http://schemas.openxmlformats.org/officeDocument/2006/relationships/hyperlink" Target="https://www.treeshrubseeds.com/specieslist?id=510" TargetMode="External"/><Relationship Id="rId621" Type="http://schemas.openxmlformats.org/officeDocument/2006/relationships/hyperlink" Target="https://www.treeshrubseeds.com/specieslist?id=1035" TargetMode="External"/><Relationship Id="rId863" Type="http://schemas.openxmlformats.org/officeDocument/2006/relationships/hyperlink" Target="https://www.treeshrubseeds.com/specieslist?id=595" TargetMode="External"/><Relationship Id="rId628" Type="http://schemas.openxmlformats.org/officeDocument/2006/relationships/hyperlink" Target="https://www.treeshrubseeds.com/specieslist?id=1095" TargetMode="External"/><Relationship Id="rId627" Type="http://schemas.openxmlformats.org/officeDocument/2006/relationships/hyperlink" Target="https://www.treeshrubseeds.com/specieslist?id=1184" TargetMode="External"/><Relationship Id="rId869" Type="http://schemas.openxmlformats.org/officeDocument/2006/relationships/hyperlink" Target="https://www.treeshrubseeds.com/specieslist?id=293" TargetMode="External"/><Relationship Id="rId626" Type="http://schemas.openxmlformats.org/officeDocument/2006/relationships/hyperlink" Target="https://www.treeshrubseeds.com/specieslist?id=1036" TargetMode="External"/><Relationship Id="rId868" Type="http://schemas.openxmlformats.org/officeDocument/2006/relationships/hyperlink" Target="https://www.treeshrubseeds.com/specieslist?id=661" TargetMode="External"/><Relationship Id="rId625" Type="http://schemas.openxmlformats.org/officeDocument/2006/relationships/hyperlink" Target="https://www.treeshrubseeds.com/specieslist?id=726" TargetMode="External"/><Relationship Id="rId867" Type="http://schemas.openxmlformats.org/officeDocument/2006/relationships/hyperlink" Target="https://www.treeshrubseeds.com/specieslist?id=361" TargetMode="External"/><Relationship Id="rId620" Type="http://schemas.openxmlformats.org/officeDocument/2006/relationships/hyperlink" Target="https://www.treeshrubseeds.com/specieslist?id=724" TargetMode="External"/><Relationship Id="rId862" Type="http://schemas.openxmlformats.org/officeDocument/2006/relationships/hyperlink" Target="https://www.treeshrubseeds.com/specieslist?id=328" TargetMode="External"/><Relationship Id="rId861" Type="http://schemas.openxmlformats.org/officeDocument/2006/relationships/hyperlink" Target="https://www.treeshrubseeds.com/specieslist?id=327" TargetMode="External"/><Relationship Id="rId860" Type="http://schemas.openxmlformats.org/officeDocument/2006/relationships/hyperlink" Target="https://www.treeshrubseeds.com/specieslist?id=291" TargetMode="External"/><Relationship Id="rId619" Type="http://schemas.openxmlformats.org/officeDocument/2006/relationships/hyperlink" Target="https://www.treeshrubseeds.com/specieslist?id=723" TargetMode="External"/><Relationship Id="rId618" Type="http://schemas.openxmlformats.org/officeDocument/2006/relationships/hyperlink" Target="https://www.treeshrubseeds.com/specieslist?id=38" TargetMode="External"/><Relationship Id="rId613" Type="http://schemas.openxmlformats.org/officeDocument/2006/relationships/hyperlink" Target="https://www.treeshrubseeds.com/specieslist?id=1097" TargetMode="External"/><Relationship Id="rId855" Type="http://schemas.openxmlformats.org/officeDocument/2006/relationships/hyperlink" Target="https://www.treeshrubseeds.com/specieslist?id=1124" TargetMode="External"/><Relationship Id="rId612" Type="http://schemas.openxmlformats.org/officeDocument/2006/relationships/hyperlink" Target="https://www.treeshrubseeds.com/specieslist?id=211" TargetMode="External"/><Relationship Id="rId854" Type="http://schemas.openxmlformats.org/officeDocument/2006/relationships/hyperlink" Target="https://www.treeshrubseeds.com/specieslist?id=355" TargetMode="External"/><Relationship Id="rId611" Type="http://schemas.openxmlformats.org/officeDocument/2006/relationships/hyperlink" Target="https://www.treeshrubseeds.com/specieslist?id=300" TargetMode="External"/><Relationship Id="rId853" Type="http://schemas.openxmlformats.org/officeDocument/2006/relationships/hyperlink" Target="https://www.treeshrubseeds.com/specieslist?id=344" TargetMode="External"/><Relationship Id="rId610" Type="http://schemas.openxmlformats.org/officeDocument/2006/relationships/hyperlink" Target="https://www.treeshrubseeds.com/specieslist?id=715" TargetMode="External"/><Relationship Id="rId852" Type="http://schemas.openxmlformats.org/officeDocument/2006/relationships/hyperlink" Target="https://www.treeshrubseeds.com/specieslist?id=354" TargetMode="External"/><Relationship Id="rId617" Type="http://schemas.openxmlformats.org/officeDocument/2006/relationships/hyperlink" Target="https://www.treeshrubseeds.com/specieslist?id=722" TargetMode="External"/><Relationship Id="rId859" Type="http://schemas.openxmlformats.org/officeDocument/2006/relationships/hyperlink" Target="https://www.treeshrubseeds.com/specieslist?id=521" TargetMode="External"/><Relationship Id="rId616" Type="http://schemas.openxmlformats.org/officeDocument/2006/relationships/hyperlink" Target="https://www.treeshrubseeds.com/specieslist?id=543" TargetMode="External"/><Relationship Id="rId858" Type="http://schemas.openxmlformats.org/officeDocument/2006/relationships/hyperlink" Target="https://www.treeshrubseeds.com/specieslist?id=443" TargetMode="External"/><Relationship Id="rId615" Type="http://schemas.openxmlformats.org/officeDocument/2006/relationships/hyperlink" Target="https://www.treeshrubseeds.com/specieslist?id=248" TargetMode="External"/><Relationship Id="rId857" Type="http://schemas.openxmlformats.org/officeDocument/2006/relationships/hyperlink" Target="https://www.treeshrubseeds.com/specieslist?id=460" TargetMode="External"/><Relationship Id="rId614" Type="http://schemas.openxmlformats.org/officeDocument/2006/relationships/hyperlink" Target="https://www.treeshrubseeds.com/specieslist?id=1034" TargetMode="External"/><Relationship Id="rId856" Type="http://schemas.openxmlformats.org/officeDocument/2006/relationships/hyperlink" Target="https://www.treeshrubseeds.com/specieslist?id=105" TargetMode="External"/><Relationship Id="rId851" Type="http://schemas.openxmlformats.org/officeDocument/2006/relationships/hyperlink" Target="https://www.treeshrubseeds.com/specieslist?id=230" TargetMode="External"/><Relationship Id="rId850" Type="http://schemas.openxmlformats.org/officeDocument/2006/relationships/hyperlink" Target="https://www.treeshrubseeds.com/specieslist?id=348" TargetMode="External"/><Relationship Id="rId409" Type="http://schemas.openxmlformats.org/officeDocument/2006/relationships/hyperlink" Target="https://www.treeshrubseeds.com/specieslist?id=1513" TargetMode="External"/><Relationship Id="rId404" Type="http://schemas.openxmlformats.org/officeDocument/2006/relationships/hyperlink" Target="https://www.treeshrubseeds.com/specieslist?id=476" TargetMode="External"/><Relationship Id="rId646" Type="http://schemas.openxmlformats.org/officeDocument/2006/relationships/hyperlink" Target="https://www.treeshrubseeds.com/specieslist?id=1038" TargetMode="External"/><Relationship Id="rId888" Type="http://schemas.openxmlformats.org/officeDocument/2006/relationships/hyperlink" Target="https://www.treeshrubseeds.com/specieslist?id=372" TargetMode="External"/><Relationship Id="rId403" Type="http://schemas.openxmlformats.org/officeDocument/2006/relationships/hyperlink" Target="https://www.treeshrubseeds.com/specieslist?id=29" TargetMode="External"/><Relationship Id="rId645" Type="http://schemas.openxmlformats.org/officeDocument/2006/relationships/hyperlink" Target="https://www.treeshrubseeds.com/specieslist?id=183" TargetMode="External"/><Relationship Id="rId887" Type="http://schemas.openxmlformats.org/officeDocument/2006/relationships/hyperlink" Target="https://www.treeshrubseeds.com/specieslist?id=189" TargetMode="External"/><Relationship Id="rId402" Type="http://schemas.openxmlformats.org/officeDocument/2006/relationships/hyperlink" Target="https://www.treeshrubseeds.com/specieslist?id=504" TargetMode="External"/><Relationship Id="rId644" Type="http://schemas.openxmlformats.org/officeDocument/2006/relationships/hyperlink" Target="https://www.treeshrubseeds.com/specieslist?id=1224" TargetMode="External"/><Relationship Id="rId886" Type="http://schemas.openxmlformats.org/officeDocument/2006/relationships/hyperlink" Target="https://www.treeshrubseeds.com/specieslist?id=371" TargetMode="External"/><Relationship Id="rId401" Type="http://schemas.openxmlformats.org/officeDocument/2006/relationships/hyperlink" Target="https://www.treeshrubseeds.com/specieslist?id=514" TargetMode="External"/><Relationship Id="rId643" Type="http://schemas.openxmlformats.org/officeDocument/2006/relationships/hyperlink" Target="https://www.treeshrubseeds.com/specieslist?id=731" TargetMode="External"/><Relationship Id="rId885" Type="http://schemas.openxmlformats.org/officeDocument/2006/relationships/hyperlink" Target="https://www.treeshrubseeds.com/specieslist?id=459" TargetMode="External"/><Relationship Id="rId408" Type="http://schemas.openxmlformats.org/officeDocument/2006/relationships/hyperlink" Target="https://www.treeshrubseeds.com/specieslist?id=603" TargetMode="External"/><Relationship Id="rId407" Type="http://schemas.openxmlformats.org/officeDocument/2006/relationships/hyperlink" Target="https://www.treeshrubseeds.com/specieslist?id=31" TargetMode="External"/><Relationship Id="rId649" Type="http://schemas.openxmlformats.org/officeDocument/2006/relationships/hyperlink" Target="https://www.treeshrubseeds.com/specieslist?id=540" TargetMode="External"/><Relationship Id="rId406" Type="http://schemas.openxmlformats.org/officeDocument/2006/relationships/hyperlink" Target="https://www.treeshrubseeds.com/specieslist?id=455" TargetMode="External"/><Relationship Id="rId648" Type="http://schemas.openxmlformats.org/officeDocument/2006/relationships/hyperlink" Target="https://www.treeshrubseeds.com/specieslist?id=1061" TargetMode="External"/><Relationship Id="rId405" Type="http://schemas.openxmlformats.org/officeDocument/2006/relationships/hyperlink" Target="https://www.treeshrubseeds.com/specieslist?id=30" TargetMode="External"/><Relationship Id="rId647" Type="http://schemas.openxmlformats.org/officeDocument/2006/relationships/hyperlink" Target="https://www.treeshrubseeds.com/specieslist?id=42" TargetMode="External"/><Relationship Id="rId889" Type="http://schemas.openxmlformats.org/officeDocument/2006/relationships/hyperlink" Target="https://www.treeshrubseeds.com/specieslist?id=1050" TargetMode="External"/><Relationship Id="rId880" Type="http://schemas.openxmlformats.org/officeDocument/2006/relationships/hyperlink" Target="https://www.treeshrubseeds.com/specieslist?id=1266" TargetMode="External"/><Relationship Id="rId400" Type="http://schemas.openxmlformats.org/officeDocument/2006/relationships/hyperlink" Target="https://www.treeshrubseeds.com/specieslist?id=464" TargetMode="External"/><Relationship Id="rId642" Type="http://schemas.openxmlformats.org/officeDocument/2006/relationships/hyperlink" Target="https://www.treeshrubseeds.com/specieslist?id=1148" TargetMode="External"/><Relationship Id="rId884" Type="http://schemas.openxmlformats.org/officeDocument/2006/relationships/hyperlink" Target="https://www.treeshrubseeds.com/specieslist?id=370" TargetMode="External"/><Relationship Id="rId641" Type="http://schemas.openxmlformats.org/officeDocument/2006/relationships/hyperlink" Target="https://www.treeshrubseeds.com/specieslist?id=41" TargetMode="External"/><Relationship Id="rId883" Type="http://schemas.openxmlformats.org/officeDocument/2006/relationships/hyperlink" Target="https://www.treeshrubseeds.com/specieslist?id=369" TargetMode="External"/><Relationship Id="rId640" Type="http://schemas.openxmlformats.org/officeDocument/2006/relationships/hyperlink" Target="https://www.treeshrubseeds.com/specieslist?id=538" TargetMode="External"/><Relationship Id="rId882" Type="http://schemas.openxmlformats.org/officeDocument/2006/relationships/hyperlink" Target="https://www.treeshrubseeds.com/specieslist?id=368" TargetMode="External"/><Relationship Id="rId881" Type="http://schemas.openxmlformats.org/officeDocument/2006/relationships/hyperlink" Target="https://www.treeshrubseeds.com/specieslist?id=367" TargetMode="External"/><Relationship Id="rId635" Type="http://schemas.openxmlformats.org/officeDocument/2006/relationships/hyperlink" Target="https://www.treeshrubseeds.com/specieslist?id=1180" TargetMode="External"/><Relationship Id="rId877" Type="http://schemas.openxmlformats.org/officeDocument/2006/relationships/hyperlink" Target="https://www.treeshrubseeds.com/specieslist?id=307" TargetMode="External"/><Relationship Id="rId634" Type="http://schemas.openxmlformats.org/officeDocument/2006/relationships/hyperlink" Target="https://www.treeshrubseeds.com/specieslist?id=729" TargetMode="External"/><Relationship Id="rId876" Type="http://schemas.openxmlformats.org/officeDocument/2006/relationships/hyperlink" Target="https://www.treeshrubseeds.com/specieslist?id=366" TargetMode="External"/><Relationship Id="rId633" Type="http://schemas.openxmlformats.org/officeDocument/2006/relationships/hyperlink" Target="https://www.treeshrubseeds.com/specieslist?id=611" TargetMode="External"/><Relationship Id="rId875" Type="http://schemas.openxmlformats.org/officeDocument/2006/relationships/hyperlink" Target="https://www.treeshrubseeds.com/specieslist?id=1051" TargetMode="External"/><Relationship Id="rId632" Type="http://schemas.openxmlformats.org/officeDocument/2006/relationships/hyperlink" Target="https://www.treeshrubseeds.com/specieslist?id=1037" TargetMode="External"/><Relationship Id="rId874" Type="http://schemas.openxmlformats.org/officeDocument/2006/relationships/hyperlink" Target="https://www.treeshrubseeds.com/specieslist?id=365" TargetMode="External"/><Relationship Id="rId639" Type="http://schemas.openxmlformats.org/officeDocument/2006/relationships/hyperlink" Target="https://www.treeshrubseeds.com/specieslist?id=1235" TargetMode="External"/><Relationship Id="rId638" Type="http://schemas.openxmlformats.org/officeDocument/2006/relationships/hyperlink" Target="https://www.treeshrubseeds.com/specieslist?id=732" TargetMode="External"/><Relationship Id="rId637" Type="http://schemas.openxmlformats.org/officeDocument/2006/relationships/hyperlink" Target="https://www.treeshrubseeds.com/specieslist?id=716" TargetMode="External"/><Relationship Id="rId879" Type="http://schemas.openxmlformats.org/officeDocument/2006/relationships/hyperlink" Target="https://www.treeshrubseeds.com/specieslist?id=415" TargetMode="External"/><Relationship Id="rId636" Type="http://schemas.openxmlformats.org/officeDocument/2006/relationships/hyperlink" Target="https://www.treeshrubseeds.com/specieslist?id=730" TargetMode="External"/><Relationship Id="rId878" Type="http://schemas.openxmlformats.org/officeDocument/2006/relationships/hyperlink" Target="https://www.treeshrubseeds.com/specieslist?id=622" TargetMode="External"/><Relationship Id="rId631" Type="http://schemas.openxmlformats.org/officeDocument/2006/relationships/hyperlink" Target="https://www.treeshrubseeds.com/specieslist?id=728" TargetMode="External"/><Relationship Id="rId873" Type="http://schemas.openxmlformats.org/officeDocument/2006/relationships/hyperlink" Target="https://www.treeshrubseeds.com/specieslist?id=339" TargetMode="External"/><Relationship Id="rId630" Type="http://schemas.openxmlformats.org/officeDocument/2006/relationships/hyperlink" Target="https://www.treeshrubseeds.com/specieslist?id=1229" TargetMode="External"/><Relationship Id="rId872" Type="http://schemas.openxmlformats.org/officeDocument/2006/relationships/hyperlink" Target="https://www.treeshrubseeds.com/specieslist?id=360" TargetMode="External"/><Relationship Id="rId871" Type="http://schemas.openxmlformats.org/officeDocument/2006/relationships/hyperlink" Target="https://www.treeshrubseeds.com/specieslist?id=363" TargetMode="External"/><Relationship Id="rId870" Type="http://schemas.openxmlformats.org/officeDocument/2006/relationships/hyperlink" Target="https://www.treeshrubseeds.com/specieslist?id=362" TargetMode="External"/><Relationship Id="rId829" Type="http://schemas.openxmlformats.org/officeDocument/2006/relationships/hyperlink" Target="https://www.treeshrubseeds.com/specieslist?id=1115" TargetMode="External"/><Relationship Id="rId828" Type="http://schemas.openxmlformats.org/officeDocument/2006/relationships/hyperlink" Target="https://www.treeshrubseeds.com/specieslist?id=352" TargetMode="External"/><Relationship Id="rId827" Type="http://schemas.openxmlformats.org/officeDocument/2006/relationships/hyperlink" Target="https://www.treeshrubseeds.com/specieslist?id=351" TargetMode="External"/><Relationship Id="rId822" Type="http://schemas.openxmlformats.org/officeDocument/2006/relationships/hyperlink" Target="https://www.treeshrubseeds.com/specieslist?id=1144" TargetMode="External"/><Relationship Id="rId821" Type="http://schemas.openxmlformats.org/officeDocument/2006/relationships/hyperlink" Target="https://www.treeshrubseeds.com/specieslist?id=1057" TargetMode="External"/><Relationship Id="rId820" Type="http://schemas.openxmlformats.org/officeDocument/2006/relationships/hyperlink" Target="https://www.treeshrubseeds.com/specieslist?id=1055" TargetMode="External"/><Relationship Id="rId826" Type="http://schemas.openxmlformats.org/officeDocument/2006/relationships/hyperlink" Target="https://www.treeshrubseeds.com/specieslist?id=350" TargetMode="External"/><Relationship Id="rId825" Type="http://schemas.openxmlformats.org/officeDocument/2006/relationships/hyperlink" Target="https://www.treeshrubseeds.com/specieslist?id=349" TargetMode="External"/><Relationship Id="rId824" Type="http://schemas.openxmlformats.org/officeDocument/2006/relationships/hyperlink" Target="https://www.treeshrubseeds.com/specieslist?id=676" TargetMode="External"/><Relationship Id="rId823" Type="http://schemas.openxmlformats.org/officeDocument/2006/relationships/hyperlink" Target="https://www.treeshrubseeds.com/specieslist?id=1201" TargetMode="External"/><Relationship Id="rId819" Type="http://schemas.openxmlformats.org/officeDocument/2006/relationships/hyperlink" Target="https://www.treeshrubseeds.com/specieslist?id=338" TargetMode="External"/><Relationship Id="rId818" Type="http://schemas.openxmlformats.org/officeDocument/2006/relationships/hyperlink" Target="https://www.treeshrubseeds.com/specieslist?id=337" TargetMode="External"/><Relationship Id="rId817" Type="http://schemas.openxmlformats.org/officeDocument/2006/relationships/hyperlink" Target="https://www.treeshrubseeds.com/specieslist?id=336" TargetMode="External"/><Relationship Id="rId816" Type="http://schemas.openxmlformats.org/officeDocument/2006/relationships/hyperlink" Target="https://www.treeshrubseeds.com/specieslist?id=335" TargetMode="External"/><Relationship Id="rId811" Type="http://schemas.openxmlformats.org/officeDocument/2006/relationships/hyperlink" Target="https://www.treeshrubseeds.com/specieslist?id=330" TargetMode="External"/><Relationship Id="rId810" Type="http://schemas.openxmlformats.org/officeDocument/2006/relationships/hyperlink" Target="https://www.treeshrubseeds.com/specieslist?id=329" TargetMode="External"/><Relationship Id="rId815" Type="http://schemas.openxmlformats.org/officeDocument/2006/relationships/hyperlink" Target="https://www.treeshrubseeds.com/specieslist?id=334" TargetMode="External"/><Relationship Id="rId814" Type="http://schemas.openxmlformats.org/officeDocument/2006/relationships/hyperlink" Target="https://www.treeshrubseeds.com/specieslist?id=333" TargetMode="External"/><Relationship Id="rId813" Type="http://schemas.openxmlformats.org/officeDocument/2006/relationships/hyperlink" Target="https://www.treeshrubseeds.com/specieslist?id=332" TargetMode="External"/><Relationship Id="rId812" Type="http://schemas.openxmlformats.org/officeDocument/2006/relationships/hyperlink" Target="https://www.treeshrubseeds.com/specieslist?id=331" TargetMode="External"/><Relationship Id="rId609" Type="http://schemas.openxmlformats.org/officeDocument/2006/relationships/hyperlink" Target="https://www.treeshrubseeds.com/specieslist?id=240" TargetMode="External"/><Relationship Id="rId608" Type="http://schemas.openxmlformats.org/officeDocument/2006/relationships/hyperlink" Target="https://www.treeshrubseeds.com/specieslist?id=793" TargetMode="External"/><Relationship Id="rId607" Type="http://schemas.openxmlformats.org/officeDocument/2006/relationships/hyperlink" Target="https://www.treeshrubseeds.com/specieslist?id=36" TargetMode="External"/><Relationship Id="rId849" Type="http://schemas.openxmlformats.org/officeDocument/2006/relationships/hyperlink" Target="https://www.treeshrubseeds.com/specieslist?id=1058" TargetMode="External"/><Relationship Id="rId602" Type="http://schemas.openxmlformats.org/officeDocument/2006/relationships/hyperlink" Target="https://www.treeshrubseeds.com/specieslist?id=1273" TargetMode="External"/><Relationship Id="rId844" Type="http://schemas.openxmlformats.org/officeDocument/2006/relationships/hyperlink" Target="https://www.treeshrubseeds.com/specieslist?id=1078" TargetMode="External"/><Relationship Id="rId601" Type="http://schemas.openxmlformats.org/officeDocument/2006/relationships/hyperlink" Target="https://www.treeshrubseeds.com/specieslist?id=1223" TargetMode="External"/><Relationship Id="rId843" Type="http://schemas.openxmlformats.org/officeDocument/2006/relationships/hyperlink" Target="https://www.treeshrubseeds.com/specieslist?id=353" TargetMode="External"/><Relationship Id="rId600" Type="http://schemas.openxmlformats.org/officeDocument/2006/relationships/hyperlink" Target="https://www.treeshrubseeds.com/specieslist?id=1108" TargetMode="External"/><Relationship Id="rId842" Type="http://schemas.openxmlformats.org/officeDocument/2006/relationships/hyperlink" Target="https://www.treeshrubseeds.com/specieslist?id=269" TargetMode="External"/><Relationship Id="rId841" Type="http://schemas.openxmlformats.org/officeDocument/2006/relationships/hyperlink" Target="https://www.treeshrubseeds.com/specieslist?id=306" TargetMode="External"/><Relationship Id="rId606" Type="http://schemas.openxmlformats.org/officeDocument/2006/relationships/hyperlink" Target="https://www.treeshrubseeds.com/specieslist?id=37" TargetMode="External"/><Relationship Id="rId848" Type="http://schemas.openxmlformats.org/officeDocument/2006/relationships/hyperlink" Target="https://www.treeshrubseeds.com/specieslist?id=28" TargetMode="External"/><Relationship Id="rId605" Type="http://schemas.openxmlformats.org/officeDocument/2006/relationships/hyperlink" Target="https://www.treeshrubseeds.com/specieslist?id=721" TargetMode="External"/><Relationship Id="rId847" Type="http://schemas.openxmlformats.org/officeDocument/2006/relationships/hyperlink" Target="https://www.treeshrubseeds.com/specieslist?id=570" TargetMode="External"/><Relationship Id="rId604" Type="http://schemas.openxmlformats.org/officeDocument/2006/relationships/hyperlink" Target="https://www.treeshrubseeds.com/specieslist?id=1059" TargetMode="External"/><Relationship Id="rId846" Type="http://schemas.openxmlformats.org/officeDocument/2006/relationships/hyperlink" Target="https://www.treeshrubseeds.com/specieslist?id=342" TargetMode="External"/><Relationship Id="rId603" Type="http://schemas.openxmlformats.org/officeDocument/2006/relationships/hyperlink" Target="https://www.treeshrubseeds.com/specieslist?id=865" TargetMode="External"/><Relationship Id="rId845" Type="http://schemas.openxmlformats.org/officeDocument/2006/relationships/hyperlink" Target="https://www.treeshrubseeds.com/specieslist?id=33" TargetMode="External"/><Relationship Id="rId840" Type="http://schemas.openxmlformats.org/officeDocument/2006/relationships/hyperlink" Target="https://www.treeshrubseeds.com/specieslist?id=200" TargetMode="External"/><Relationship Id="rId839" Type="http://schemas.openxmlformats.org/officeDocument/2006/relationships/hyperlink" Target="https://www.treeshrubseeds.com/specieslist?id=684" TargetMode="External"/><Relationship Id="rId838" Type="http://schemas.openxmlformats.org/officeDocument/2006/relationships/hyperlink" Target="https://www.treeshrubseeds.com/specieslist?id=324" TargetMode="External"/><Relationship Id="rId833" Type="http://schemas.openxmlformats.org/officeDocument/2006/relationships/hyperlink" Target="https://www.treeshrubseeds.com/specieslist?id=594" TargetMode="External"/><Relationship Id="rId832" Type="http://schemas.openxmlformats.org/officeDocument/2006/relationships/hyperlink" Target="https://www.treeshrubseeds.com/specieslist?id=212" TargetMode="External"/><Relationship Id="rId831" Type="http://schemas.openxmlformats.org/officeDocument/2006/relationships/hyperlink" Target="https://www.treeshrubseeds.com/specieslist?id=341" TargetMode="External"/><Relationship Id="rId830" Type="http://schemas.openxmlformats.org/officeDocument/2006/relationships/hyperlink" Target="https://www.treeshrubseeds.com/specieslist?id=310" TargetMode="External"/><Relationship Id="rId837" Type="http://schemas.openxmlformats.org/officeDocument/2006/relationships/hyperlink" Target="https://www.treeshrubseeds.com/specieslist?id=1476" TargetMode="External"/><Relationship Id="rId836" Type="http://schemas.openxmlformats.org/officeDocument/2006/relationships/hyperlink" Target="https://www.treeshrubseeds.com/specieslist?id=346" TargetMode="External"/><Relationship Id="rId835" Type="http://schemas.openxmlformats.org/officeDocument/2006/relationships/hyperlink" Target="https://www.treeshrubseeds.com/specieslist?id=345" TargetMode="External"/><Relationship Id="rId834" Type="http://schemas.openxmlformats.org/officeDocument/2006/relationships/hyperlink" Target="https://www.treeshrubseeds.com/specieslist?id=52" TargetMode="External"/><Relationship Id="rId1059" Type="http://schemas.openxmlformats.org/officeDocument/2006/relationships/hyperlink" Target="https://www.treeshrubseeds.com/specieslist?id=86" TargetMode="External"/><Relationship Id="rId228" Type="http://schemas.openxmlformats.org/officeDocument/2006/relationships/hyperlink" Target="https://www.treeshrubseeds.com/specieslist?id=878" TargetMode="External"/><Relationship Id="rId227" Type="http://schemas.openxmlformats.org/officeDocument/2006/relationships/hyperlink" Target="https://www.treeshrubseeds.com/specieslist?id=537" TargetMode="External"/><Relationship Id="rId469" Type="http://schemas.openxmlformats.org/officeDocument/2006/relationships/hyperlink" Target="https://www.treeshrubseeds.com/specieslist?id=1175" TargetMode="External"/><Relationship Id="rId226" Type="http://schemas.openxmlformats.org/officeDocument/2006/relationships/hyperlink" Target="https://www.treeshrubseeds.com/specieslist?id=573" TargetMode="External"/><Relationship Id="rId468" Type="http://schemas.openxmlformats.org/officeDocument/2006/relationships/hyperlink" Target="https://www.treeshrubseeds.com/specieslist?id=1481" TargetMode="External"/><Relationship Id="rId225" Type="http://schemas.openxmlformats.org/officeDocument/2006/relationships/hyperlink" Target="https://www.treeshrubseeds.com/specieslist?id=873" TargetMode="External"/><Relationship Id="rId467" Type="http://schemas.openxmlformats.org/officeDocument/2006/relationships/hyperlink" Target="https://www.treeshrubseeds.com/specieslist?id=1480" TargetMode="External"/><Relationship Id="rId229" Type="http://schemas.openxmlformats.org/officeDocument/2006/relationships/hyperlink" Target="https://www.treeshrubseeds.com/specieslist?id=77" TargetMode="External"/><Relationship Id="rId1050" Type="http://schemas.openxmlformats.org/officeDocument/2006/relationships/hyperlink" Target="https://www.treeshrubseeds.com/specieslist?id=704" TargetMode="External"/><Relationship Id="rId220" Type="http://schemas.openxmlformats.org/officeDocument/2006/relationships/hyperlink" Target="https://www.treeshrubseeds.com/specieslist?id=1156" TargetMode="External"/><Relationship Id="rId462" Type="http://schemas.openxmlformats.org/officeDocument/2006/relationships/hyperlink" Target="https://www.treeshrubseeds.com/specieslist?id=1000" TargetMode="External"/><Relationship Id="rId1051" Type="http://schemas.openxmlformats.org/officeDocument/2006/relationships/hyperlink" Target="https://www.treeshrubseeds.com/specieslist?id=301" TargetMode="External"/><Relationship Id="rId461" Type="http://schemas.openxmlformats.org/officeDocument/2006/relationships/hyperlink" Target="https://www.treeshrubseeds.com/specieslist?id=92" TargetMode="External"/><Relationship Id="rId1052" Type="http://schemas.openxmlformats.org/officeDocument/2006/relationships/hyperlink" Target="https://www.treeshrubseeds.com/specieslist?id=1085" TargetMode="External"/><Relationship Id="rId460" Type="http://schemas.openxmlformats.org/officeDocument/2006/relationships/hyperlink" Target="https://www.treeshrubseeds.com/specieslist?id=525" TargetMode="External"/><Relationship Id="rId1053" Type="http://schemas.openxmlformats.org/officeDocument/2006/relationships/hyperlink" Target="https://www.treeshrubseeds.com/specieslist?id=702" TargetMode="External"/><Relationship Id="rId1054" Type="http://schemas.openxmlformats.org/officeDocument/2006/relationships/hyperlink" Target="https://www.treeshrubseeds.com/specieslist?id=703" TargetMode="External"/><Relationship Id="rId224" Type="http://schemas.openxmlformats.org/officeDocument/2006/relationships/hyperlink" Target="https://www.treeshrubseeds.com/specieslist?id=877" TargetMode="External"/><Relationship Id="rId466" Type="http://schemas.openxmlformats.org/officeDocument/2006/relationships/hyperlink" Target="https://www.treeshrubseeds.com/specieslist?id=1518" TargetMode="External"/><Relationship Id="rId1055" Type="http://schemas.openxmlformats.org/officeDocument/2006/relationships/hyperlink" Target="https://www.treeshrubseeds.com/specieslist?id=705" TargetMode="External"/><Relationship Id="rId223" Type="http://schemas.openxmlformats.org/officeDocument/2006/relationships/hyperlink" Target="https://www.treeshrubseeds.com/specieslist?id=876" TargetMode="External"/><Relationship Id="rId465" Type="http://schemas.openxmlformats.org/officeDocument/2006/relationships/hyperlink" Target="https://www.treeshrubseeds.com/specieslist?id=1240" TargetMode="External"/><Relationship Id="rId1056" Type="http://schemas.openxmlformats.org/officeDocument/2006/relationships/hyperlink" Target="https://www.treeshrubseeds.com/specieslist?id=706" TargetMode="External"/><Relationship Id="rId222" Type="http://schemas.openxmlformats.org/officeDocument/2006/relationships/hyperlink" Target="https://www.treeshrubseeds.com/specieslist?id=642" TargetMode="External"/><Relationship Id="rId464" Type="http://schemas.openxmlformats.org/officeDocument/2006/relationships/hyperlink" Target="https://www.treeshrubseeds.com/specieslist?id=667" TargetMode="External"/><Relationship Id="rId1057" Type="http://schemas.openxmlformats.org/officeDocument/2006/relationships/hyperlink" Target="https://www.treeshrubseeds.com/specieslist?id=707" TargetMode="External"/><Relationship Id="rId221" Type="http://schemas.openxmlformats.org/officeDocument/2006/relationships/hyperlink" Target="https://www.treeshrubseeds.com/specieslist?id=246" TargetMode="External"/><Relationship Id="rId463" Type="http://schemas.openxmlformats.org/officeDocument/2006/relationships/hyperlink" Target="https://www.treeshrubseeds.com/specieslist?id=1001" TargetMode="External"/><Relationship Id="rId1058" Type="http://schemas.openxmlformats.org/officeDocument/2006/relationships/hyperlink" Target="https://www.treeshrubseeds.com/specieslist?id=708" TargetMode="External"/><Relationship Id="rId1048" Type="http://schemas.openxmlformats.org/officeDocument/2006/relationships/hyperlink" Target="https://www.treeshrubseeds.com/specieslist?id=679" TargetMode="External"/><Relationship Id="rId1049" Type="http://schemas.openxmlformats.org/officeDocument/2006/relationships/hyperlink" Target="https://www.treeshrubseeds.com/specieslist?id=73" TargetMode="External"/><Relationship Id="rId217" Type="http://schemas.openxmlformats.org/officeDocument/2006/relationships/hyperlink" Target="https://www.treeshrubseeds.com/specieslist?id=875" TargetMode="External"/><Relationship Id="rId459" Type="http://schemas.openxmlformats.org/officeDocument/2006/relationships/hyperlink" Target="https://www.treeshrubseeds.com/specieslist?id=999" TargetMode="External"/><Relationship Id="rId216" Type="http://schemas.openxmlformats.org/officeDocument/2006/relationships/hyperlink" Target="https://www.treeshrubseeds.com/specieslist?id=1089" TargetMode="External"/><Relationship Id="rId458" Type="http://schemas.openxmlformats.org/officeDocument/2006/relationships/hyperlink" Target="https://www.treeshrubseeds.com/specieslist?id=964" TargetMode="External"/><Relationship Id="rId215" Type="http://schemas.openxmlformats.org/officeDocument/2006/relationships/hyperlink" Target="https://www.treeshrubseeds.com/specieslist?id=874" TargetMode="External"/><Relationship Id="rId457" Type="http://schemas.openxmlformats.org/officeDocument/2006/relationships/hyperlink" Target="https://www.treeshrubseeds.com/specieslist?id=531" TargetMode="External"/><Relationship Id="rId699" Type="http://schemas.openxmlformats.org/officeDocument/2006/relationships/hyperlink" Target="https://www.treeshrubseeds.com/specieslist?id=133" TargetMode="External"/><Relationship Id="rId214" Type="http://schemas.openxmlformats.org/officeDocument/2006/relationships/hyperlink" Target="https://www.treeshrubseeds.com/specieslist?id=871" TargetMode="External"/><Relationship Id="rId456" Type="http://schemas.openxmlformats.org/officeDocument/2006/relationships/hyperlink" Target="https://www.treeshrubseeds.com/specieslist?id=91" TargetMode="External"/><Relationship Id="rId698" Type="http://schemas.openxmlformats.org/officeDocument/2006/relationships/hyperlink" Target="https://www.treeshrubseeds.com/specieslist?id=772" TargetMode="External"/><Relationship Id="rId219" Type="http://schemas.openxmlformats.org/officeDocument/2006/relationships/hyperlink" Target="https://www.treeshrubseeds.com/specieslist?id=872" TargetMode="External"/><Relationship Id="rId218" Type="http://schemas.openxmlformats.org/officeDocument/2006/relationships/hyperlink" Target="https://www.treeshrubseeds.com/specieslist?id=522" TargetMode="External"/><Relationship Id="rId451" Type="http://schemas.openxmlformats.org/officeDocument/2006/relationships/hyperlink" Target="https://www.treeshrubseeds.com/specieslist?id=461" TargetMode="External"/><Relationship Id="rId693" Type="http://schemas.openxmlformats.org/officeDocument/2006/relationships/hyperlink" Target="https://www.treeshrubseeds.com/specieslist?id=770" TargetMode="External"/><Relationship Id="rId1040" Type="http://schemas.openxmlformats.org/officeDocument/2006/relationships/hyperlink" Target="https://www.treeshrubseeds.com/specieslist?id=607" TargetMode="External"/><Relationship Id="rId450" Type="http://schemas.openxmlformats.org/officeDocument/2006/relationships/hyperlink" Target="https://www.treeshrubseeds.com/specieslist?id=986" TargetMode="External"/><Relationship Id="rId692" Type="http://schemas.openxmlformats.org/officeDocument/2006/relationships/hyperlink" Target="https://www.treeshrubseeds.com/specieslist?id=769" TargetMode="External"/><Relationship Id="rId1041" Type="http://schemas.openxmlformats.org/officeDocument/2006/relationships/hyperlink" Target="https://www.treeshrubseeds.com/specieslist?id=62" TargetMode="External"/><Relationship Id="rId691" Type="http://schemas.openxmlformats.org/officeDocument/2006/relationships/hyperlink" Target="https://www.treeshrubseeds.com/specieslist?id=1117" TargetMode="External"/><Relationship Id="rId1042" Type="http://schemas.openxmlformats.org/officeDocument/2006/relationships/hyperlink" Target="https://www.treeshrubseeds.com/specieslist?id=600" TargetMode="External"/><Relationship Id="rId690" Type="http://schemas.openxmlformats.org/officeDocument/2006/relationships/hyperlink" Target="https://www.treeshrubseeds.com/specieslist?id=1482" TargetMode="External"/><Relationship Id="rId1043" Type="http://schemas.openxmlformats.org/officeDocument/2006/relationships/hyperlink" Target="https://www.treeshrubseeds.com/specieslist?id=697" TargetMode="External"/><Relationship Id="rId213" Type="http://schemas.openxmlformats.org/officeDocument/2006/relationships/hyperlink" Target="https://www.treeshrubseeds.com/specieslist?id=6" TargetMode="External"/><Relationship Id="rId455" Type="http://schemas.openxmlformats.org/officeDocument/2006/relationships/hyperlink" Target="https://www.treeshrubseeds.com/specieslist?id=998" TargetMode="External"/><Relationship Id="rId697" Type="http://schemas.openxmlformats.org/officeDocument/2006/relationships/hyperlink" Target="https://www.treeshrubseeds.com/specieslist?id=771" TargetMode="External"/><Relationship Id="rId1044" Type="http://schemas.openxmlformats.org/officeDocument/2006/relationships/hyperlink" Target="https://www.treeshrubseeds.com/specieslist?id=1090" TargetMode="External"/><Relationship Id="rId212" Type="http://schemas.openxmlformats.org/officeDocument/2006/relationships/hyperlink" Target="https://www.treeshrubseeds.com/specieslist?id=870" TargetMode="External"/><Relationship Id="rId454" Type="http://schemas.openxmlformats.org/officeDocument/2006/relationships/hyperlink" Target="https://www.treeshrubseeds.com/specieslist?id=994" TargetMode="External"/><Relationship Id="rId696" Type="http://schemas.openxmlformats.org/officeDocument/2006/relationships/hyperlink" Target="https://www.treeshrubseeds.com/specieslist?id=1045" TargetMode="External"/><Relationship Id="rId1045" Type="http://schemas.openxmlformats.org/officeDocument/2006/relationships/hyperlink" Target="https://www.treeshrubseeds.com/specieslist?id=1504" TargetMode="External"/><Relationship Id="rId211" Type="http://schemas.openxmlformats.org/officeDocument/2006/relationships/hyperlink" Target="https://www.treeshrubseeds.com/specieslist?id=869" TargetMode="External"/><Relationship Id="rId453" Type="http://schemas.openxmlformats.org/officeDocument/2006/relationships/hyperlink" Target="https://www.treeshrubseeds.com/specieslist?id=659" TargetMode="External"/><Relationship Id="rId695" Type="http://schemas.openxmlformats.org/officeDocument/2006/relationships/hyperlink" Target="https://www.treeshrubseeds.com/specieslist?id=193" TargetMode="External"/><Relationship Id="rId1046" Type="http://schemas.openxmlformats.org/officeDocument/2006/relationships/hyperlink" Target="https://www.treeshrubseeds.com/specieslist?id=72" TargetMode="External"/><Relationship Id="rId210" Type="http://schemas.openxmlformats.org/officeDocument/2006/relationships/hyperlink" Target="https://www.treeshrubseeds.com/specieslist?id=5" TargetMode="External"/><Relationship Id="rId452" Type="http://schemas.openxmlformats.org/officeDocument/2006/relationships/hyperlink" Target="https://www.treeshrubseeds.com/specieslist?id=680" TargetMode="External"/><Relationship Id="rId694" Type="http://schemas.openxmlformats.org/officeDocument/2006/relationships/hyperlink" Target="https://www.treeshrubseeds.com/specieslist?id=108" TargetMode="External"/><Relationship Id="rId1047" Type="http://schemas.openxmlformats.org/officeDocument/2006/relationships/hyperlink" Target="https://www.treeshrubseeds.com/specieslist?id=698" TargetMode="External"/><Relationship Id="rId491" Type="http://schemas.openxmlformats.org/officeDocument/2006/relationships/hyperlink" Target="https://www.treeshrubseeds.com/specieslist?id=740" TargetMode="External"/><Relationship Id="rId490" Type="http://schemas.openxmlformats.org/officeDocument/2006/relationships/hyperlink" Target="https://www.treeshrubseeds.com/specieslist?id=736" TargetMode="External"/><Relationship Id="rId249" Type="http://schemas.openxmlformats.org/officeDocument/2006/relationships/hyperlink" Target="https://www.treeshrubseeds.com/specieslist?id=182" TargetMode="External"/><Relationship Id="rId248" Type="http://schemas.openxmlformats.org/officeDocument/2006/relationships/hyperlink" Target="https://www.treeshrubseeds.com/specieslist?id=897" TargetMode="External"/><Relationship Id="rId247" Type="http://schemas.openxmlformats.org/officeDocument/2006/relationships/hyperlink" Target="https://www.treeshrubseeds.com/specieslist?id=512" TargetMode="External"/><Relationship Id="rId489" Type="http://schemas.openxmlformats.org/officeDocument/2006/relationships/hyperlink" Target="https://www.treeshrubseeds.com/specieslist?id=602" TargetMode="External"/><Relationship Id="rId1070" Type="http://schemas.openxmlformats.org/officeDocument/2006/relationships/hyperlink" Target="https://www.treeshrubseeds.com/specieslist?id=247" TargetMode="External"/><Relationship Id="rId1071" Type="http://schemas.openxmlformats.org/officeDocument/2006/relationships/hyperlink" Target="https://www.treeshrubseeds.com/specieslist?id=553" TargetMode="External"/><Relationship Id="rId1072" Type="http://schemas.openxmlformats.org/officeDocument/2006/relationships/hyperlink" Target="https://www.treeshrubseeds.com/specieslist?id=1067" TargetMode="External"/><Relationship Id="rId242" Type="http://schemas.openxmlformats.org/officeDocument/2006/relationships/hyperlink" Target="https://www.treeshrubseeds.com/specieslist?id=1258" TargetMode="External"/><Relationship Id="rId484" Type="http://schemas.openxmlformats.org/officeDocument/2006/relationships/hyperlink" Target="https://www.treeshrubseeds.com/specieslist?id=272" TargetMode="External"/><Relationship Id="rId1073" Type="http://schemas.openxmlformats.org/officeDocument/2006/relationships/hyperlink" Target="https://www.treeshrubseeds.com/specieslist?id=710" TargetMode="External"/><Relationship Id="rId241" Type="http://schemas.openxmlformats.org/officeDocument/2006/relationships/hyperlink" Target="https://www.treeshrubseeds.com/specieslist?id=107" TargetMode="External"/><Relationship Id="rId483" Type="http://schemas.openxmlformats.org/officeDocument/2006/relationships/hyperlink" Target="https://www.treeshrubseeds.com/specieslist?id=1487" TargetMode="External"/><Relationship Id="rId1074" Type="http://schemas.openxmlformats.org/officeDocument/2006/relationships/hyperlink" Target="https://www.treeshrubseeds.com/specieslist?id=494" TargetMode="External"/><Relationship Id="rId240" Type="http://schemas.openxmlformats.org/officeDocument/2006/relationships/hyperlink" Target="https://www.treeshrubseeds.com/specieslist?id=1486" TargetMode="External"/><Relationship Id="rId482" Type="http://schemas.openxmlformats.org/officeDocument/2006/relationships/hyperlink" Target="https://www.treeshrubseeds.com/specieslist?id=733" TargetMode="External"/><Relationship Id="rId1075" Type="http://schemas.openxmlformats.org/officeDocument/2006/relationships/hyperlink" Target="https://www.treeshrubseeds.com/specieslist?id=420" TargetMode="External"/><Relationship Id="rId481" Type="http://schemas.openxmlformats.org/officeDocument/2006/relationships/hyperlink" Target="https://www.treeshrubseeds.com/specieslist?id=94" TargetMode="External"/><Relationship Id="rId1076" Type="http://schemas.openxmlformats.org/officeDocument/2006/relationships/hyperlink" Target="https://www.treeshrubseeds.com/specieslist?id=421" TargetMode="External"/><Relationship Id="rId246" Type="http://schemas.openxmlformats.org/officeDocument/2006/relationships/hyperlink" Target="https://www.treeshrubseeds.com/specieslist?id=895" TargetMode="External"/><Relationship Id="rId488" Type="http://schemas.openxmlformats.org/officeDocument/2006/relationships/hyperlink" Target="https://www.treeshrubseeds.com/specieslist?id=896" TargetMode="External"/><Relationship Id="rId1077" Type="http://schemas.openxmlformats.org/officeDocument/2006/relationships/hyperlink" Target="https://www.treeshrubseeds.com/specieslist?id=556" TargetMode="External"/><Relationship Id="rId245" Type="http://schemas.openxmlformats.org/officeDocument/2006/relationships/hyperlink" Target="https://www.treeshrubseeds.com/specieslist?id=1467" TargetMode="External"/><Relationship Id="rId487" Type="http://schemas.openxmlformats.org/officeDocument/2006/relationships/hyperlink" Target="https://www.treeshrubseeds.com/specieslist?id=735" TargetMode="External"/><Relationship Id="rId1078" Type="http://schemas.openxmlformats.org/officeDocument/2006/relationships/hyperlink" Target="https://www.treeshrubseeds.com/specieslist?id=64" TargetMode="External"/><Relationship Id="rId244" Type="http://schemas.openxmlformats.org/officeDocument/2006/relationships/hyperlink" Target="https://www.treeshrubseeds.com/specieslist?id=894" TargetMode="External"/><Relationship Id="rId486" Type="http://schemas.openxmlformats.org/officeDocument/2006/relationships/hyperlink" Target="https://www.treeshrubseeds.com/specieslist?id=1030" TargetMode="External"/><Relationship Id="rId1079" Type="http://schemas.openxmlformats.org/officeDocument/2006/relationships/hyperlink" Target="https://www.treeshrubseeds.com/specieslist?id=472" TargetMode="External"/><Relationship Id="rId243" Type="http://schemas.openxmlformats.org/officeDocument/2006/relationships/hyperlink" Target="https://www.treeshrubseeds.com/specieslist?id=625" TargetMode="External"/><Relationship Id="rId485" Type="http://schemas.openxmlformats.org/officeDocument/2006/relationships/hyperlink" Target="https://www.treeshrubseeds.com/specieslist?id=734" TargetMode="External"/><Relationship Id="rId480" Type="http://schemas.openxmlformats.org/officeDocument/2006/relationships/hyperlink" Target="https://www.treeshrubseeds.com/specieslist?id=93" TargetMode="External"/><Relationship Id="rId239" Type="http://schemas.openxmlformats.org/officeDocument/2006/relationships/hyperlink" Target="https://www.treeshrubseeds.com/specieslist?id=893" TargetMode="External"/><Relationship Id="rId238" Type="http://schemas.openxmlformats.org/officeDocument/2006/relationships/hyperlink" Target="https://www.treeshrubseeds.com/specieslist?id=258" TargetMode="External"/><Relationship Id="rId237" Type="http://schemas.openxmlformats.org/officeDocument/2006/relationships/hyperlink" Target="https://www.treeshrubseeds.com/specieslist?id=891" TargetMode="External"/><Relationship Id="rId479" Type="http://schemas.openxmlformats.org/officeDocument/2006/relationships/hyperlink" Target="https://www.treeshrubseeds.com/specieslist?id=398" TargetMode="External"/><Relationship Id="rId236" Type="http://schemas.openxmlformats.org/officeDocument/2006/relationships/hyperlink" Target="https://www.treeshrubseeds.com/specieslist?id=890" TargetMode="External"/><Relationship Id="rId478" Type="http://schemas.openxmlformats.org/officeDocument/2006/relationships/hyperlink" Target="https://www.treeshrubseeds.com/specieslist?id=498" TargetMode="External"/><Relationship Id="rId1060" Type="http://schemas.openxmlformats.org/officeDocument/2006/relationships/hyperlink" Target="https://www.treeshrubseeds.com/specieslist?id=199" TargetMode="External"/><Relationship Id="rId1061" Type="http://schemas.openxmlformats.org/officeDocument/2006/relationships/hyperlink" Target="https://www.treeshrubseeds.com/specieslist?id=584" TargetMode="External"/><Relationship Id="rId231" Type="http://schemas.openxmlformats.org/officeDocument/2006/relationships/hyperlink" Target="https://www.treeshrubseeds.com/specieslist?id=1159" TargetMode="External"/><Relationship Id="rId473" Type="http://schemas.openxmlformats.org/officeDocument/2006/relationships/hyperlink" Target="https://www.treeshrubseeds.com/specieslist?id=1005" TargetMode="External"/><Relationship Id="rId1062" Type="http://schemas.openxmlformats.org/officeDocument/2006/relationships/hyperlink" Target="https://www.treeshrubseeds.com/specieslist?id=709" TargetMode="External"/><Relationship Id="rId230" Type="http://schemas.openxmlformats.org/officeDocument/2006/relationships/hyperlink" Target="https://www.treeshrubseeds.com/specieslist?id=879" TargetMode="External"/><Relationship Id="rId472" Type="http://schemas.openxmlformats.org/officeDocument/2006/relationships/hyperlink" Target="https://www.treeshrubseeds.com/specieslist?id=1002" TargetMode="External"/><Relationship Id="rId1063" Type="http://schemas.openxmlformats.org/officeDocument/2006/relationships/hyperlink" Target="https://www.treeshrubseeds.com/specieslist?id=1125" TargetMode="External"/><Relationship Id="rId471" Type="http://schemas.openxmlformats.org/officeDocument/2006/relationships/hyperlink" Target="https://www.treeshrubseeds.com/specieslist?id=1096" TargetMode="External"/><Relationship Id="rId1064" Type="http://schemas.openxmlformats.org/officeDocument/2006/relationships/hyperlink" Target="https://www.treeshrubseeds.com/specieslist?id=1121" TargetMode="External"/><Relationship Id="rId470" Type="http://schemas.openxmlformats.org/officeDocument/2006/relationships/hyperlink" Target="https://www.treeshrubseeds.com/specieslist?id=683" TargetMode="External"/><Relationship Id="rId1065" Type="http://schemas.openxmlformats.org/officeDocument/2006/relationships/hyperlink" Target="https://www.treeshrubseeds.com/specieslist?id=699" TargetMode="External"/><Relationship Id="rId235" Type="http://schemas.openxmlformats.org/officeDocument/2006/relationships/hyperlink" Target="https://www.treeshrubseeds.com/specieslist?id=644" TargetMode="External"/><Relationship Id="rId477" Type="http://schemas.openxmlformats.org/officeDocument/2006/relationships/hyperlink" Target="https://www.treeshrubseeds.com/specieslist?id=204" TargetMode="External"/><Relationship Id="rId1066" Type="http://schemas.openxmlformats.org/officeDocument/2006/relationships/hyperlink" Target="https://www.treeshrubseeds.com/specieslist?id=700" TargetMode="External"/><Relationship Id="rId234" Type="http://schemas.openxmlformats.org/officeDocument/2006/relationships/hyperlink" Target="https://www.treeshrubseeds.com/specieslist?id=889" TargetMode="External"/><Relationship Id="rId476" Type="http://schemas.openxmlformats.org/officeDocument/2006/relationships/hyperlink" Target="https://www.treeshrubseeds.com/specieslist?id=1007" TargetMode="External"/><Relationship Id="rId1067" Type="http://schemas.openxmlformats.org/officeDocument/2006/relationships/hyperlink" Target="https://www.treeshrubseeds.com/specieslist?id=701" TargetMode="External"/><Relationship Id="rId233" Type="http://schemas.openxmlformats.org/officeDocument/2006/relationships/hyperlink" Target="https://www.treeshrubseeds.com/specieslist?id=888" TargetMode="External"/><Relationship Id="rId475" Type="http://schemas.openxmlformats.org/officeDocument/2006/relationships/hyperlink" Target="https://www.treeshrubseeds.com/specieslist?id=1079" TargetMode="External"/><Relationship Id="rId1068" Type="http://schemas.openxmlformats.org/officeDocument/2006/relationships/hyperlink" Target="https://www.treeshrubseeds.com/specieslist?id=417" TargetMode="External"/><Relationship Id="rId232" Type="http://schemas.openxmlformats.org/officeDocument/2006/relationships/hyperlink" Target="https://www.treeshrubseeds.com/specieslist?id=554" TargetMode="External"/><Relationship Id="rId474" Type="http://schemas.openxmlformats.org/officeDocument/2006/relationships/hyperlink" Target="https://www.treeshrubseeds.com/specieslist?id=1006" TargetMode="External"/><Relationship Id="rId1069" Type="http://schemas.openxmlformats.org/officeDocument/2006/relationships/hyperlink" Target="https://www.treeshrubseeds.com/specieslist?id=118" TargetMode="External"/><Relationship Id="rId1015" Type="http://schemas.openxmlformats.org/officeDocument/2006/relationships/hyperlink" Target="https://www.treeshrubseeds.com/specieslist?id=694" TargetMode="External"/><Relationship Id="rId1016" Type="http://schemas.openxmlformats.org/officeDocument/2006/relationships/hyperlink" Target="https://www.treeshrubseeds.com/specieslist?id=539" TargetMode="External"/><Relationship Id="rId1017" Type="http://schemas.openxmlformats.org/officeDocument/2006/relationships/hyperlink" Target="https://www.treeshrubseeds.com/specieslist?id=1116" TargetMode="External"/><Relationship Id="rId1018" Type="http://schemas.openxmlformats.org/officeDocument/2006/relationships/hyperlink" Target="https://www.treeshrubseeds.com/specieslist?id=1257" TargetMode="External"/><Relationship Id="rId1019" Type="http://schemas.openxmlformats.org/officeDocument/2006/relationships/hyperlink" Target="https://www.treeshrubseeds.com/specieslist?id=648" TargetMode="External"/><Relationship Id="rId426" Type="http://schemas.openxmlformats.org/officeDocument/2006/relationships/hyperlink" Target="https://www.treeshrubseeds.com/specieslist?id=1183" TargetMode="External"/><Relationship Id="rId668" Type="http://schemas.openxmlformats.org/officeDocument/2006/relationships/hyperlink" Target="https://www.treeshrubseeds.com/specieslist?id=972" TargetMode="External"/><Relationship Id="rId425" Type="http://schemas.openxmlformats.org/officeDocument/2006/relationships/hyperlink" Target="https://www.treeshrubseeds.com/specieslist?id=687" TargetMode="External"/><Relationship Id="rId667" Type="http://schemas.openxmlformats.org/officeDocument/2006/relationships/hyperlink" Target="https://www.treeshrubseeds.com/specieslist?id=229" TargetMode="External"/><Relationship Id="rId424" Type="http://schemas.openxmlformats.org/officeDocument/2006/relationships/hyperlink" Target="https://www.treeshrubseeds.com/specieslist?id=201" TargetMode="External"/><Relationship Id="rId666" Type="http://schemas.openxmlformats.org/officeDocument/2006/relationships/hyperlink" Target="https://www.treeshrubseeds.com/specieslist?id=1171" TargetMode="External"/><Relationship Id="rId423" Type="http://schemas.openxmlformats.org/officeDocument/2006/relationships/hyperlink" Target="https://www.treeshrubseeds.com/specieslist?id=82" TargetMode="External"/><Relationship Id="rId665" Type="http://schemas.openxmlformats.org/officeDocument/2006/relationships/hyperlink" Target="https://www.treeshrubseeds.com/specieslist?id=563" TargetMode="External"/><Relationship Id="rId429" Type="http://schemas.openxmlformats.org/officeDocument/2006/relationships/hyperlink" Target="https://www.treeshrubseeds.com/specieslist?id=981" TargetMode="External"/><Relationship Id="rId428" Type="http://schemas.openxmlformats.org/officeDocument/2006/relationships/hyperlink" Target="https://www.treeshrubseeds.com/specieslist?id=980" TargetMode="External"/><Relationship Id="rId427" Type="http://schemas.openxmlformats.org/officeDocument/2006/relationships/hyperlink" Target="https://www.treeshrubseeds.com/specieslist?id=1123" TargetMode="External"/><Relationship Id="rId669" Type="http://schemas.openxmlformats.org/officeDocument/2006/relationships/hyperlink" Target="https://www.treeshrubseeds.com/specieslist?id=904" TargetMode="External"/><Relationship Id="rId660" Type="http://schemas.openxmlformats.org/officeDocument/2006/relationships/hyperlink" Target="https://www.treeshrubseeds.com/specieslist?id=544" TargetMode="External"/><Relationship Id="rId1010" Type="http://schemas.openxmlformats.org/officeDocument/2006/relationships/hyperlink" Target="https://www.treeshrubseeds.com/specieslist?id=218" TargetMode="External"/><Relationship Id="rId422" Type="http://schemas.openxmlformats.org/officeDocument/2006/relationships/hyperlink" Target="https://www.treeshrubseeds.com/specieslist?id=657" TargetMode="External"/><Relationship Id="rId664" Type="http://schemas.openxmlformats.org/officeDocument/2006/relationships/hyperlink" Target="https://www.treeshrubseeds.com/specieslist?id=49" TargetMode="External"/><Relationship Id="rId1011" Type="http://schemas.openxmlformats.org/officeDocument/2006/relationships/hyperlink" Target="https://www.treeshrubseeds.com/specieslist?id=528" TargetMode="External"/><Relationship Id="rId421" Type="http://schemas.openxmlformats.org/officeDocument/2006/relationships/hyperlink" Target="https://www.treeshrubseeds.com/specieslist?id=1118" TargetMode="External"/><Relationship Id="rId663" Type="http://schemas.openxmlformats.org/officeDocument/2006/relationships/hyperlink" Target="https://www.treeshrubseeds.com/specieslist?id=1069" TargetMode="External"/><Relationship Id="rId1012" Type="http://schemas.openxmlformats.org/officeDocument/2006/relationships/hyperlink" Target="https://www.treeshrubseeds.com/specieslist?id=692" TargetMode="External"/><Relationship Id="rId420" Type="http://schemas.openxmlformats.org/officeDocument/2006/relationships/hyperlink" Target="https://www.treeshrubseeds.com/specieslist?id=670" TargetMode="External"/><Relationship Id="rId662" Type="http://schemas.openxmlformats.org/officeDocument/2006/relationships/hyperlink" Target="https://www.treeshrubseeds.com/specieslist?id=759" TargetMode="External"/><Relationship Id="rId1013" Type="http://schemas.openxmlformats.org/officeDocument/2006/relationships/hyperlink" Target="https://www.treeshrubseeds.com/specieslist?id=340" TargetMode="External"/><Relationship Id="rId661" Type="http://schemas.openxmlformats.org/officeDocument/2006/relationships/hyperlink" Target="https://www.treeshrubseeds.com/specieslist?id=1039" TargetMode="External"/><Relationship Id="rId1014" Type="http://schemas.openxmlformats.org/officeDocument/2006/relationships/hyperlink" Target="https://www.treeshrubseeds.com/specieslist?id=693" TargetMode="External"/><Relationship Id="rId1004" Type="http://schemas.openxmlformats.org/officeDocument/2006/relationships/hyperlink" Target="https://www.treeshrubseeds.com/specieslist?id=357" TargetMode="External"/><Relationship Id="rId1005" Type="http://schemas.openxmlformats.org/officeDocument/2006/relationships/hyperlink" Target="https://www.treeshrubseeds.com/specieslist?id=60" TargetMode="External"/><Relationship Id="rId1006" Type="http://schemas.openxmlformats.org/officeDocument/2006/relationships/hyperlink" Target="https://www.treeshrubseeds.com/specieslist?id=394" TargetMode="External"/><Relationship Id="rId1007" Type="http://schemas.openxmlformats.org/officeDocument/2006/relationships/hyperlink" Target="https://www.treeshrubseeds.com/specieslist?id=397" TargetMode="External"/><Relationship Id="rId1008" Type="http://schemas.openxmlformats.org/officeDocument/2006/relationships/hyperlink" Target="https://www.treeshrubseeds.com/specieslist?id=529" TargetMode="External"/><Relationship Id="rId1009" Type="http://schemas.openxmlformats.org/officeDocument/2006/relationships/hyperlink" Target="https://www.treeshrubseeds.com/specieslist?id=364" TargetMode="External"/><Relationship Id="rId415" Type="http://schemas.openxmlformats.org/officeDocument/2006/relationships/hyperlink" Target="https://www.treeshrubseeds.com/specieslist?id=56" TargetMode="External"/><Relationship Id="rId657" Type="http://schemas.openxmlformats.org/officeDocument/2006/relationships/hyperlink" Target="https://www.treeshrubseeds.com/specieslist?id=104" TargetMode="External"/><Relationship Id="rId899" Type="http://schemas.openxmlformats.org/officeDocument/2006/relationships/hyperlink" Target="https://www.treeshrubseeds.com/specieslist?id=418" TargetMode="External"/><Relationship Id="rId414" Type="http://schemas.openxmlformats.org/officeDocument/2006/relationships/hyperlink" Target="https://www.treeshrubseeds.com/specieslist?id=55" TargetMode="External"/><Relationship Id="rId656" Type="http://schemas.openxmlformats.org/officeDocument/2006/relationships/hyperlink" Target="https://www.treeshrubseeds.com/specieslist?id=209" TargetMode="External"/><Relationship Id="rId898" Type="http://schemas.openxmlformats.org/officeDocument/2006/relationships/hyperlink" Target="https://www.treeshrubseeds.com/specieslist?id=323" TargetMode="External"/><Relationship Id="rId413" Type="http://schemas.openxmlformats.org/officeDocument/2006/relationships/hyperlink" Target="https://www.treeshrubseeds.com/specieslist?id=242" TargetMode="External"/><Relationship Id="rId655" Type="http://schemas.openxmlformats.org/officeDocument/2006/relationships/hyperlink" Target="https://www.treeshrubseeds.com/specieslist?id=207" TargetMode="External"/><Relationship Id="rId897" Type="http://schemas.openxmlformats.org/officeDocument/2006/relationships/hyperlink" Target="https://www.treeshrubseeds.com/specieslist?id=322" TargetMode="External"/><Relationship Id="rId412" Type="http://schemas.openxmlformats.org/officeDocument/2006/relationships/hyperlink" Target="https://www.treeshrubseeds.com/specieslist?id=198" TargetMode="External"/><Relationship Id="rId654" Type="http://schemas.openxmlformats.org/officeDocument/2006/relationships/hyperlink" Target="https://www.treeshrubseeds.com/specieslist?id=467" TargetMode="External"/><Relationship Id="rId896" Type="http://schemas.openxmlformats.org/officeDocument/2006/relationships/hyperlink" Target="https://www.treeshrubseeds.com/specieslist?id=1468" TargetMode="External"/><Relationship Id="rId419" Type="http://schemas.openxmlformats.org/officeDocument/2006/relationships/hyperlink" Target="https://www.treeshrubseeds.com/specieslist?id=297" TargetMode="External"/><Relationship Id="rId418" Type="http://schemas.openxmlformats.org/officeDocument/2006/relationships/hyperlink" Target="https://www.treeshrubseeds.com/specieslist?id=220" TargetMode="External"/><Relationship Id="rId417" Type="http://schemas.openxmlformats.org/officeDocument/2006/relationships/hyperlink" Target="https://www.treeshrubseeds.com/specieslist?id=1463" TargetMode="External"/><Relationship Id="rId659" Type="http://schemas.openxmlformats.org/officeDocument/2006/relationships/hyperlink" Target="https://www.treeshrubseeds.com/specieslist?id=1169" TargetMode="External"/><Relationship Id="rId416" Type="http://schemas.openxmlformats.org/officeDocument/2006/relationships/hyperlink" Target="https://www.treeshrubseeds.com/specieslist?id=57" TargetMode="External"/><Relationship Id="rId658" Type="http://schemas.openxmlformats.org/officeDocument/2006/relationships/hyperlink" Target="https://www.treeshrubseeds.com/specieslist?id=241" TargetMode="External"/><Relationship Id="rId891" Type="http://schemas.openxmlformats.org/officeDocument/2006/relationships/hyperlink" Target="https://www.treeshrubseeds.com/specieslist?id=46" TargetMode="External"/><Relationship Id="rId890" Type="http://schemas.openxmlformats.org/officeDocument/2006/relationships/hyperlink" Target="https://www.treeshrubseeds.com/specieslist?id=191" TargetMode="External"/><Relationship Id="rId411" Type="http://schemas.openxmlformats.org/officeDocument/2006/relationships/hyperlink" Target="https://www.treeshrubseeds.com/specieslist?id=1252" TargetMode="External"/><Relationship Id="rId653" Type="http://schemas.openxmlformats.org/officeDocument/2006/relationships/hyperlink" Target="https://www.treeshrubseeds.com/specieslist?id=542" TargetMode="External"/><Relationship Id="rId895" Type="http://schemas.openxmlformats.org/officeDocument/2006/relationships/hyperlink" Target="https://www.treeshrubseeds.com/specieslist?id=1027" TargetMode="External"/><Relationship Id="rId1000" Type="http://schemas.openxmlformats.org/officeDocument/2006/relationships/hyperlink" Target="https://www.treeshrubseeds.com/specieslist?id=672" TargetMode="External"/><Relationship Id="rId410" Type="http://schemas.openxmlformats.org/officeDocument/2006/relationships/hyperlink" Target="https://www.treeshrubseeds.com/specieslist?id=656" TargetMode="External"/><Relationship Id="rId652" Type="http://schemas.openxmlformats.org/officeDocument/2006/relationships/hyperlink" Target="https://www.treeshrubseeds.com/specieslist?id=1181" TargetMode="External"/><Relationship Id="rId894" Type="http://schemas.openxmlformats.org/officeDocument/2006/relationships/hyperlink" Target="https://www.treeshrubseeds.com/specieslist?id=113" TargetMode="External"/><Relationship Id="rId1001" Type="http://schemas.openxmlformats.org/officeDocument/2006/relationships/hyperlink" Target="https://www.treeshrubseeds.com/specieslist?id=1066" TargetMode="External"/><Relationship Id="rId651" Type="http://schemas.openxmlformats.org/officeDocument/2006/relationships/hyperlink" Target="https://www.treeshrubseeds.com/specieslist?id=50" TargetMode="External"/><Relationship Id="rId893" Type="http://schemas.openxmlformats.org/officeDocument/2006/relationships/hyperlink" Target="https://www.treeshrubseeds.com/specieslist?id=288" TargetMode="External"/><Relationship Id="rId1002" Type="http://schemas.openxmlformats.org/officeDocument/2006/relationships/hyperlink" Target="https://www.treeshrubseeds.com/specieslist?id=393" TargetMode="External"/><Relationship Id="rId650" Type="http://schemas.openxmlformats.org/officeDocument/2006/relationships/hyperlink" Target="https://www.treeshrubseeds.com/specieslist?id=541" TargetMode="External"/><Relationship Id="rId892" Type="http://schemas.openxmlformats.org/officeDocument/2006/relationships/hyperlink" Target="https://www.treeshrubseeds.com/specieslist?id=1010" TargetMode="External"/><Relationship Id="rId1003" Type="http://schemas.openxmlformats.org/officeDocument/2006/relationships/hyperlink" Target="https://www.treeshrubseeds.com/specieslist?id=377" TargetMode="External"/><Relationship Id="rId1037" Type="http://schemas.openxmlformats.org/officeDocument/2006/relationships/hyperlink" Target="https://www.treeshrubseeds.com/specieslist?id=481" TargetMode="External"/><Relationship Id="rId1038" Type="http://schemas.openxmlformats.org/officeDocument/2006/relationships/hyperlink" Target="https://www.treeshrubseeds.com/specieslist?id=1516" TargetMode="External"/><Relationship Id="rId1039" Type="http://schemas.openxmlformats.org/officeDocument/2006/relationships/hyperlink" Target="https://www.treeshrubseeds.com/specieslist?id=1488" TargetMode="External"/><Relationship Id="rId206" Type="http://schemas.openxmlformats.org/officeDocument/2006/relationships/hyperlink" Target="https://www.treeshrubseeds.com/specieslist?id=273" TargetMode="External"/><Relationship Id="rId448" Type="http://schemas.openxmlformats.org/officeDocument/2006/relationships/hyperlink" Target="https://www.treeshrubseeds.com/specieslist?id=985" TargetMode="External"/><Relationship Id="rId205" Type="http://schemas.openxmlformats.org/officeDocument/2006/relationships/hyperlink" Target="https://www.treeshrubseeds.com/specieslist?id=244" TargetMode="External"/><Relationship Id="rId447" Type="http://schemas.openxmlformats.org/officeDocument/2006/relationships/hyperlink" Target="https://www.treeshrubseeds.com/specieslist?id=675" TargetMode="External"/><Relationship Id="rId689" Type="http://schemas.openxmlformats.org/officeDocument/2006/relationships/hyperlink" Target="https://www.treeshrubseeds.com/specieslist?id=768" TargetMode="External"/><Relationship Id="rId204" Type="http://schemas.openxmlformats.org/officeDocument/2006/relationships/hyperlink" Target="https://www.treeshrubseeds.com/specieslist?id=641" TargetMode="External"/><Relationship Id="rId446" Type="http://schemas.openxmlformats.org/officeDocument/2006/relationships/hyperlink" Target="https://www.treeshrubseeds.com/specieslist?id=1122" TargetMode="External"/><Relationship Id="rId688" Type="http://schemas.openxmlformats.org/officeDocument/2006/relationships/hyperlink" Target="https://www.treeshrubseeds.com/specieslist?id=185" TargetMode="External"/><Relationship Id="rId203" Type="http://schemas.openxmlformats.org/officeDocument/2006/relationships/hyperlink" Target="https://www.treeshrubseeds.com/specieslist?id=271" TargetMode="External"/><Relationship Id="rId445" Type="http://schemas.openxmlformats.org/officeDocument/2006/relationships/hyperlink" Target="https://www.treeshrubseeds.com/specieslist?id=984" TargetMode="External"/><Relationship Id="rId687" Type="http://schemas.openxmlformats.org/officeDocument/2006/relationships/hyperlink" Target="https://www.treeshrubseeds.com/specieslist?id=34" TargetMode="External"/><Relationship Id="rId209" Type="http://schemas.openxmlformats.org/officeDocument/2006/relationships/hyperlink" Target="https://www.treeshrubseeds.com/specieslist?id=868" TargetMode="External"/><Relationship Id="rId208" Type="http://schemas.openxmlformats.org/officeDocument/2006/relationships/hyperlink" Target="https://www.treeshrubseeds.com/specieslist?id=866" TargetMode="External"/><Relationship Id="rId207" Type="http://schemas.openxmlformats.org/officeDocument/2006/relationships/hyperlink" Target="https://www.treeshrubseeds.com/specieslist?id=1127" TargetMode="External"/><Relationship Id="rId449" Type="http://schemas.openxmlformats.org/officeDocument/2006/relationships/hyperlink" Target="https://www.treeshrubseeds.com/specieslist?id=969" TargetMode="External"/><Relationship Id="rId440" Type="http://schemas.openxmlformats.org/officeDocument/2006/relationships/hyperlink" Target="https://www.treeshrubseeds.com/specieslist?id=997" TargetMode="External"/><Relationship Id="rId682" Type="http://schemas.openxmlformats.org/officeDocument/2006/relationships/hyperlink" Target="https://www.treeshrubseeds.com/specieslist?id=66" TargetMode="External"/><Relationship Id="rId681" Type="http://schemas.openxmlformats.org/officeDocument/2006/relationships/hyperlink" Target="https://www.treeshrubseeds.com/specieslist?id=766" TargetMode="External"/><Relationship Id="rId1030" Type="http://schemas.openxmlformats.org/officeDocument/2006/relationships/hyperlink" Target="https://www.treeshrubseeds.com/specieslist?id=95" TargetMode="External"/><Relationship Id="rId680" Type="http://schemas.openxmlformats.org/officeDocument/2006/relationships/hyperlink" Target="https://www.treeshrubseeds.com/specieslist?id=65" TargetMode="External"/><Relationship Id="rId1031" Type="http://schemas.openxmlformats.org/officeDocument/2006/relationships/hyperlink" Target="https://www.treeshrubseeds.com/specieslist?id=1232" TargetMode="External"/><Relationship Id="rId1032" Type="http://schemas.openxmlformats.org/officeDocument/2006/relationships/hyperlink" Target="https://www.treeshrubseeds.com/specieslist?id=581" TargetMode="External"/><Relationship Id="rId202" Type="http://schemas.openxmlformats.org/officeDocument/2006/relationships/hyperlink" Target="https://www.treeshrubseeds.com/specieslist?id=511" TargetMode="External"/><Relationship Id="rId444" Type="http://schemas.openxmlformats.org/officeDocument/2006/relationships/hyperlink" Target="https://www.treeshrubseeds.com/specieslist?id=645" TargetMode="External"/><Relationship Id="rId686" Type="http://schemas.openxmlformats.org/officeDocument/2006/relationships/hyperlink" Target="https://www.treeshrubseeds.com/specieslist?id=577" TargetMode="External"/><Relationship Id="rId1033" Type="http://schemas.openxmlformats.org/officeDocument/2006/relationships/hyperlink" Target="https://www.treeshrubseeds.com/specieslist?id=45" TargetMode="External"/><Relationship Id="rId201" Type="http://schemas.openxmlformats.org/officeDocument/2006/relationships/hyperlink" Target="https://www.treeshrubseeds.com/specieslist?id=270" TargetMode="External"/><Relationship Id="rId443" Type="http://schemas.openxmlformats.org/officeDocument/2006/relationships/hyperlink" Target="https://www.treeshrubseeds.com/specieslist?id=1172" TargetMode="External"/><Relationship Id="rId685" Type="http://schemas.openxmlformats.org/officeDocument/2006/relationships/hyperlink" Target="https://www.treeshrubseeds.com/specieslist?id=767" TargetMode="External"/><Relationship Id="rId1034" Type="http://schemas.openxmlformats.org/officeDocument/2006/relationships/hyperlink" Target="https://www.treeshrubseeds.com/specieslist?id=630" TargetMode="External"/><Relationship Id="rId200" Type="http://schemas.openxmlformats.org/officeDocument/2006/relationships/hyperlink" Target="https://www.treeshrubseeds.com/specieslist?id=492" TargetMode="External"/><Relationship Id="rId442" Type="http://schemas.openxmlformats.org/officeDocument/2006/relationships/hyperlink" Target="https://www.treeshrubseeds.com/specieslist?id=995" TargetMode="External"/><Relationship Id="rId684" Type="http://schemas.openxmlformats.org/officeDocument/2006/relationships/hyperlink" Target="https://www.treeshrubseeds.com/specieslist?id=232" TargetMode="External"/><Relationship Id="rId1035" Type="http://schemas.openxmlformats.org/officeDocument/2006/relationships/hyperlink" Target="https://www.treeshrubseeds.com/specieslist?id=375" TargetMode="External"/><Relationship Id="rId441" Type="http://schemas.openxmlformats.org/officeDocument/2006/relationships/hyperlink" Target="https://www.treeshrubseeds.com/specieslist?id=1141" TargetMode="External"/><Relationship Id="rId683" Type="http://schemas.openxmlformats.org/officeDocument/2006/relationships/hyperlink" Target="https://www.treeshrubseeds.com/specieslist?id=1163" TargetMode="External"/><Relationship Id="rId1036" Type="http://schemas.openxmlformats.org/officeDocument/2006/relationships/hyperlink" Target="https://www.treeshrubseeds.com/specieslist?id=376" TargetMode="External"/><Relationship Id="rId1026" Type="http://schemas.openxmlformats.org/officeDocument/2006/relationships/hyperlink" Target="https://www.treeshrubseeds.com/specieslist?id=61" TargetMode="External"/><Relationship Id="rId1027" Type="http://schemas.openxmlformats.org/officeDocument/2006/relationships/hyperlink" Target="https://www.treeshrubseeds.com/specieslist?id=1515" TargetMode="External"/><Relationship Id="rId1028" Type="http://schemas.openxmlformats.org/officeDocument/2006/relationships/hyperlink" Target="https://www.treeshrubseeds.com/specieslist?id=1068" TargetMode="External"/><Relationship Id="rId1029" Type="http://schemas.openxmlformats.org/officeDocument/2006/relationships/hyperlink" Target="https://www.treeshrubseeds.com/specieslist?id=116" TargetMode="External"/><Relationship Id="rId437" Type="http://schemas.openxmlformats.org/officeDocument/2006/relationships/hyperlink" Target="https://www.treeshrubseeds.com/specieslist?id=996" TargetMode="External"/><Relationship Id="rId679" Type="http://schemas.openxmlformats.org/officeDocument/2006/relationships/hyperlink" Target="https://www.treeshrubseeds.com/specieslist?id=1040" TargetMode="External"/><Relationship Id="rId436" Type="http://schemas.openxmlformats.org/officeDocument/2006/relationships/hyperlink" Target="https://www.treeshrubseeds.com/specieslist?id=982" TargetMode="External"/><Relationship Id="rId678" Type="http://schemas.openxmlformats.org/officeDocument/2006/relationships/hyperlink" Target="https://www.treeshrubseeds.com/specieslist?id=228" TargetMode="External"/><Relationship Id="rId435" Type="http://schemas.openxmlformats.org/officeDocument/2006/relationships/hyperlink" Target="https://www.treeshrubseeds.com/specieslist?id=580" TargetMode="External"/><Relationship Id="rId677" Type="http://schemas.openxmlformats.org/officeDocument/2006/relationships/hyperlink" Target="https://www.treeshrubseeds.com/specieslist?id=84" TargetMode="External"/><Relationship Id="rId434" Type="http://schemas.openxmlformats.org/officeDocument/2006/relationships/hyperlink" Target="https://www.treeshrubseeds.com/specieslist?id=578" TargetMode="External"/><Relationship Id="rId676" Type="http://schemas.openxmlformats.org/officeDocument/2006/relationships/hyperlink" Target="https://www.treeshrubseeds.com/specieslist?id=1511" TargetMode="External"/><Relationship Id="rId439" Type="http://schemas.openxmlformats.org/officeDocument/2006/relationships/hyperlink" Target="https://www.treeshrubseeds.com/specieslist?id=658" TargetMode="External"/><Relationship Id="rId438" Type="http://schemas.openxmlformats.org/officeDocument/2006/relationships/hyperlink" Target="https://www.treeshrubseeds.com/specieslist?id=81" TargetMode="External"/><Relationship Id="rId671" Type="http://schemas.openxmlformats.org/officeDocument/2006/relationships/hyperlink" Target="https://www.treeshrubseeds.com/specieslist?id=83" TargetMode="External"/><Relationship Id="rId670" Type="http://schemas.openxmlformats.org/officeDocument/2006/relationships/hyperlink" Target="https://www.treeshrubseeds.com/specieslist?id=905" TargetMode="External"/><Relationship Id="rId1020" Type="http://schemas.openxmlformats.org/officeDocument/2006/relationships/hyperlink" Target="https://www.treeshrubseeds.com/specieslist?id=74" TargetMode="External"/><Relationship Id="rId1021" Type="http://schemas.openxmlformats.org/officeDocument/2006/relationships/hyperlink" Target="https://www.treeshrubseeds.com/specieslist?id=87" TargetMode="External"/><Relationship Id="rId433" Type="http://schemas.openxmlformats.org/officeDocument/2006/relationships/hyperlink" Target="https://www.treeshrubseeds.com/specieslist?id=1126" TargetMode="External"/><Relationship Id="rId675" Type="http://schemas.openxmlformats.org/officeDocument/2006/relationships/hyperlink" Target="https://www.treeshrubseeds.com/specieslist?id=502" TargetMode="External"/><Relationship Id="rId1022" Type="http://schemas.openxmlformats.org/officeDocument/2006/relationships/hyperlink" Target="https://www.treeshrubseeds.com/specieslist?id=695" TargetMode="External"/><Relationship Id="rId432" Type="http://schemas.openxmlformats.org/officeDocument/2006/relationships/hyperlink" Target="https://www.treeshrubseeds.com/specieslist?id=954" TargetMode="External"/><Relationship Id="rId674" Type="http://schemas.openxmlformats.org/officeDocument/2006/relationships/hyperlink" Target="https://www.treeshrubseeds.com/specieslist?id=103" TargetMode="External"/><Relationship Id="rId1023" Type="http://schemas.openxmlformats.org/officeDocument/2006/relationships/hyperlink" Target="https://www.treeshrubseeds.com/specieslist?id=88" TargetMode="External"/><Relationship Id="rId431" Type="http://schemas.openxmlformats.org/officeDocument/2006/relationships/hyperlink" Target="https://www.treeshrubseeds.com/specieslist?id=234" TargetMode="External"/><Relationship Id="rId673" Type="http://schemas.openxmlformats.org/officeDocument/2006/relationships/hyperlink" Target="https://www.treeshrubseeds.com/specieslist?id=102" TargetMode="External"/><Relationship Id="rId1024" Type="http://schemas.openxmlformats.org/officeDocument/2006/relationships/hyperlink" Target="https://www.treeshrubseeds.com/specieslist?id=178" TargetMode="External"/><Relationship Id="rId430" Type="http://schemas.openxmlformats.org/officeDocument/2006/relationships/hyperlink" Target="https://www.treeshrubseeds.com/specieslist?id=1507" TargetMode="External"/><Relationship Id="rId672" Type="http://schemas.openxmlformats.org/officeDocument/2006/relationships/hyperlink" Target="https://www.treeshrubseeds.com/specieslist?id=509" TargetMode="External"/><Relationship Id="rId1025" Type="http://schemas.openxmlformats.org/officeDocument/2006/relationships/hyperlink" Target="https://www.treeshrubseeds.com/specieslist?id=69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4.xml"/><Relationship Id="rId3"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5.xml"/><Relationship Id="rId3"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6.xml"/><Relationship Id="rId3"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7.xml"/><Relationship Id="rId3"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8.xml"/><Relationship Id="rId3"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19.xml"/><Relationship Id="rId3"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0.xml"/><Relationship Id="rId3"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1.xml"/><Relationship Id="rId3"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2.xml"/><Relationship Id="rId3"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23.xml"/><Relationship Id="rId3" Type="http://schemas.openxmlformats.org/officeDocument/2006/relationships/vmlDrawing" Target="../drawings/vmlDrawing2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9.0"/>
    <col customWidth="1" min="2" max="2" width="25.71"/>
    <col customWidth="1" min="3" max="5" width="10.71"/>
    <col customWidth="1" min="6" max="6" width="12.14"/>
    <col customWidth="1" min="7" max="11" width="10.71"/>
    <col customWidth="1" min="12" max="12" width="11.14"/>
    <col customWidth="1" min="13" max="30" width="10.71"/>
    <col customWidth="1" min="31" max="31" width="13.86"/>
    <col customWidth="1" min="32" max="45" width="10.71"/>
    <col customWidth="1" min="62" max="63" width="10.71"/>
  </cols>
  <sheetData>
    <row r="1" ht="12.75" customHeight="1">
      <c r="D1" s="1" t="s">
        <v>0</v>
      </c>
      <c r="E1" s="2"/>
      <c r="F1" s="1" t="s">
        <v>1</v>
      </c>
      <c r="G1" s="2"/>
      <c r="H1" s="1" t="s">
        <v>2</v>
      </c>
      <c r="I1" s="2"/>
      <c r="J1" s="1" t="s">
        <v>3</v>
      </c>
      <c r="K1" s="2"/>
      <c r="L1" s="1" t="s">
        <v>4</v>
      </c>
      <c r="M1" s="2"/>
      <c r="N1" s="1" t="s">
        <v>5</v>
      </c>
      <c r="O1" s="2"/>
      <c r="P1" s="3" t="s">
        <v>6</v>
      </c>
      <c r="Q1" s="2"/>
      <c r="R1" s="1" t="s">
        <v>7</v>
      </c>
      <c r="S1" s="2"/>
      <c r="T1" s="1" t="s">
        <v>8</v>
      </c>
      <c r="U1" s="2"/>
      <c r="V1" s="1" t="s">
        <v>9</v>
      </c>
      <c r="W1" s="2"/>
      <c r="X1" s="1" t="s">
        <v>10</v>
      </c>
      <c r="Y1" s="2"/>
      <c r="Z1" s="1" t="s">
        <v>11</v>
      </c>
      <c r="AA1" s="2"/>
      <c r="AB1" s="1" t="s">
        <v>12</v>
      </c>
      <c r="AC1" s="2"/>
      <c r="AD1" s="4" t="s">
        <v>13</v>
      </c>
      <c r="AE1" s="2"/>
      <c r="AF1" s="1" t="s">
        <v>14</v>
      </c>
      <c r="AG1" s="2"/>
      <c r="AH1" s="4" t="s">
        <v>15</v>
      </c>
      <c r="AI1" s="2"/>
      <c r="AJ1" s="3" t="s">
        <v>16</v>
      </c>
      <c r="AK1" s="2"/>
      <c r="AL1" s="1" t="s">
        <v>17</v>
      </c>
      <c r="AM1" s="2"/>
      <c r="AN1" s="1" t="s">
        <v>18</v>
      </c>
      <c r="AO1" s="2"/>
      <c r="AP1" s="1" t="s">
        <v>19</v>
      </c>
      <c r="AQ1" s="2"/>
      <c r="AR1" s="1" t="s">
        <v>20</v>
      </c>
      <c r="AS1" s="2"/>
    </row>
    <row r="2" ht="12.75" customHeight="1">
      <c r="A2" s="5" t="s">
        <v>21</v>
      </c>
      <c r="B2" s="5"/>
      <c r="C2" s="5"/>
      <c r="D2" s="6" t="s">
        <v>22</v>
      </c>
      <c r="E2" s="7"/>
      <c r="F2" s="8" t="s">
        <v>23</v>
      </c>
      <c r="G2" s="7"/>
      <c r="H2" s="6" t="s">
        <v>24</v>
      </c>
      <c r="I2" s="7"/>
      <c r="J2" s="6" t="s">
        <v>25</v>
      </c>
      <c r="K2" s="7"/>
      <c r="L2" s="9" t="s">
        <v>26</v>
      </c>
      <c r="M2" s="7"/>
      <c r="N2" s="8" t="s">
        <v>27</v>
      </c>
      <c r="O2" s="7"/>
      <c r="P2" s="10" t="s">
        <v>28</v>
      </c>
      <c r="Q2" s="7"/>
      <c r="R2" s="6" t="s">
        <v>29</v>
      </c>
      <c r="S2" s="7"/>
      <c r="T2" s="6" t="s">
        <v>30</v>
      </c>
      <c r="U2" s="7"/>
      <c r="V2" s="6" t="s">
        <v>31</v>
      </c>
      <c r="W2" s="7"/>
      <c r="X2" s="6" t="s">
        <v>32</v>
      </c>
      <c r="Y2" s="7"/>
      <c r="Z2" s="6" t="s">
        <v>33</v>
      </c>
      <c r="AA2" s="7"/>
      <c r="AB2" s="6" t="s">
        <v>34</v>
      </c>
      <c r="AC2" s="7"/>
      <c r="AD2" s="11" t="s">
        <v>35</v>
      </c>
      <c r="AE2" s="7"/>
      <c r="AF2" s="12" t="s">
        <v>36</v>
      </c>
      <c r="AG2" s="7"/>
      <c r="AH2" s="11" t="s">
        <v>37</v>
      </c>
      <c r="AI2" s="7"/>
      <c r="AJ2" s="10" t="s">
        <v>38</v>
      </c>
      <c r="AK2" s="7"/>
      <c r="AL2" s="8" t="s">
        <v>39</v>
      </c>
      <c r="AM2" s="7"/>
      <c r="AN2" s="6" t="s">
        <v>40</v>
      </c>
      <c r="AO2" s="7"/>
      <c r="AP2" s="6" t="s">
        <v>41</v>
      </c>
      <c r="AQ2" s="7"/>
      <c r="AR2" s="12" t="s">
        <v>42</v>
      </c>
      <c r="AS2" s="7"/>
    </row>
    <row r="3" ht="12.75" customHeight="1">
      <c r="A3" s="13" t="s">
        <v>43</v>
      </c>
      <c r="B3" s="5"/>
      <c r="C3" s="5"/>
      <c r="D3" s="6" t="s">
        <v>44</v>
      </c>
      <c r="E3" s="7"/>
      <c r="F3" s="8" t="s">
        <v>45</v>
      </c>
      <c r="G3" s="7"/>
      <c r="H3" s="6" t="s">
        <v>46</v>
      </c>
      <c r="I3" s="7"/>
      <c r="J3" s="6" t="s">
        <v>47</v>
      </c>
      <c r="K3" s="7"/>
      <c r="L3" s="9" t="s">
        <v>48</v>
      </c>
      <c r="M3" s="7"/>
      <c r="N3" s="8" t="s">
        <v>49</v>
      </c>
      <c r="O3" s="7"/>
      <c r="P3" s="10" t="s">
        <v>50</v>
      </c>
      <c r="Q3" s="7"/>
      <c r="R3" s="6" t="s">
        <v>51</v>
      </c>
      <c r="S3" s="7"/>
      <c r="T3" s="6" t="s">
        <v>52</v>
      </c>
      <c r="U3" s="14"/>
      <c r="V3" s="6" t="s">
        <v>53</v>
      </c>
      <c r="W3" s="7"/>
      <c r="X3" s="6" t="s">
        <v>54</v>
      </c>
      <c r="Y3" s="7"/>
      <c r="Z3" s="6" t="s">
        <v>55</v>
      </c>
      <c r="AA3" s="14"/>
      <c r="AB3" s="6" t="s">
        <v>56</v>
      </c>
      <c r="AC3" s="7"/>
      <c r="AD3" s="11" t="s">
        <v>57</v>
      </c>
      <c r="AE3" s="15"/>
      <c r="AF3" s="12" t="s">
        <v>58</v>
      </c>
      <c r="AG3" s="7"/>
      <c r="AH3" s="11" t="s">
        <v>59</v>
      </c>
      <c r="AI3" s="15"/>
      <c r="AJ3" s="10" t="s">
        <v>60</v>
      </c>
      <c r="AK3" s="7"/>
      <c r="AL3" s="16" t="s">
        <v>61</v>
      </c>
      <c r="AM3" s="17"/>
      <c r="AN3" s="6" t="s">
        <v>62</v>
      </c>
      <c r="AO3" s="14"/>
      <c r="AP3" s="6" t="s">
        <v>63</v>
      </c>
      <c r="AQ3" s="7"/>
      <c r="AR3" s="12" t="s">
        <v>64</v>
      </c>
      <c r="AS3" s="7"/>
    </row>
    <row r="4" ht="45.0" customHeight="1">
      <c r="A4" s="13" t="s">
        <v>65</v>
      </c>
      <c r="B4" s="5"/>
      <c r="C4" s="5"/>
      <c r="D4" s="18">
        <v>318.0</v>
      </c>
      <c r="E4" s="19"/>
      <c r="F4" s="18">
        <v>316.0</v>
      </c>
      <c r="G4" s="19"/>
      <c r="H4" s="18">
        <v>746.0</v>
      </c>
      <c r="I4" s="19"/>
      <c r="J4" s="18">
        <v>543.0</v>
      </c>
      <c r="K4" s="19"/>
      <c r="L4" s="20">
        <v>951.0</v>
      </c>
      <c r="M4" s="19"/>
      <c r="N4" s="18">
        <v>833.0</v>
      </c>
      <c r="O4" s="19"/>
      <c r="P4" s="21">
        <v>12.0</v>
      </c>
      <c r="Q4" s="19"/>
      <c r="R4" s="18">
        <v>375.0</v>
      </c>
      <c r="S4" s="19"/>
      <c r="T4" s="18">
        <v>371.0</v>
      </c>
      <c r="U4" s="19"/>
      <c r="V4" s="18">
        <v>743.0</v>
      </c>
      <c r="W4" s="19"/>
      <c r="X4" s="18">
        <v>95.0</v>
      </c>
      <c r="Y4" s="19"/>
      <c r="Z4" s="18">
        <v>71.0</v>
      </c>
      <c r="AA4" s="19"/>
      <c r="AB4" s="18">
        <v>125.0</v>
      </c>
      <c r="AC4" s="19"/>
      <c r="AD4" s="22">
        <v>701.0</v>
      </c>
      <c r="AE4" s="19"/>
      <c r="AF4" s="18">
        <v>129.0</v>
      </c>
      <c r="AG4" s="19"/>
      <c r="AH4" s="22">
        <v>391.0</v>
      </c>
      <c r="AI4" s="19"/>
      <c r="AJ4" s="23">
        <v>972.0</v>
      </c>
      <c r="AK4" s="24"/>
      <c r="AL4" s="18">
        <v>541.0</v>
      </c>
      <c r="AM4" s="19"/>
      <c r="AN4" s="18">
        <v>94.0</v>
      </c>
      <c r="AO4" s="19"/>
      <c r="AP4" s="18">
        <v>544.0</v>
      </c>
      <c r="AQ4" s="19"/>
      <c r="AR4" s="18">
        <v>823.0</v>
      </c>
      <c r="AS4" s="19"/>
      <c r="BJ4" s="18"/>
      <c r="BK4" s="19"/>
    </row>
    <row r="5" ht="12.75" customHeight="1">
      <c r="A5" s="25" t="s">
        <v>66</v>
      </c>
      <c r="B5" s="26" t="s">
        <v>67</v>
      </c>
      <c r="C5" s="26"/>
      <c r="D5" s="27">
        <v>705.0</v>
      </c>
      <c r="E5" s="28" t="s">
        <v>68</v>
      </c>
      <c r="F5" s="29">
        <v>610.0</v>
      </c>
      <c r="G5" s="30" t="s">
        <v>69</v>
      </c>
      <c r="H5" s="31">
        <v>415.0</v>
      </c>
      <c r="I5" s="28" t="s">
        <v>70</v>
      </c>
      <c r="J5" s="29">
        <v>545.0</v>
      </c>
      <c r="K5" s="30" t="s">
        <v>71</v>
      </c>
      <c r="L5" s="32">
        <v>415.0</v>
      </c>
      <c r="M5" s="30" t="s">
        <v>72</v>
      </c>
      <c r="N5" s="29">
        <v>700.0</v>
      </c>
      <c r="O5" s="30" t="s">
        <v>73</v>
      </c>
      <c r="P5" s="33">
        <v>400.0</v>
      </c>
      <c r="Q5" s="30" t="s">
        <v>74</v>
      </c>
      <c r="R5" s="31">
        <v>610.0</v>
      </c>
      <c r="S5" s="28" t="s">
        <v>75</v>
      </c>
      <c r="T5" s="34">
        <v>690.0</v>
      </c>
      <c r="U5" s="28" t="s">
        <v>76</v>
      </c>
      <c r="V5" s="29">
        <v>435.0</v>
      </c>
      <c r="W5" s="30" t="s">
        <v>77</v>
      </c>
      <c r="X5" s="29">
        <v>450.0</v>
      </c>
      <c r="Y5" s="30" t="s">
        <v>78</v>
      </c>
      <c r="Z5" s="31">
        <v>595.0</v>
      </c>
      <c r="AA5" s="28" t="s">
        <v>79</v>
      </c>
      <c r="AB5" s="31">
        <v>545.0</v>
      </c>
      <c r="AC5" s="28" t="s">
        <v>80</v>
      </c>
      <c r="AD5" s="35">
        <v>785.0</v>
      </c>
      <c r="AE5" s="28" t="s">
        <v>81</v>
      </c>
      <c r="AF5" s="29">
        <v>400.0</v>
      </c>
      <c r="AG5" s="30" t="s">
        <v>82</v>
      </c>
      <c r="AH5" s="35">
        <v>785.0</v>
      </c>
      <c r="AI5" s="28" t="s">
        <v>83</v>
      </c>
      <c r="AJ5" s="33">
        <v>560.0</v>
      </c>
      <c r="AK5" s="30" t="s">
        <v>84</v>
      </c>
      <c r="AL5" s="29">
        <v>675.0</v>
      </c>
      <c r="AM5" s="28" t="s">
        <v>85</v>
      </c>
      <c r="AN5" s="31">
        <v>425.0</v>
      </c>
      <c r="AO5" s="28" t="s">
        <v>86</v>
      </c>
      <c r="AP5" s="29">
        <v>640.0</v>
      </c>
      <c r="AQ5" s="36" t="s">
        <v>87</v>
      </c>
      <c r="AR5" s="29">
        <v>725.0</v>
      </c>
      <c r="AS5" s="30" t="s">
        <v>88</v>
      </c>
      <c r="BJ5" s="29"/>
      <c r="BK5" s="30"/>
    </row>
    <row r="6" ht="12.75" customHeight="1">
      <c r="A6" s="37" t="s">
        <v>89</v>
      </c>
      <c r="B6" s="38" t="s">
        <v>90</v>
      </c>
      <c r="C6" s="38"/>
      <c r="D6" s="39">
        <v>12.62</v>
      </c>
      <c r="E6" s="40" t="s">
        <v>68</v>
      </c>
      <c r="F6" s="41">
        <v>11.31</v>
      </c>
      <c r="G6" s="42" t="s">
        <v>69</v>
      </c>
      <c r="H6" s="39">
        <v>8.14</v>
      </c>
      <c r="I6" s="40" t="s">
        <v>70</v>
      </c>
      <c r="J6" s="41">
        <v>11.0</v>
      </c>
      <c r="K6" s="42" t="s">
        <v>71</v>
      </c>
      <c r="L6" s="43">
        <v>10.07</v>
      </c>
      <c r="M6" s="42" t="s">
        <v>72</v>
      </c>
      <c r="N6" s="41">
        <v>12.14</v>
      </c>
      <c r="O6" s="42" t="s">
        <v>73</v>
      </c>
      <c r="P6" s="44">
        <v>9.57</v>
      </c>
      <c r="Q6" s="42" t="s">
        <v>74</v>
      </c>
      <c r="R6" s="39">
        <v>10.97</v>
      </c>
      <c r="S6" s="40" t="s">
        <v>75</v>
      </c>
      <c r="T6" s="45">
        <v>13.86</v>
      </c>
      <c r="U6" s="46" t="s">
        <v>76</v>
      </c>
      <c r="V6" s="41">
        <v>9.86</v>
      </c>
      <c r="W6" s="42" t="s">
        <v>77</v>
      </c>
      <c r="X6" s="41">
        <v>10.5</v>
      </c>
      <c r="Y6" s="42" t="s">
        <v>78</v>
      </c>
      <c r="Z6" s="39">
        <v>11.31</v>
      </c>
      <c r="AA6" s="40" t="s">
        <v>79</v>
      </c>
      <c r="AB6" s="39">
        <v>11.24</v>
      </c>
      <c r="AC6" s="40" t="s">
        <v>80</v>
      </c>
      <c r="AD6" s="47">
        <v>11.72</v>
      </c>
      <c r="AE6" s="46" t="s">
        <v>81</v>
      </c>
      <c r="AF6" s="41">
        <v>8.55</v>
      </c>
      <c r="AG6" s="42" t="s">
        <v>82</v>
      </c>
      <c r="AH6" s="47">
        <v>11.68</v>
      </c>
      <c r="AI6" s="46" t="s">
        <v>83</v>
      </c>
      <c r="AJ6" s="44">
        <v>9.24</v>
      </c>
      <c r="AK6" s="42" t="s">
        <v>84</v>
      </c>
      <c r="AL6" s="41">
        <v>12.0</v>
      </c>
      <c r="AM6" s="42" t="s">
        <v>85</v>
      </c>
      <c r="AN6" s="39">
        <v>9.07</v>
      </c>
      <c r="AO6" s="40" t="s">
        <v>86</v>
      </c>
      <c r="AP6" s="41">
        <v>11.4</v>
      </c>
      <c r="AQ6" s="42" t="s">
        <v>87</v>
      </c>
      <c r="AR6" s="41">
        <v>7.17</v>
      </c>
      <c r="AS6" s="42" t="s">
        <v>88</v>
      </c>
      <c r="BJ6" s="41"/>
      <c r="BK6" s="42"/>
    </row>
    <row r="7" ht="12.75" customHeight="1">
      <c r="A7" s="48"/>
      <c r="B7" s="49"/>
      <c r="C7" s="49"/>
      <c r="D7" s="49"/>
      <c r="E7" s="50"/>
      <c r="F7" s="51"/>
      <c r="G7" s="52"/>
      <c r="H7" s="49"/>
      <c r="I7" s="50"/>
      <c r="J7" s="49"/>
      <c r="K7" s="50"/>
      <c r="L7" s="51"/>
      <c r="M7" s="52"/>
      <c r="N7" s="49"/>
      <c r="O7" s="50"/>
      <c r="P7" s="53"/>
      <c r="Q7" s="50"/>
      <c r="R7" s="49"/>
      <c r="S7" s="50"/>
      <c r="T7" s="53"/>
      <c r="U7" s="50"/>
      <c r="V7" s="49"/>
      <c r="W7" s="50"/>
      <c r="X7" s="49"/>
      <c r="Y7" s="50"/>
      <c r="Z7" s="49"/>
      <c r="AA7" s="50"/>
      <c r="AB7" s="49"/>
      <c r="AC7" s="50"/>
      <c r="AD7" s="49"/>
      <c r="AE7" s="49"/>
      <c r="AF7" s="49"/>
      <c r="AG7" s="50"/>
      <c r="AH7" s="49"/>
      <c r="AI7" s="49"/>
      <c r="AJ7" s="53"/>
      <c r="AK7" s="50"/>
      <c r="AL7" s="54"/>
      <c r="AM7" s="55"/>
      <c r="AN7" s="49"/>
      <c r="AO7" s="50"/>
      <c r="AP7" s="49"/>
      <c r="AQ7" s="50"/>
      <c r="AR7" s="49"/>
      <c r="AS7" s="50"/>
      <c r="BJ7" s="49"/>
      <c r="BK7" s="50"/>
    </row>
    <row r="8" ht="12.75" customHeight="1">
      <c r="A8" s="56" t="s">
        <v>91</v>
      </c>
      <c r="B8" s="57" t="s">
        <v>92</v>
      </c>
      <c r="C8" s="57"/>
      <c r="D8" s="58">
        <v>50.0</v>
      </c>
      <c r="E8" s="59" t="s">
        <v>93</v>
      </c>
      <c r="F8" s="60">
        <v>87.0</v>
      </c>
      <c r="G8" s="59" t="s">
        <v>94</v>
      </c>
      <c r="H8" s="58">
        <v>95.0</v>
      </c>
      <c r="I8" s="59" t="s">
        <v>95</v>
      </c>
      <c r="J8" s="61">
        <v>87.0</v>
      </c>
      <c r="K8" s="59" t="s">
        <v>96</v>
      </c>
      <c r="L8" s="62">
        <v>30.0</v>
      </c>
      <c r="M8" s="59" t="s">
        <v>97</v>
      </c>
      <c r="N8" s="63">
        <v>92.0</v>
      </c>
      <c r="O8" s="64" t="s">
        <v>98</v>
      </c>
      <c r="P8" s="65">
        <v>26.0</v>
      </c>
      <c r="Q8" s="59" t="s">
        <v>99</v>
      </c>
      <c r="R8" s="58">
        <v>50.0</v>
      </c>
      <c r="S8" s="59" t="s">
        <v>100</v>
      </c>
      <c r="T8" s="58">
        <v>20.0</v>
      </c>
      <c r="U8" s="59" t="s">
        <v>101</v>
      </c>
      <c r="V8" s="66">
        <v>90.0</v>
      </c>
      <c r="W8" s="59" t="s">
        <v>102</v>
      </c>
      <c r="X8" s="67">
        <v>30.0</v>
      </c>
      <c r="Y8" s="59" t="s">
        <v>103</v>
      </c>
      <c r="Z8" s="67">
        <v>45.0</v>
      </c>
      <c r="AA8" s="59" t="s">
        <v>104</v>
      </c>
      <c r="AB8" s="65">
        <v>40.0</v>
      </c>
      <c r="AC8" s="59" t="s">
        <v>105</v>
      </c>
      <c r="AD8" s="68">
        <v>46.0</v>
      </c>
      <c r="AE8" s="59" t="s">
        <v>106</v>
      </c>
      <c r="AF8" s="67" t="s">
        <v>107</v>
      </c>
      <c r="AG8" s="59" t="s">
        <v>108</v>
      </c>
      <c r="AH8" s="67">
        <v>40.0</v>
      </c>
      <c r="AI8" s="59" t="s">
        <v>109</v>
      </c>
      <c r="AJ8" s="58">
        <v>65.0</v>
      </c>
      <c r="AK8" s="59" t="s">
        <v>110</v>
      </c>
      <c r="AL8" s="60">
        <v>54.0</v>
      </c>
      <c r="AM8" s="69" t="s">
        <v>111</v>
      </c>
      <c r="AN8" s="67">
        <v>40.0</v>
      </c>
      <c r="AO8" s="59" t="s">
        <v>112</v>
      </c>
      <c r="AP8" s="58">
        <v>90.0</v>
      </c>
      <c r="AQ8" s="59" t="s">
        <v>113</v>
      </c>
      <c r="AR8" s="58">
        <v>30.0</v>
      </c>
      <c r="AS8" s="59" t="s">
        <v>114</v>
      </c>
      <c r="BJ8" s="70"/>
      <c r="BK8" s="71"/>
    </row>
    <row r="9" ht="12.75" customHeight="1">
      <c r="A9" s="72" t="s">
        <v>115</v>
      </c>
      <c r="B9" s="73" t="s">
        <v>116</v>
      </c>
      <c r="C9" s="73"/>
      <c r="D9" s="74">
        <f>100-D8</f>
        <v>50</v>
      </c>
      <c r="E9" s="75"/>
      <c r="F9" s="76">
        <v>13.0</v>
      </c>
      <c r="G9" s="77" t="s">
        <v>94</v>
      </c>
      <c r="H9" s="74">
        <f>100-H8</f>
        <v>5</v>
      </c>
      <c r="I9" s="78"/>
      <c r="J9" s="74">
        <f>100-J8</f>
        <v>13</v>
      </c>
      <c r="K9" s="75"/>
      <c r="L9" s="79">
        <v>70.0</v>
      </c>
      <c r="M9" s="77" t="s">
        <v>97</v>
      </c>
      <c r="N9" s="76">
        <v>8.0</v>
      </c>
      <c r="O9" s="80" t="s">
        <v>98</v>
      </c>
      <c r="P9" s="81">
        <f>100-P8</f>
        <v>74</v>
      </c>
      <c r="Q9" s="82"/>
      <c r="R9" s="74">
        <f>100-R8</f>
        <v>50</v>
      </c>
      <c r="S9" s="75"/>
      <c r="T9" s="83">
        <v>80.0</v>
      </c>
      <c r="U9" s="75"/>
      <c r="V9" s="74">
        <f>100-V8</f>
        <v>10</v>
      </c>
      <c r="W9" s="75"/>
      <c r="X9" s="74">
        <f>100-X8</f>
        <v>70</v>
      </c>
      <c r="Y9" s="75"/>
      <c r="Z9" s="74">
        <f>100-Z8</f>
        <v>55</v>
      </c>
      <c r="AA9" s="78"/>
      <c r="AB9" s="84">
        <f>100-AB8</f>
        <v>60</v>
      </c>
      <c r="AC9" s="75"/>
      <c r="AD9" s="84">
        <f>100-AD8</f>
        <v>54</v>
      </c>
      <c r="AE9" s="84"/>
      <c r="AF9" s="74"/>
      <c r="AG9" s="75"/>
      <c r="AH9" s="84">
        <f>100-AH8</f>
        <v>60</v>
      </c>
      <c r="AI9" s="84"/>
      <c r="AJ9" s="85">
        <v>35.0</v>
      </c>
      <c r="AK9" s="86" t="s">
        <v>110</v>
      </c>
      <c r="AL9" s="76">
        <v>46.0</v>
      </c>
      <c r="AM9" s="77" t="s">
        <v>111</v>
      </c>
      <c r="AN9" s="84">
        <f>100-AN8</f>
        <v>60</v>
      </c>
      <c r="AO9" s="75"/>
      <c r="AP9" s="74">
        <f>100-AP8</f>
        <v>10</v>
      </c>
      <c r="AQ9" s="75"/>
      <c r="AR9" s="74">
        <f>100-AR8</f>
        <v>70</v>
      </c>
      <c r="AS9" s="75"/>
      <c r="BJ9" s="74"/>
      <c r="BK9" s="75"/>
    </row>
    <row r="10" ht="12.75" customHeight="1">
      <c r="A10" s="72" t="s">
        <v>117</v>
      </c>
      <c r="B10" s="73" t="s">
        <v>118</v>
      </c>
      <c r="C10" s="73"/>
      <c r="D10" s="87">
        <v>6.5E-5</v>
      </c>
      <c r="E10" s="86" t="s">
        <v>93</v>
      </c>
      <c r="F10" s="76">
        <v>1.7514E-5</v>
      </c>
      <c r="G10" s="82" t="s">
        <v>119</v>
      </c>
      <c r="H10" s="87">
        <v>1.5E-7</v>
      </c>
      <c r="I10" s="88" t="s">
        <v>95</v>
      </c>
      <c r="J10" s="89">
        <f>VLOOKUP(J$2,'Seed mass dataset'!$A:$C,2)</f>
        <v>0.0000298416</v>
      </c>
      <c r="K10" s="90" t="str">
        <f>VLOOKUP(J$2,'Seed mass dataset'!$A:$C,3)</f>
        <v>https://www.treeshrubseeds.com/specieslist?id=498</v>
      </c>
      <c r="L10" s="79">
        <v>3.1E-5</v>
      </c>
      <c r="M10" s="77" t="s">
        <v>97</v>
      </c>
      <c r="N10" s="76">
        <v>0.0073</v>
      </c>
      <c r="O10" s="91" t="s">
        <v>120</v>
      </c>
      <c r="P10" s="81">
        <f>VLOOKUP(P$2,'Seed mass dataset'!$A:$C,2)</f>
        <v>0.0000094498</v>
      </c>
      <c r="Q10" s="90" t="str">
        <f>VLOOKUP(P$2,'Seed mass dataset'!$A:$C,3)</f>
        <v>https://www.treeshrubseeds.com/specieslist?id=1088</v>
      </c>
      <c r="R10" s="81">
        <f>VLOOKUP(R$2,'Seed mass dataset'!$A:$C,2)</f>
        <v>0.0000002181</v>
      </c>
      <c r="S10" s="90" t="str">
        <f>VLOOKUP(R$2,'Seed mass dataset'!$A:$C,3)</f>
        <v>https://www.treeshrubseeds.com/specieslist?id=868</v>
      </c>
      <c r="T10" s="81">
        <f>VLOOKUP(T$2,'Seed mass dataset'!$A:$C,2)</f>
        <v>0.0000031499</v>
      </c>
      <c r="U10" s="90" t="str">
        <f>VLOOKUP(T$2,'Seed mass dataset'!$A:$C,3)</f>
        <v>https://www.treeshrubseeds.com/specieslist?id=640</v>
      </c>
      <c r="V10" s="81">
        <f>VLOOKUP(V$2,'Seed mass dataset'!$A:$C,2)</f>
        <v>0.0000043908</v>
      </c>
      <c r="W10" s="90" t="str">
        <f>VLOOKUP(V$2,'Seed mass dataset'!$A:$C,3)</f>
        <v>https://www.treeshrubseeds.com/specieslist?id=200</v>
      </c>
      <c r="X10" s="81">
        <f>VLOOKUP(X$2,'Seed mass dataset'!$A:$C,2)</f>
        <v>0.0000016521</v>
      </c>
      <c r="Y10" s="90" t="str">
        <f>VLOOKUP(X$2,'Seed mass dataset'!$A:$C,3)</f>
        <v>https://www.treeshrubseeds.com/specieslist?id=1042</v>
      </c>
      <c r="Z10" s="81">
        <f>VLOOKUP(Z$2,'Seed mass dataset'!$A:$C,2)</f>
        <v>0.0000014264</v>
      </c>
      <c r="AA10" s="90" t="str">
        <f>VLOOKUP(Z$2,'Seed mass dataset'!$A:$C,3)</f>
        <v>https://www.treeshrubseeds.com/specieslist?id=857</v>
      </c>
      <c r="AB10" s="81">
        <f>VLOOKUP(AB$2,'Seed mass dataset'!$A:$C,2)</f>
        <v>0.0000087229</v>
      </c>
      <c r="AC10" s="90" t="str">
        <f>VLOOKUP(AB$2,'Seed mass dataset'!$A:$C,3)</f>
        <v>https://www.treeshrubseeds.com/specieslist?id=1043</v>
      </c>
      <c r="AD10" s="81">
        <f>VLOOKUP(AD$2,'Seed mass dataset'!$A:$C,2)</f>
        <v>0.0000109037</v>
      </c>
      <c r="AE10" s="90" t="str">
        <f>VLOOKUP(AD$2,'Seed mass dataset'!$A:$C,3)</f>
        <v>https://www.treeshrubseeds.com/specieslist?id=185</v>
      </c>
      <c r="AF10" s="81">
        <f>VLOOKUP(AF$2,'Seed mass dataset'!$A:$C,2)</f>
        <v>0.0000167997</v>
      </c>
      <c r="AG10" s="90" t="str">
        <f>VLOOKUP(AF$2,'Seed mass dataset'!$A:$C,3)</f>
        <v>https://www.treeshrubseeds.com/specieslist?id=330</v>
      </c>
      <c r="AH10" s="81">
        <f>VLOOKUP(AH$2,'Seed mass dataset'!$A:$C,2)</f>
        <v>0.0000151197</v>
      </c>
      <c r="AI10" s="90" t="str">
        <f>VLOOKUP(AH$2,'Seed mass dataset'!$A:$C,3)</f>
        <v>https://www.treeshrubseeds.com/specieslist?id=899</v>
      </c>
      <c r="AJ10" s="81">
        <f>VLOOKUP(AJ$2,'Seed mass dataset'!$A:$C,2)</f>
        <v>0.0000041999</v>
      </c>
      <c r="AK10" s="90" t="str">
        <f>VLOOKUP(AJ$2,'Seed mass dataset'!$A:$C,3)</f>
        <v>https://www.treeshrubseeds.com/specieslist?id=64</v>
      </c>
      <c r="AL10" s="76">
        <v>2.6E-6</v>
      </c>
      <c r="AM10" s="92" t="s">
        <v>121</v>
      </c>
      <c r="AN10" s="81">
        <f>VLOOKUP(AN$2,'Seed mass dataset'!$A:$C,2)</f>
        <v>0.0000027</v>
      </c>
      <c r="AO10" s="90" t="str">
        <f>VLOOKUP(AN$2,'Seed mass dataset'!$A:$C,3)</f>
        <v>https://www.treeshrubseeds.com/specieslist?id=787</v>
      </c>
      <c r="AP10" s="81">
        <f>VLOOKUP(AP$2,'Seed mass dataset'!$A:$C,2)</f>
        <v>0.0000188997</v>
      </c>
      <c r="AQ10" s="90" t="str">
        <f>VLOOKUP(AP$2,'Seed mass dataset'!$A:$C,3)</f>
        <v>https://www.treeshrubseeds.com/specieslist?id=398</v>
      </c>
      <c r="AR10" s="81">
        <f>VLOOKUP(AR$2,'Seed mass dataset'!$A:$C,2)</f>
        <v>0.0021599637</v>
      </c>
      <c r="AS10" s="90" t="str">
        <f>VLOOKUP(AR$2,'Seed mass dataset'!$A:$C,3)</f>
        <v>https://www.treeshrubseeds.com/specieslist?id=423</v>
      </c>
      <c r="BJ10" s="74"/>
      <c r="BK10" s="75"/>
    </row>
    <row r="11" ht="12.75" customHeight="1">
      <c r="A11" s="72" t="s">
        <v>122</v>
      </c>
      <c r="B11" s="73" t="s">
        <v>123</v>
      </c>
      <c r="C11" s="73"/>
      <c r="D11" s="87">
        <f>species16!$C$35</f>
        <v>0.5415631323</v>
      </c>
      <c r="E11" s="75"/>
      <c r="F11" s="87">
        <f>species14!$C$35</f>
        <v>0.04847034155</v>
      </c>
      <c r="G11" s="93"/>
      <c r="H11" s="87">
        <f>species13!$C$35</f>
        <v>0.1578734175</v>
      </c>
      <c r="I11" s="78"/>
      <c r="J11" s="87">
        <f>species6!$C$35</f>
        <v>0.2363634393</v>
      </c>
      <c r="K11" s="75"/>
      <c r="L11" s="87">
        <f>species2!$C$35</f>
        <v>0.2141763695</v>
      </c>
      <c r="M11" s="94"/>
      <c r="N11" s="76">
        <v>11.68</v>
      </c>
      <c r="O11" s="91" t="s">
        <v>124</v>
      </c>
      <c r="P11" s="87">
        <f>species4!$C$35</f>
        <v>0.3169553036</v>
      </c>
      <c r="Q11" s="94"/>
      <c r="R11" s="87">
        <f>species12!$C$35</f>
        <v>0.1246682577</v>
      </c>
      <c r="S11" s="75"/>
      <c r="T11" s="87">
        <f>species20!$C$35</f>
        <v>0.4191943623</v>
      </c>
      <c r="U11" s="75"/>
      <c r="V11" s="87">
        <f>species5!$C$35</f>
        <v>0.1826266524</v>
      </c>
      <c r="W11" s="75"/>
      <c r="X11" s="87">
        <f>species7!$C$35</f>
        <v>0.09851581164</v>
      </c>
      <c r="Y11" s="75"/>
      <c r="Z11" s="87">
        <f>species17!$C$35</f>
        <v>0.08634218229</v>
      </c>
      <c r="AA11" s="78"/>
      <c r="AB11" s="87">
        <f>species15!$C$35</f>
        <v>1.573681171</v>
      </c>
      <c r="AC11" s="75"/>
      <c r="AD11" s="87">
        <f>species22!$C$35</f>
        <v>0.1744101036</v>
      </c>
      <c r="AE11" s="84"/>
      <c r="AF11" s="87">
        <f>species9!$C$35</f>
        <v>1.021631871</v>
      </c>
      <c r="AG11" s="75"/>
      <c r="AH11" s="87">
        <f>species21!$C$35</f>
        <v>0.03205509658</v>
      </c>
      <c r="AI11" s="84"/>
      <c r="AJ11" s="87">
        <f>species3!$C$35</f>
        <v>0.07000083782</v>
      </c>
      <c r="AK11" s="75"/>
      <c r="AL11" s="87">
        <f>species18!$C$35</f>
        <v>0.1850416464</v>
      </c>
      <c r="AM11" s="95"/>
      <c r="AN11" s="87">
        <f>species19!$C$35</f>
        <v>0.2300695009</v>
      </c>
      <c r="AO11" s="75"/>
      <c r="AP11" s="87">
        <f>species10!$C$35</f>
        <v>0.1263564351</v>
      </c>
      <c r="AQ11" s="75"/>
      <c r="AR11" s="87">
        <f>species8!$C$35</f>
        <v>0.1991859698</v>
      </c>
      <c r="AS11" s="75"/>
      <c r="BJ11" s="74"/>
      <c r="BK11" s="75"/>
    </row>
    <row r="12" ht="12.75" customHeight="1">
      <c r="A12" s="72" t="s">
        <v>125</v>
      </c>
      <c r="B12" s="73" t="s">
        <v>126</v>
      </c>
      <c r="C12" s="73"/>
      <c r="D12" s="74"/>
      <c r="E12" s="75"/>
      <c r="F12" s="96">
        <v>1.06</v>
      </c>
      <c r="G12" s="97" t="s">
        <v>127</v>
      </c>
      <c r="H12" s="74"/>
      <c r="I12" s="78"/>
      <c r="J12" s="74"/>
      <c r="K12" s="75"/>
      <c r="L12" s="98">
        <v>0.895</v>
      </c>
      <c r="M12" s="97" t="s">
        <v>127</v>
      </c>
      <c r="N12" s="76">
        <v>0.92</v>
      </c>
      <c r="O12" s="99" t="s">
        <v>128</v>
      </c>
      <c r="P12" s="81"/>
      <c r="Q12" s="82"/>
      <c r="R12" s="74"/>
      <c r="S12" s="75"/>
      <c r="T12" s="81"/>
      <c r="U12" s="75"/>
      <c r="V12" s="74"/>
      <c r="W12" s="75"/>
      <c r="X12" s="74"/>
      <c r="Y12" s="75"/>
      <c r="Z12" s="74"/>
      <c r="AA12" s="78"/>
      <c r="AB12" s="84"/>
      <c r="AC12" s="75"/>
      <c r="AD12" s="84"/>
      <c r="AE12" s="84"/>
      <c r="AF12" s="74"/>
      <c r="AG12" s="75"/>
      <c r="AH12" s="84"/>
      <c r="AI12" s="84"/>
      <c r="AJ12" s="100"/>
      <c r="AK12" s="75"/>
      <c r="AL12" s="96">
        <v>0.46</v>
      </c>
      <c r="AM12" s="101"/>
      <c r="AN12" s="84"/>
      <c r="AO12" s="75"/>
      <c r="AP12" s="74"/>
      <c r="AQ12" s="75"/>
      <c r="AR12" s="74"/>
      <c r="AS12" s="75"/>
      <c r="BJ12" s="74"/>
      <c r="BK12" s="75"/>
    </row>
    <row r="13" ht="12.75" customHeight="1">
      <c r="A13" s="102"/>
      <c r="B13" s="103"/>
      <c r="C13" s="103"/>
      <c r="D13" s="103"/>
      <c r="E13" s="103"/>
      <c r="F13" s="104"/>
      <c r="G13" s="104"/>
      <c r="H13" s="103"/>
      <c r="I13" s="103"/>
      <c r="J13" s="103"/>
      <c r="K13" s="103"/>
      <c r="L13" s="104"/>
      <c r="M13" s="104"/>
      <c r="N13" s="103"/>
      <c r="O13" s="103"/>
      <c r="P13" s="105"/>
      <c r="Q13" s="103"/>
      <c r="R13" s="103"/>
      <c r="S13" s="103"/>
      <c r="T13" s="105"/>
      <c r="U13" s="103"/>
      <c r="V13" s="103"/>
      <c r="W13" s="103"/>
      <c r="X13" s="103"/>
      <c r="Y13" s="103"/>
      <c r="Z13" s="103"/>
      <c r="AA13" s="103"/>
      <c r="AB13" s="103"/>
      <c r="AC13" s="103"/>
      <c r="AD13" s="103"/>
      <c r="AE13" s="103"/>
      <c r="AF13" s="103"/>
      <c r="AG13" s="103"/>
      <c r="AH13" s="103"/>
      <c r="AI13" s="103"/>
      <c r="AJ13" s="105"/>
      <c r="AK13" s="103"/>
      <c r="AL13" s="104"/>
      <c r="AM13" s="104"/>
      <c r="AN13" s="103"/>
      <c r="AO13" s="103"/>
      <c r="AP13" s="103"/>
      <c r="AQ13" s="103"/>
      <c r="AR13" s="103"/>
      <c r="AS13" s="103"/>
      <c r="BJ13" s="103"/>
      <c r="BK13" s="103"/>
    </row>
    <row r="14" ht="12.75" customHeight="1">
      <c r="A14" s="106" t="s">
        <v>129</v>
      </c>
      <c r="B14" s="107" t="s">
        <v>130</v>
      </c>
      <c r="C14" s="108" t="s">
        <v>131</v>
      </c>
      <c r="D14" s="109">
        <f>species16!$C$28</f>
        <v>1.5</v>
      </c>
      <c r="E14" s="110"/>
      <c r="F14" s="111">
        <f>species14!$C$28</f>
        <v>1.5</v>
      </c>
      <c r="G14" s="110"/>
      <c r="H14" s="109">
        <f>species13!$C$28</f>
        <v>1.5056</v>
      </c>
      <c r="I14" s="110"/>
      <c r="J14" s="109">
        <f>species6!$C$28</f>
        <v>0.9</v>
      </c>
      <c r="K14" s="110"/>
      <c r="L14" s="112">
        <f>species2!$C$28</f>
        <v>1.45</v>
      </c>
      <c r="M14" s="113"/>
      <c r="N14" s="111">
        <f>species11!$C$28</f>
        <v>1.3</v>
      </c>
      <c r="O14" s="110"/>
      <c r="P14" s="114">
        <f>species4!$C$28</f>
        <v>1</v>
      </c>
      <c r="Q14" s="113"/>
      <c r="R14" s="109">
        <f>species12!$C$28</f>
        <v>1.14</v>
      </c>
      <c r="S14" s="110"/>
      <c r="T14" s="114">
        <f>species20!$C$28</f>
        <v>0.92</v>
      </c>
      <c r="U14" s="110"/>
      <c r="V14" s="109">
        <f>species5!$C$28</f>
        <v>1.5056</v>
      </c>
      <c r="W14" s="110"/>
      <c r="X14" s="109">
        <f>species7!$C$28</f>
        <v>0.78</v>
      </c>
      <c r="Y14" s="110"/>
      <c r="Z14" s="109">
        <f>species17!$C$28</f>
        <v>0.58408</v>
      </c>
      <c r="AA14" s="110"/>
      <c r="AB14" s="109">
        <f>species15!$C$28</f>
        <v>2.7</v>
      </c>
      <c r="AC14" s="110"/>
      <c r="AD14" s="114">
        <f>species22!$C$28</f>
        <v>0.8</v>
      </c>
      <c r="AE14" s="115"/>
      <c r="AF14" s="109">
        <f>species9!$C$28</f>
        <v>1.2</v>
      </c>
      <c r="AG14" s="110"/>
      <c r="AH14" s="114">
        <f>species21!$C$28</f>
        <v>0.5</v>
      </c>
      <c r="AI14" s="115"/>
      <c r="AJ14" s="114">
        <f>species3!$C$28</f>
        <v>0.75</v>
      </c>
      <c r="AK14" s="110"/>
      <c r="AL14" s="111">
        <f>species18!$C$28</f>
        <v>1.05</v>
      </c>
      <c r="AM14" s="110"/>
      <c r="AN14" s="109">
        <f>species19!$C$28</f>
        <v>0.51</v>
      </c>
      <c r="AO14" s="110"/>
      <c r="AP14" s="109">
        <f>species10!$C$28</f>
        <v>1.5</v>
      </c>
      <c r="AQ14" s="110"/>
      <c r="AR14" s="109">
        <f>species8!$C$28</f>
        <v>0.7</v>
      </c>
      <c r="AS14" s="110"/>
      <c r="BJ14" s="111"/>
      <c r="BK14" s="110"/>
    </row>
    <row r="15" ht="12.75" customHeight="1">
      <c r="A15" s="106"/>
      <c r="B15" s="116" t="s">
        <v>132</v>
      </c>
      <c r="C15" s="117" t="s">
        <v>133</v>
      </c>
      <c r="D15" s="118">
        <f>species16!$C$29</f>
        <v>-0.4483</v>
      </c>
      <c r="E15" s="119"/>
      <c r="F15" s="120">
        <f>species14!$C$29</f>
        <v>-0.44834</v>
      </c>
      <c r="G15" s="119"/>
      <c r="H15" s="118">
        <f>species13!$C$29</f>
        <v>-0.4483</v>
      </c>
      <c r="I15" s="119"/>
      <c r="J15" s="118">
        <f>species6!$C$29</f>
        <v>-0.4483</v>
      </c>
      <c r="K15" s="119"/>
      <c r="L15" s="121">
        <f>species2!$C$29</f>
        <v>-0.44834</v>
      </c>
      <c r="M15" s="119"/>
      <c r="N15" s="120">
        <f>species11!$C$29</f>
        <v>-0.44834</v>
      </c>
      <c r="O15" s="119"/>
      <c r="P15" s="122">
        <f>species4!$C$29</f>
        <v>-0.4577</v>
      </c>
      <c r="Q15" s="119"/>
      <c r="R15" s="118">
        <f>species12!$C$29</f>
        <v>-0.4483</v>
      </c>
      <c r="S15" s="119"/>
      <c r="T15" s="122">
        <f>species20!$C$29</f>
        <v>-0.4483</v>
      </c>
      <c r="U15" s="119"/>
      <c r="V15" s="118">
        <f>species5!$C$29</f>
        <v>-0.4483</v>
      </c>
      <c r="W15" s="119"/>
      <c r="X15" s="118">
        <f>species7!$C$29</f>
        <v>-0.4577</v>
      </c>
      <c r="Y15" s="119"/>
      <c r="Z15" s="118">
        <f>species17!$C$29</f>
        <v>-0.4577</v>
      </c>
      <c r="AA15" s="119"/>
      <c r="AB15" s="118">
        <f>species15!$C$29</f>
        <v>-0.4577</v>
      </c>
      <c r="AC15" s="119"/>
      <c r="AD15" s="122">
        <f>species22!$C$29</f>
        <v>-0.4483</v>
      </c>
      <c r="AE15" s="123"/>
      <c r="AF15" s="118">
        <f>species9!$C$29</f>
        <v>-0.4577</v>
      </c>
      <c r="AG15" s="119"/>
      <c r="AH15" s="122">
        <f>species21!$C$29</f>
        <v>-0.4483</v>
      </c>
      <c r="AI15" s="123"/>
      <c r="AJ15" s="122">
        <f>species3!$C$29</f>
        <v>-0.4483</v>
      </c>
      <c r="AK15" s="119"/>
      <c r="AL15" s="120">
        <f>species18!$C$29</f>
        <v>-0.44834</v>
      </c>
      <c r="AM15" s="119"/>
      <c r="AN15" s="118">
        <f>species19!$C$29</f>
        <v>-0.4577</v>
      </c>
      <c r="AO15" s="119"/>
      <c r="AP15" s="118">
        <f>species10!$C$29</f>
        <v>-0.4483</v>
      </c>
      <c r="AQ15" s="119"/>
      <c r="AR15" s="118">
        <f>species8!$C$29</f>
        <v>-0.4483</v>
      </c>
      <c r="AS15" s="119"/>
      <c r="BJ15" s="120"/>
      <c r="BK15" s="119"/>
    </row>
    <row r="16" ht="12.75" customHeight="1">
      <c r="A16" s="106" t="s">
        <v>134</v>
      </c>
      <c r="B16" s="124" t="s">
        <v>135</v>
      </c>
      <c r="C16" s="125" t="s">
        <v>136</v>
      </c>
      <c r="D16" s="126">
        <f>species16!$C$3</f>
        <v>0.8</v>
      </c>
      <c r="E16" s="127"/>
      <c r="F16" s="128">
        <f>species14!$C$3</f>
        <v>0.8637</v>
      </c>
      <c r="G16" s="127"/>
      <c r="H16" s="126">
        <f>species13!$C$3</f>
        <v>0.79</v>
      </c>
      <c r="I16" s="127"/>
      <c r="J16" s="126">
        <f>species6!$C$3</f>
        <v>0.724</v>
      </c>
      <c r="K16" s="127"/>
      <c r="L16" s="129">
        <f>species2!$C$3</f>
        <v>0.582585</v>
      </c>
      <c r="M16" s="127"/>
      <c r="N16" s="128">
        <f>species11!$C$3</f>
        <v>0.81882</v>
      </c>
      <c r="O16" s="127"/>
      <c r="P16" s="130">
        <f>species4!$C$3</f>
        <v>0.6</v>
      </c>
      <c r="Q16" s="127"/>
      <c r="R16" s="126">
        <f>species12!$C$3</f>
        <v>0.6</v>
      </c>
      <c r="S16" s="127"/>
      <c r="T16" s="130">
        <f>species20!$C$3</f>
        <v>0.8637</v>
      </c>
      <c r="U16" s="127"/>
      <c r="V16" s="126">
        <f>species5!$C$3</f>
        <v>0.8637</v>
      </c>
      <c r="W16" s="127"/>
      <c r="X16" s="126">
        <f>species7!$C$3</f>
        <v>0.724</v>
      </c>
      <c r="Y16" s="127"/>
      <c r="Z16" s="126">
        <f>species17!$C$3</f>
        <v>0.61</v>
      </c>
      <c r="AA16" s="127"/>
      <c r="AB16" s="126">
        <f>species15!$C$3</f>
        <v>0.724</v>
      </c>
      <c r="AC16" s="127"/>
      <c r="AD16" s="130">
        <f>species22!$C$3</f>
        <v>0.8637</v>
      </c>
      <c r="AE16" s="131"/>
      <c r="AF16" s="126">
        <f>species9!$C$3</f>
        <v>0.724</v>
      </c>
      <c r="AG16" s="127"/>
      <c r="AH16" s="130">
        <f>species21!$C$3</f>
        <v>0.8637</v>
      </c>
      <c r="AI16" s="131"/>
      <c r="AJ16" s="130">
        <f>species3!$C$3</f>
        <v>0.8</v>
      </c>
      <c r="AK16" s="127"/>
      <c r="AL16" s="128">
        <f>species18!$C$3</f>
        <v>0.7</v>
      </c>
      <c r="AM16" s="127"/>
      <c r="AN16" s="126">
        <f>species19!$C$3</f>
        <v>0.7</v>
      </c>
      <c r="AO16" s="127"/>
      <c r="AP16" s="126">
        <f>species10!$C$3</f>
        <v>0.8637</v>
      </c>
      <c r="AQ16" s="127"/>
      <c r="AR16" s="126">
        <f>species8!$C$3</f>
        <v>0.84</v>
      </c>
      <c r="AS16" s="127"/>
      <c r="BJ16" s="128"/>
      <c r="BK16" s="127"/>
    </row>
    <row r="17" ht="12.75" customHeight="1">
      <c r="A17" s="106"/>
      <c r="B17" s="132" t="s">
        <v>137</v>
      </c>
      <c r="C17" s="133" t="s">
        <v>138</v>
      </c>
      <c r="D17" s="134">
        <f>species16!$C$4</f>
        <v>1.0221</v>
      </c>
      <c r="E17" s="135"/>
      <c r="F17" s="136">
        <f>species14!$C$4</f>
        <v>1.00205979</v>
      </c>
      <c r="G17" s="135"/>
      <c r="H17" s="134">
        <f>species13!$C$4</f>
        <v>1.0221</v>
      </c>
      <c r="I17" s="135"/>
      <c r="J17" s="134">
        <f>species6!$C$4</f>
        <v>1.0221</v>
      </c>
      <c r="K17" s="135"/>
      <c r="L17" s="137">
        <f>species2!$C$4</f>
        <v>1.02299174</v>
      </c>
      <c r="M17" s="135"/>
      <c r="N17" s="136">
        <f>species11!$C$4</f>
        <v>0.988134</v>
      </c>
      <c r="O17" s="135"/>
      <c r="P17" s="138">
        <f>species4!$C$4</f>
        <v>1.0436</v>
      </c>
      <c r="Q17" s="135"/>
      <c r="R17" s="134">
        <f>species12!$C$4</f>
        <v>1.0221</v>
      </c>
      <c r="S17" s="135"/>
      <c r="T17" s="138">
        <f>species20!$C$4</f>
        <v>1.0221</v>
      </c>
      <c r="U17" s="135"/>
      <c r="V17" s="134">
        <f>species5!$C$4</f>
        <v>1.0221</v>
      </c>
      <c r="W17" s="135"/>
      <c r="X17" s="134">
        <f>species7!$C$4</f>
        <v>1.0436</v>
      </c>
      <c r="Y17" s="135"/>
      <c r="Z17" s="134">
        <f>species17!$C$4</f>
        <v>1.0436</v>
      </c>
      <c r="AA17" s="135"/>
      <c r="AB17" s="134">
        <f>species15!$C$4</f>
        <v>1.0436</v>
      </c>
      <c r="AC17" s="135"/>
      <c r="AD17" s="138">
        <f>species22!$C$4</f>
        <v>1.0221</v>
      </c>
      <c r="AE17" s="139"/>
      <c r="AF17" s="134">
        <f>species9!$C$4</f>
        <v>1.0436</v>
      </c>
      <c r="AG17" s="135"/>
      <c r="AH17" s="138">
        <f>species21!$C$4</f>
        <v>1.0221</v>
      </c>
      <c r="AI17" s="139"/>
      <c r="AJ17" s="138">
        <f>species3!$C$4</f>
        <v>1.0221</v>
      </c>
      <c r="AK17" s="135"/>
      <c r="AL17" s="136">
        <f>species18!$C$4</f>
        <v>1.03728171</v>
      </c>
      <c r="AM17" s="135"/>
      <c r="AN17" s="134">
        <f>species19!$C$4</f>
        <v>1.0436</v>
      </c>
      <c r="AO17" s="135"/>
      <c r="AP17" s="134">
        <f>species10!$C$4</f>
        <v>1.0221</v>
      </c>
      <c r="AQ17" s="135"/>
      <c r="AR17" s="134">
        <f>species8!$C$4</f>
        <v>1.0221</v>
      </c>
      <c r="AS17" s="135"/>
      <c r="BJ17" s="136"/>
      <c r="BK17" s="135"/>
    </row>
    <row r="18" ht="12.75" customHeight="1">
      <c r="A18" s="106" t="s">
        <v>139</v>
      </c>
      <c r="B18" s="140" t="s">
        <v>140</v>
      </c>
      <c r="C18" s="141" t="s">
        <v>141</v>
      </c>
      <c r="D18" s="142">
        <f>species16!$C$7</f>
        <v>0.1164</v>
      </c>
      <c r="E18" s="143"/>
      <c r="F18" s="144">
        <f>species14!$C$7</f>
        <v>0.1164</v>
      </c>
      <c r="G18" s="143"/>
      <c r="H18" s="142">
        <f>species13!$C$7</f>
        <v>0.1164</v>
      </c>
      <c r="I18" s="143"/>
      <c r="J18" s="142">
        <f>species6!$C$7</f>
        <v>0.1164</v>
      </c>
      <c r="K18" s="143"/>
      <c r="L18" s="145">
        <f>species2!$C$7</f>
        <v>0.1164</v>
      </c>
      <c r="M18" s="143"/>
      <c r="N18" s="144">
        <f>species11!$C$7</f>
        <v>0.1</v>
      </c>
      <c r="O18" s="143"/>
      <c r="P18" s="146">
        <f>species4!$C$7</f>
        <v>0.2902</v>
      </c>
      <c r="Q18" s="143"/>
      <c r="R18" s="142">
        <f>species12!$C$7</f>
        <v>0.1164</v>
      </c>
      <c r="S18" s="143"/>
      <c r="T18" s="146">
        <f>species20!$C$7</f>
        <v>0.1164</v>
      </c>
      <c r="U18" s="143"/>
      <c r="V18" s="142">
        <f>species5!$C$7</f>
        <v>0.1164</v>
      </c>
      <c r="W18" s="143"/>
      <c r="X18" s="142">
        <f>species7!$C$7</f>
        <v>0.2902</v>
      </c>
      <c r="Y18" s="143"/>
      <c r="Z18" s="142">
        <f>species17!$C$7</f>
        <v>0.2902</v>
      </c>
      <c r="AA18" s="143"/>
      <c r="AB18" s="142">
        <f>species15!$C$7</f>
        <v>0.2902</v>
      </c>
      <c r="AC18" s="143"/>
      <c r="AD18" s="146">
        <f>species22!$C$7</f>
        <v>0.1164</v>
      </c>
      <c r="AE18" s="147"/>
      <c r="AF18" s="142">
        <f>species9!$C$7</f>
        <v>0.2902</v>
      </c>
      <c r="AG18" s="143"/>
      <c r="AH18" s="146">
        <f>species21!$C$7</f>
        <v>0.1164</v>
      </c>
      <c r="AI18" s="147"/>
      <c r="AJ18" s="146">
        <f>species3!$C$7</f>
        <v>0.1164</v>
      </c>
      <c r="AK18" s="143"/>
      <c r="AL18" s="144">
        <f>species18!$C$7</f>
        <v>0.1164</v>
      </c>
      <c r="AM18" s="143"/>
      <c r="AN18" s="142">
        <f>species19!$C$7</f>
        <v>0.2902</v>
      </c>
      <c r="AO18" s="143"/>
      <c r="AP18" s="142">
        <f>species10!$C$7</f>
        <v>0.1164</v>
      </c>
      <c r="AQ18" s="143"/>
      <c r="AR18" s="142">
        <f>species8!$C$7</f>
        <v>0.1164</v>
      </c>
      <c r="AS18" s="143"/>
      <c r="BJ18" s="144"/>
      <c r="BK18" s="143"/>
    </row>
    <row r="19" ht="12.75" customHeight="1">
      <c r="A19" s="106"/>
      <c r="B19" s="148" t="s">
        <v>142</v>
      </c>
      <c r="C19" s="149" t="s">
        <v>143</v>
      </c>
      <c r="D19" s="150">
        <f>species16!$C$8</f>
        <v>0.8819</v>
      </c>
      <c r="E19" s="151"/>
      <c r="F19" s="152">
        <f>species14!$C$8</f>
        <v>0.8819</v>
      </c>
      <c r="G19" s="151"/>
      <c r="H19" s="150">
        <f>species13!$C$8</f>
        <v>0.8819</v>
      </c>
      <c r="I19" s="151"/>
      <c r="J19" s="150">
        <f>species6!$C$8</f>
        <v>0.8819</v>
      </c>
      <c r="K19" s="151"/>
      <c r="L19" s="153">
        <f>species2!$C$8</f>
        <v>0.8819</v>
      </c>
      <c r="M19" s="151"/>
      <c r="N19" s="152">
        <f>species11!$C$8</f>
        <v>0.8819</v>
      </c>
      <c r="O19" s="151"/>
      <c r="P19" s="154">
        <f>species4!$C$8</f>
        <v>0.9715</v>
      </c>
      <c r="Q19" s="151"/>
      <c r="R19" s="150">
        <f>species12!$C$8</f>
        <v>0.8819</v>
      </c>
      <c r="S19" s="151"/>
      <c r="T19" s="154">
        <f>species20!$C$8</f>
        <v>0.8819</v>
      </c>
      <c r="U19" s="151"/>
      <c r="V19" s="150">
        <f>species5!$C$8</f>
        <v>0.8819</v>
      </c>
      <c r="W19" s="151"/>
      <c r="X19" s="150">
        <f>species7!$C$8</f>
        <v>0.9715</v>
      </c>
      <c r="Y19" s="151"/>
      <c r="Z19" s="150">
        <f>species17!$C$8</f>
        <v>0.9715</v>
      </c>
      <c r="AA19" s="151"/>
      <c r="AB19" s="150">
        <f>species15!$C$8</f>
        <v>0.9715</v>
      </c>
      <c r="AC19" s="151"/>
      <c r="AD19" s="154">
        <f>species22!$C$8</f>
        <v>0.8819</v>
      </c>
      <c r="AE19" s="155"/>
      <c r="AF19" s="150">
        <f>species9!$C$8</f>
        <v>0.9715</v>
      </c>
      <c r="AG19" s="151"/>
      <c r="AH19" s="154">
        <f>species21!$C$8</f>
        <v>0.8819</v>
      </c>
      <c r="AI19" s="155"/>
      <c r="AJ19" s="154">
        <f>species3!$C$8</f>
        <v>0.8819</v>
      </c>
      <c r="AK19" s="151"/>
      <c r="AL19" s="152">
        <f>species18!$C$8</f>
        <v>0.8819</v>
      </c>
      <c r="AM19" s="151"/>
      <c r="AN19" s="150">
        <f>species19!$C$8</f>
        <v>0.9715</v>
      </c>
      <c r="AO19" s="151"/>
      <c r="AP19" s="150">
        <f>species10!$C$8</f>
        <v>0.8819</v>
      </c>
      <c r="AQ19" s="151"/>
      <c r="AR19" s="150">
        <f>species8!$C$8</f>
        <v>0.8819</v>
      </c>
      <c r="AS19" s="151"/>
      <c r="BJ19" s="152"/>
      <c r="BK19" s="151"/>
    </row>
    <row r="20" ht="12.75" customHeight="1">
      <c r="A20" s="106" t="s">
        <v>144</v>
      </c>
      <c r="B20" s="156" t="s">
        <v>145</v>
      </c>
      <c r="C20" s="157" t="s">
        <v>146</v>
      </c>
      <c r="D20" s="158">
        <f>species16!$C$11</f>
        <v>0.17</v>
      </c>
      <c r="E20" s="159"/>
      <c r="F20" s="160">
        <f>species14!$C$11</f>
        <v>0.15</v>
      </c>
      <c r="G20" s="159"/>
      <c r="H20" s="158">
        <f>species13!$C$11</f>
        <v>0.15</v>
      </c>
      <c r="I20" s="159"/>
      <c r="J20" s="158">
        <f>species6!$C$11</f>
        <v>0.16</v>
      </c>
      <c r="K20" s="159"/>
      <c r="L20" s="161">
        <f>species2!$C$11</f>
        <v>0.15</v>
      </c>
      <c r="M20" s="159"/>
      <c r="N20" s="160">
        <f>species11!$C$11</f>
        <v>0.15</v>
      </c>
      <c r="O20" s="159"/>
      <c r="P20" s="162">
        <f>species4!$C$11</f>
        <v>0.55</v>
      </c>
      <c r="Q20" s="159"/>
      <c r="R20" s="158">
        <f>species12!$C$11</f>
        <v>0.14</v>
      </c>
      <c r="S20" s="159"/>
      <c r="T20" s="162">
        <f>species20!$C$11</f>
        <v>0.18</v>
      </c>
      <c r="U20" s="159"/>
      <c r="V20" s="158">
        <f>species5!$C$11</f>
        <v>0.15</v>
      </c>
      <c r="W20" s="159"/>
      <c r="X20" s="158">
        <f>species7!$C$11</f>
        <v>0.35</v>
      </c>
      <c r="Y20" s="159"/>
      <c r="Z20" s="158">
        <f>species17!$C$11</f>
        <v>0.38</v>
      </c>
      <c r="AA20" s="159"/>
      <c r="AB20" s="158">
        <f>species15!$C$11</f>
        <v>0.67</v>
      </c>
      <c r="AC20" s="159"/>
      <c r="AD20" s="162">
        <f>species22!$C$11</f>
        <v>0.16</v>
      </c>
      <c r="AE20" s="163"/>
      <c r="AF20" s="158">
        <f>species9!$C$11</f>
        <v>0.78</v>
      </c>
      <c r="AG20" s="159"/>
      <c r="AH20" s="162">
        <f>species21!$C$11</f>
        <v>0.13</v>
      </c>
      <c r="AI20" s="163"/>
      <c r="AJ20" s="162">
        <f>species3!$C$11</f>
        <v>0.14</v>
      </c>
      <c r="AK20" s="159"/>
      <c r="AL20" s="160">
        <f>species18!$C$11</f>
        <v>0.15</v>
      </c>
      <c r="AM20" s="159"/>
      <c r="AN20" s="158">
        <f>species19!$C$11</f>
        <v>0.62</v>
      </c>
      <c r="AO20" s="159"/>
      <c r="AP20" s="158">
        <f>species10!$C$11</f>
        <v>0.15</v>
      </c>
      <c r="AQ20" s="159"/>
      <c r="AR20" s="158">
        <f>species8!$C$11</f>
        <v>0.17</v>
      </c>
      <c r="AS20" s="159"/>
      <c r="BJ20" s="160"/>
      <c r="BK20" s="159"/>
    </row>
    <row r="21" ht="12.75" customHeight="1">
      <c r="A21" s="106"/>
      <c r="B21" s="164" t="s">
        <v>147</v>
      </c>
      <c r="C21" s="165" t="s">
        <v>148</v>
      </c>
      <c r="D21" s="166">
        <f>species16!$C$12</f>
        <v>0.7719</v>
      </c>
      <c r="E21" s="167"/>
      <c r="F21" s="168">
        <f>species14!$C$12</f>
        <v>0.7719</v>
      </c>
      <c r="G21" s="167"/>
      <c r="H21" s="166">
        <f>species13!$C$12</f>
        <v>0.7719</v>
      </c>
      <c r="I21" s="167"/>
      <c r="J21" s="166">
        <f>species6!$C$12</f>
        <v>0.7719</v>
      </c>
      <c r="K21" s="167"/>
      <c r="L21" s="169">
        <f>species2!$C$12</f>
        <v>0.7719</v>
      </c>
      <c r="M21" s="167"/>
      <c r="N21" s="168">
        <f>species11!$C$12</f>
        <v>0.7719</v>
      </c>
      <c r="O21" s="167"/>
      <c r="P21" s="170">
        <f>species4!$C$12</f>
        <v>0.7092</v>
      </c>
      <c r="Q21" s="167"/>
      <c r="R21" s="166">
        <f>species12!$C$12</f>
        <v>0.7719</v>
      </c>
      <c r="S21" s="167"/>
      <c r="T21" s="170">
        <f>species20!$C$12</f>
        <v>0.7719</v>
      </c>
      <c r="U21" s="167"/>
      <c r="V21" s="166">
        <f>species5!$C$12</f>
        <v>0.7719</v>
      </c>
      <c r="W21" s="167"/>
      <c r="X21" s="166">
        <f>species7!$C$12</f>
        <v>0.7092</v>
      </c>
      <c r="Y21" s="167"/>
      <c r="Z21" s="166">
        <f>species17!$C$12</f>
        <v>0.7092</v>
      </c>
      <c r="AA21" s="167"/>
      <c r="AB21" s="166">
        <f>species15!$C$12</f>
        <v>0.7092</v>
      </c>
      <c r="AC21" s="167"/>
      <c r="AD21" s="170">
        <f>species22!$C$12</f>
        <v>0.7719</v>
      </c>
      <c r="AE21" s="171"/>
      <c r="AF21" s="166">
        <f>species9!$C$12</f>
        <v>0.7092</v>
      </c>
      <c r="AG21" s="167"/>
      <c r="AH21" s="170">
        <f>species21!$C$12</f>
        <v>0.7719</v>
      </c>
      <c r="AI21" s="171"/>
      <c r="AJ21" s="170">
        <f>species3!$C$12</f>
        <v>0.7719</v>
      </c>
      <c r="AK21" s="167"/>
      <c r="AL21" s="168">
        <f>species18!$C$12</f>
        <v>0.7719</v>
      </c>
      <c r="AM21" s="167"/>
      <c r="AN21" s="166">
        <f>species19!$C$12</f>
        <v>0.7092</v>
      </c>
      <c r="AO21" s="167"/>
      <c r="AP21" s="166">
        <f>species10!$C$12</f>
        <v>0.7719</v>
      </c>
      <c r="AQ21" s="167"/>
      <c r="AR21" s="166">
        <f>species8!$C$12</f>
        <v>0.7719</v>
      </c>
      <c r="AS21" s="167"/>
      <c r="BJ21" s="168"/>
      <c r="BK21" s="167"/>
    </row>
    <row r="22" ht="12.75" customHeight="1">
      <c r="A22" s="106" t="s">
        <v>149</v>
      </c>
      <c r="B22" s="172" t="s">
        <v>150</v>
      </c>
      <c r="C22" s="172" t="s">
        <v>151</v>
      </c>
      <c r="D22" s="173">
        <f>species16!$C$15</f>
        <v>0.025962812</v>
      </c>
      <c r="E22" s="174"/>
      <c r="F22" s="175">
        <f>species14!$C$15</f>
        <v>0.0253096</v>
      </c>
      <c r="G22" s="174"/>
      <c r="H22" s="173">
        <f>species13!$C$15</f>
        <v>0.030960718</v>
      </c>
      <c r="I22" s="174"/>
      <c r="J22" s="173">
        <f>species6!$C$15</f>
        <v>0.029255684</v>
      </c>
      <c r="K22" s="174"/>
      <c r="L22" s="176">
        <f>species2!$C$15</f>
        <v>0.0325446</v>
      </c>
      <c r="M22" s="174"/>
      <c r="N22" s="175">
        <f>species11!$C$15</f>
        <v>0.02484189</v>
      </c>
      <c r="O22" s="174"/>
      <c r="P22" s="177">
        <f>species4!$C$15</f>
        <v>0.037009586</v>
      </c>
      <c r="Q22" s="174"/>
      <c r="R22" s="173">
        <f>species12!$C$15</f>
        <v>0.026161286</v>
      </c>
      <c r="S22" s="174"/>
      <c r="T22" s="177">
        <f>species20!$C$15</f>
        <v>0.026214376</v>
      </c>
      <c r="U22" s="174"/>
      <c r="V22" s="173">
        <f>species5!$C$15</f>
        <v>0.030892075</v>
      </c>
      <c r="W22" s="174"/>
      <c r="X22" s="173">
        <f>species7!$C$15</f>
        <v>0.033285115</v>
      </c>
      <c r="Y22" s="174"/>
      <c r="Z22" s="173">
        <f>species17!$C$15</f>
        <v>0.033281589</v>
      </c>
      <c r="AA22" s="174"/>
      <c r="AB22" s="173">
        <f>species15!$C$15</f>
        <v>0.035213395</v>
      </c>
      <c r="AC22" s="174"/>
      <c r="AD22" s="177">
        <f>species22!$C$15</f>
        <v>0.030554757</v>
      </c>
      <c r="AE22" s="178"/>
      <c r="AF22" s="173">
        <f>species9!$C$15</f>
        <v>0.035323628</v>
      </c>
      <c r="AG22" s="174"/>
      <c r="AH22" s="177">
        <f>species21!$C$15</f>
        <v>0.030629992</v>
      </c>
      <c r="AI22" s="178"/>
      <c r="AJ22" s="177">
        <f>species3!$C$15</f>
        <v>0.0308</v>
      </c>
      <c r="AK22" s="174"/>
      <c r="AL22" s="175">
        <f>species18!$C$15</f>
        <v>0.02794261</v>
      </c>
      <c r="AM22" s="174"/>
      <c r="AN22" s="173">
        <f>species19!$C$15</f>
        <v>0.033280262</v>
      </c>
      <c r="AO22" s="174"/>
      <c r="AP22" s="173">
        <f>species10!$C$15</f>
        <v>0.029295288</v>
      </c>
      <c r="AQ22" s="174"/>
      <c r="AR22" s="173">
        <f>species8!$C$15</f>
        <v>0.026826057</v>
      </c>
      <c r="AS22" s="174"/>
      <c r="BJ22" s="175"/>
      <c r="BK22" s="174"/>
    </row>
    <row r="23" ht="12.75" customHeight="1">
      <c r="A23" s="106"/>
      <c r="B23" s="179" t="s">
        <v>152</v>
      </c>
      <c r="C23" s="179" t="s">
        <v>153</v>
      </c>
      <c r="D23" s="180">
        <f>species16!$C$16</f>
        <v>0.395810063</v>
      </c>
      <c r="E23" s="181"/>
      <c r="F23" s="182">
        <f>species14!$C$16</f>
        <v>0.422062</v>
      </c>
      <c r="G23" s="181"/>
      <c r="H23" s="180">
        <f>species13!$C$16</f>
        <v>0.403452563</v>
      </c>
      <c r="I23" s="181"/>
      <c r="J23" s="180">
        <f>species6!$C$16</f>
        <v>0.389312115</v>
      </c>
      <c r="K23" s="181"/>
      <c r="L23" s="183">
        <f>species2!$C$16</f>
        <v>0.393608</v>
      </c>
      <c r="M23" s="181"/>
      <c r="N23" s="182">
        <f>species11!$C$16</f>
        <v>0.41574562</v>
      </c>
      <c r="O23" s="181"/>
      <c r="P23" s="184">
        <f>species4!$C$16</f>
        <v>0.37864715</v>
      </c>
      <c r="Q23" s="181"/>
      <c r="R23" s="180">
        <f>species12!$C$16</f>
        <v>0.40798651</v>
      </c>
      <c r="S23" s="181"/>
      <c r="T23" s="184">
        <f>species20!$C$16</f>
        <v>0.408643809</v>
      </c>
      <c r="U23" s="181"/>
      <c r="V23" s="180">
        <f>species5!$C$16</f>
        <v>0.404530515</v>
      </c>
      <c r="W23" s="181"/>
      <c r="X23" s="180">
        <f>species7!$C$16</f>
        <v>0.401686947</v>
      </c>
      <c r="Y23" s="181"/>
      <c r="Z23" s="180">
        <f>species17!$C$16</f>
        <v>0.416301772</v>
      </c>
      <c r="AA23" s="181"/>
      <c r="AB23" s="180">
        <f>species15!$C$16</f>
        <v>0.389895489</v>
      </c>
      <c r="AC23" s="181"/>
      <c r="AD23" s="184">
        <f>species22!$C$16</f>
        <v>0.38746236</v>
      </c>
      <c r="AE23" s="185"/>
      <c r="AF23" s="180">
        <f>species9!$C$16</f>
        <v>0.385371934</v>
      </c>
      <c r="AG23" s="181"/>
      <c r="AH23" s="184">
        <f>species21!$C$16</f>
        <v>0.382470004</v>
      </c>
      <c r="AI23" s="185"/>
      <c r="AJ23" s="184">
        <f>species3!$C$16</f>
        <v>0.3973</v>
      </c>
      <c r="AK23" s="181"/>
      <c r="AL23" s="182">
        <f>species18!$C$16</f>
        <v>0.38795473</v>
      </c>
      <c r="AM23" s="181"/>
      <c r="AN23" s="180">
        <f>species19!$C$16</f>
        <v>0.402149617</v>
      </c>
      <c r="AO23" s="181"/>
      <c r="AP23" s="180">
        <f>species10!$C$16</f>
        <v>0.388674127</v>
      </c>
      <c r="AQ23" s="181"/>
      <c r="AR23" s="180">
        <f>species8!$C$16</f>
        <v>0.3964906</v>
      </c>
      <c r="AS23" s="181"/>
      <c r="BJ23" s="182"/>
      <c r="BK23" s="181"/>
    </row>
    <row r="24" ht="12.75" customHeight="1">
      <c r="A24" s="106" t="s">
        <v>154</v>
      </c>
      <c r="B24" s="186" t="s">
        <v>155</v>
      </c>
      <c r="C24" s="187" t="s">
        <v>156</v>
      </c>
      <c r="D24" s="188">
        <f>species16!$C$19</f>
        <v>81.5</v>
      </c>
      <c r="E24" s="189"/>
      <c r="F24" s="190">
        <f>species14!$C$19</f>
        <v>160</v>
      </c>
      <c r="G24" s="189"/>
      <c r="H24" s="188">
        <f>species13!$C$19</f>
        <v>89.15941615</v>
      </c>
      <c r="I24" s="189"/>
      <c r="J24" s="188">
        <f>species6!$C$19</f>
        <v>69.97458375</v>
      </c>
      <c r="K24" s="189"/>
      <c r="L24" s="191">
        <f>species2!$C$19</f>
        <v>110</v>
      </c>
      <c r="M24" s="189"/>
      <c r="N24" s="190">
        <f>species11!$C$19</f>
        <v>48.7251</v>
      </c>
      <c r="O24" s="189"/>
      <c r="P24" s="192">
        <f>species4!$C$19</f>
        <v>82.10274296</v>
      </c>
      <c r="Q24" s="189"/>
      <c r="R24" s="188">
        <f>species12!$C$19</f>
        <v>66.09853699</v>
      </c>
      <c r="S24" s="189"/>
      <c r="T24" s="192">
        <f>species20!$C$19</f>
        <v>65.6873775</v>
      </c>
      <c r="U24" s="189"/>
      <c r="V24" s="188">
        <f>species5!$C$19</f>
        <v>84.51859415</v>
      </c>
      <c r="W24" s="189"/>
      <c r="X24" s="188">
        <f>species7!$C$19</f>
        <v>79.46295578</v>
      </c>
      <c r="Y24" s="189"/>
      <c r="Z24" s="188">
        <f>species17!$C$19</f>
        <v>87.48870503</v>
      </c>
      <c r="AA24" s="189"/>
      <c r="AB24" s="188">
        <f>species15!$C$19</f>
        <v>70.61057612</v>
      </c>
      <c r="AC24" s="189"/>
      <c r="AD24" s="192">
        <f>species22!$C$19</f>
        <v>55.3387501</v>
      </c>
      <c r="AE24" s="193"/>
      <c r="AF24" s="188">
        <f>species9!$C$19</f>
        <v>60.09055605</v>
      </c>
      <c r="AG24" s="189"/>
      <c r="AH24" s="192">
        <f>species21!$C$19</f>
        <v>50.51906124</v>
      </c>
      <c r="AI24" s="193"/>
      <c r="AJ24" s="192">
        <f>species3!$C$19</f>
        <v>57.74</v>
      </c>
      <c r="AK24" s="189"/>
      <c r="AL24" s="190">
        <f>species18!$C$19</f>
        <v>77.22465</v>
      </c>
      <c r="AM24" s="189"/>
      <c r="AN24" s="188">
        <f>species19!$C$19</f>
        <v>50.83312971</v>
      </c>
      <c r="AO24" s="189"/>
      <c r="AP24" s="188">
        <f>species10!$C$19</f>
        <v>130</v>
      </c>
      <c r="AQ24" s="189"/>
      <c r="AR24" s="188">
        <f>species8!$C$19</f>
        <v>67.8</v>
      </c>
      <c r="AS24" s="189"/>
      <c r="BJ24" s="190"/>
      <c r="BK24" s="189"/>
    </row>
    <row r="25" ht="12.75" customHeight="1">
      <c r="A25" s="106"/>
      <c r="B25" s="194" t="s">
        <v>157</v>
      </c>
      <c r="C25" s="195" t="s">
        <v>158</v>
      </c>
      <c r="D25" s="196">
        <f>species16!$C$20</f>
        <v>1</v>
      </c>
      <c r="E25" s="197"/>
      <c r="F25" s="198">
        <f>species14!$C$20</f>
        <v>1</v>
      </c>
      <c r="G25" s="197"/>
      <c r="H25" s="196">
        <f>species13!$C$20</f>
        <v>0.815476742</v>
      </c>
      <c r="I25" s="197"/>
      <c r="J25" s="196">
        <f>species6!$C$20</f>
        <v>0.759323521</v>
      </c>
      <c r="K25" s="197"/>
      <c r="L25" s="199">
        <f>species2!$C$20</f>
        <v>1</v>
      </c>
      <c r="M25" s="197"/>
      <c r="N25" s="198">
        <f>species11!$C$20</f>
        <v>0.667835</v>
      </c>
      <c r="O25" s="197"/>
      <c r="P25" s="200">
        <f>species4!$C$20</f>
        <v>0.931395379</v>
      </c>
      <c r="Q25" s="197"/>
      <c r="R25" s="196">
        <f>species12!$C$20</f>
        <v>0.722232937</v>
      </c>
      <c r="S25" s="197"/>
      <c r="T25" s="200">
        <f>species20!$C$20</f>
        <v>1</v>
      </c>
      <c r="U25" s="197"/>
      <c r="V25" s="196">
        <f>species5!$C$20</f>
        <v>0.791597438</v>
      </c>
      <c r="W25" s="197"/>
      <c r="X25" s="196">
        <f>species7!$C$20</f>
        <v>0.920817092</v>
      </c>
      <c r="Y25" s="197"/>
      <c r="Z25" s="196">
        <f>species17!$C$20</f>
        <v>0.902438746</v>
      </c>
      <c r="AA25" s="197"/>
      <c r="AB25" s="196">
        <f>species15!$C$20</f>
        <v>0.952367047</v>
      </c>
      <c r="AC25" s="197"/>
      <c r="AD25" s="200">
        <f>species22!$C$20</f>
        <v>1</v>
      </c>
      <c r="AE25" s="201"/>
      <c r="AF25" s="196">
        <f>species9!$C$20</f>
        <v>0.803572433</v>
      </c>
      <c r="AG25" s="197"/>
      <c r="AH25" s="200">
        <f>species21!$C$20</f>
        <v>1</v>
      </c>
      <c r="AI25" s="201"/>
      <c r="AJ25" s="200">
        <f>species3!$C$20</f>
        <v>0.735</v>
      </c>
      <c r="AK25" s="197"/>
      <c r="AL25" s="198">
        <f>species18!$C$20</f>
        <v>0.803966</v>
      </c>
      <c r="AM25" s="197"/>
      <c r="AN25" s="196">
        <f>species19!$C$20</f>
        <v>0.826162594</v>
      </c>
      <c r="AO25" s="197"/>
      <c r="AP25" s="196">
        <f>species10!$C$20</f>
        <v>1</v>
      </c>
      <c r="AQ25" s="197"/>
      <c r="AR25" s="196">
        <f>species8!$C$20</f>
        <v>0.9</v>
      </c>
      <c r="AS25" s="197"/>
      <c r="BJ25" s="198"/>
      <c r="BK25" s="197"/>
    </row>
    <row r="26" ht="12.75" customHeight="1">
      <c r="A26" s="106"/>
      <c r="B26" s="202" t="s">
        <v>159</v>
      </c>
      <c r="C26" s="203" t="s">
        <v>160</v>
      </c>
      <c r="D26" s="204">
        <f>species16!$C$21</f>
        <v>0</v>
      </c>
      <c r="E26" s="205"/>
      <c r="F26" s="206">
        <f>species14!$C$21</f>
        <v>0</v>
      </c>
      <c r="G26" s="205"/>
      <c r="H26" s="204">
        <f>species13!$C$21</f>
        <v>0</v>
      </c>
      <c r="I26" s="205"/>
      <c r="J26" s="204">
        <f>species6!$C$21</f>
        <v>0</v>
      </c>
      <c r="K26" s="205"/>
      <c r="L26" s="207">
        <f>species2!$C$21</f>
        <v>0</v>
      </c>
      <c r="M26" s="205"/>
      <c r="N26" s="206">
        <f>species11!$C$21</f>
        <v>0</v>
      </c>
      <c r="O26" s="205"/>
      <c r="P26" s="208">
        <f>species4!$C$21</f>
        <v>0</v>
      </c>
      <c r="Q26" s="205"/>
      <c r="R26" s="204">
        <f>species12!$C$21</f>
        <v>0</v>
      </c>
      <c r="S26" s="205"/>
      <c r="T26" s="208">
        <f>species20!$C$21</f>
        <v>0</v>
      </c>
      <c r="U26" s="205"/>
      <c r="V26" s="204">
        <f>species5!$C$21</f>
        <v>0</v>
      </c>
      <c r="W26" s="205"/>
      <c r="X26" s="204">
        <f>species7!$C$21</f>
        <v>0</v>
      </c>
      <c r="Y26" s="205"/>
      <c r="Z26" s="204">
        <f>species17!$C$21</f>
        <v>0</v>
      </c>
      <c r="AA26" s="205"/>
      <c r="AB26" s="204">
        <f>species15!$C$21</f>
        <v>0</v>
      </c>
      <c r="AC26" s="205"/>
      <c r="AD26" s="208">
        <f>species22!$C$21</f>
        <v>0</v>
      </c>
      <c r="AE26" s="209"/>
      <c r="AF26" s="204">
        <f>species9!$C$21</f>
        <v>0</v>
      </c>
      <c r="AG26" s="205"/>
      <c r="AH26" s="208">
        <f>species21!$C$21</f>
        <v>0</v>
      </c>
      <c r="AI26" s="209"/>
      <c r="AJ26" s="208">
        <f>species3!$C$21</f>
        <v>0</v>
      </c>
      <c r="AK26" s="205"/>
      <c r="AL26" s="206">
        <f>species18!$C$21</f>
        <v>0</v>
      </c>
      <c r="AM26" s="205"/>
      <c r="AN26" s="204">
        <f>species19!$C$21</f>
        <v>0</v>
      </c>
      <c r="AO26" s="205"/>
      <c r="AP26" s="204">
        <f>species10!$C$21</f>
        <v>0</v>
      </c>
      <c r="AQ26" s="205"/>
      <c r="AR26" s="204">
        <f>species8!$C$21</f>
        <v>0</v>
      </c>
      <c r="AS26" s="205"/>
      <c r="BJ26" s="206"/>
      <c r="BK26" s="205"/>
    </row>
    <row r="27" ht="12.75" customHeight="1">
      <c r="A27" s="106" t="s">
        <v>161</v>
      </c>
      <c r="B27" s="210" t="s">
        <v>162</v>
      </c>
      <c r="C27" s="211" t="s">
        <v>163</v>
      </c>
      <c r="D27" s="212">
        <v>31.0896</v>
      </c>
      <c r="E27" s="213" t="s">
        <v>93</v>
      </c>
      <c r="F27" s="212">
        <v>24.5</v>
      </c>
      <c r="G27" s="214" t="s">
        <v>107</v>
      </c>
      <c r="H27" s="212">
        <v>29.2608</v>
      </c>
      <c r="I27" s="213" t="s">
        <v>95</v>
      </c>
      <c r="J27" s="212">
        <v>33.8328</v>
      </c>
      <c r="K27" s="213" t="s">
        <v>164</v>
      </c>
      <c r="L27" s="215">
        <v>30.6</v>
      </c>
      <c r="M27" s="216" t="s">
        <v>107</v>
      </c>
      <c r="N27" s="212">
        <v>30.0</v>
      </c>
      <c r="O27" s="214" t="s">
        <v>107</v>
      </c>
      <c r="P27" s="217">
        <v>28.956</v>
      </c>
      <c r="Q27" s="213" t="s">
        <v>99</v>
      </c>
      <c r="R27" s="212">
        <v>26.8224</v>
      </c>
      <c r="S27" s="213" t="s">
        <v>165</v>
      </c>
      <c r="T27" s="217">
        <v>29.2608</v>
      </c>
      <c r="U27" s="213" t="s">
        <v>101</v>
      </c>
      <c r="V27" s="212">
        <v>34.1376</v>
      </c>
      <c r="W27" s="213" t="s">
        <v>102</v>
      </c>
      <c r="X27" s="218">
        <v>21.336</v>
      </c>
      <c r="Y27" s="213" t="s">
        <v>103</v>
      </c>
      <c r="Z27" s="218">
        <v>26.5176</v>
      </c>
      <c r="AA27" s="213" t="s">
        <v>104</v>
      </c>
      <c r="AB27" s="219">
        <v>34.1376</v>
      </c>
      <c r="AC27" s="213" t="s">
        <v>105</v>
      </c>
      <c r="AD27" s="217">
        <v>19.2024</v>
      </c>
      <c r="AE27" s="213" t="s">
        <v>106</v>
      </c>
      <c r="AF27" s="220">
        <v>35.052</v>
      </c>
      <c r="AG27" s="213" t="s">
        <v>108</v>
      </c>
      <c r="AH27" s="221">
        <v>9.4488</v>
      </c>
      <c r="AI27" s="213" t="s">
        <v>166</v>
      </c>
      <c r="AJ27" s="217">
        <v>24.384</v>
      </c>
      <c r="AK27" s="213" t="s">
        <v>167</v>
      </c>
      <c r="AL27" s="212">
        <v>32.0</v>
      </c>
      <c r="AM27" s="222" t="s">
        <v>107</v>
      </c>
      <c r="AN27" s="218">
        <v>25.908</v>
      </c>
      <c r="AO27" s="213" t="s">
        <v>112</v>
      </c>
      <c r="AP27" s="212">
        <v>29.5656</v>
      </c>
      <c r="AQ27" s="213" t="s">
        <v>168</v>
      </c>
      <c r="AR27" s="212">
        <v>27.432</v>
      </c>
      <c r="AS27" s="213" t="s">
        <v>114</v>
      </c>
      <c r="BJ27" s="223"/>
      <c r="BK27" s="222"/>
    </row>
    <row r="28" ht="12.75" customHeight="1">
      <c r="A28" s="106"/>
      <c r="B28" s="224" t="s">
        <v>169</v>
      </c>
      <c r="C28" s="225" t="s">
        <v>170</v>
      </c>
      <c r="D28" s="226">
        <f>species16!$C$25</f>
        <v>10</v>
      </c>
      <c r="E28" s="227"/>
      <c r="F28" s="228">
        <f>species14!$C$25</f>
        <v>5.5</v>
      </c>
      <c r="G28" s="227"/>
      <c r="H28" s="226">
        <f>species13!$C$25</f>
        <v>7.2</v>
      </c>
      <c r="I28" s="227"/>
      <c r="J28" s="226">
        <f>species6!$C$25</f>
        <v>9.4</v>
      </c>
      <c r="K28" s="227"/>
      <c r="L28" s="229">
        <f>species2!$C$25</f>
        <v>8.6</v>
      </c>
      <c r="M28" s="227"/>
      <c r="N28" s="228">
        <f>species11!$C$25</f>
        <v>8.53</v>
      </c>
      <c r="O28" s="227"/>
      <c r="P28" s="230">
        <f>species4!$C$25</f>
        <v>8.4</v>
      </c>
      <c r="Q28" s="227"/>
      <c r="R28" s="226">
        <f>species12!$C$25</f>
        <v>6.4</v>
      </c>
      <c r="S28" s="227"/>
      <c r="T28" s="230">
        <f>species20!$C$25</f>
        <v>10.2</v>
      </c>
      <c r="U28" s="227"/>
      <c r="V28" s="226">
        <f>species5!$C$25</f>
        <v>8.9</v>
      </c>
      <c r="W28" s="227"/>
      <c r="X28" s="226">
        <f>species7!$C$25</f>
        <v>5.4</v>
      </c>
      <c r="Y28" s="227"/>
      <c r="Z28" s="226">
        <f>species17!$C$25</f>
        <v>6.9</v>
      </c>
      <c r="AA28" s="227"/>
      <c r="AB28" s="226">
        <f>species15!$C$25</f>
        <v>11.7</v>
      </c>
      <c r="AC28" s="227"/>
      <c r="AD28" s="230">
        <f>species22!$C$25</f>
        <v>5.9</v>
      </c>
      <c r="AE28" s="231"/>
      <c r="AF28" s="226">
        <f>species9!$C$25</f>
        <v>11.6</v>
      </c>
      <c r="AG28" s="227"/>
      <c r="AH28" s="230">
        <f>species21!$C$25</f>
        <v>2.3</v>
      </c>
      <c r="AI28" s="231"/>
      <c r="AJ28" s="230">
        <f>species3!$C$25</f>
        <v>6</v>
      </c>
      <c r="AK28" s="227"/>
      <c r="AL28" s="228">
        <f>species18!$C$25</f>
        <v>8.6</v>
      </c>
      <c r="AM28" s="227"/>
      <c r="AN28" s="226">
        <f>species19!$C$25</f>
        <v>8</v>
      </c>
      <c r="AO28" s="227"/>
      <c r="AP28" s="226">
        <f>species10!$C$25</f>
        <v>7.6</v>
      </c>
      <c r="AQ28" s="227"/>
      <c r="AR28" s="226">
        <f>species8!$C$25</f>
        <v>8.2</v>
      </c>
      <c r="AS28" s="227"/>
      <c r="BJ28" s="228"/>
      <c r="BK28" s="227"/>
    </row>
    <row r="29" ht="12.75" customHeight="1">
      <c r="A29" s="102"/>
      <c r="B29" s="103"/>
      <c r="C29" s="103"/>
      <c r="D29" s="103"/>
      <c r="E29" s="103"/>
      <c r="F29" s="103"/>
      <c r="G29" s="103"/>
      <c r="H29" s="103"/>
      <c r="I29" s="103"/>
      <c r="J29" s="103"/>
      <c r="K29" s="103"/>
      <c r="L29" s="103"/>
      <c r="M29" s="103"/>
      <c r="N29" s="103"/>
      <c r="O29" s="103"/>
      <c r="P29" s="105"/>
      <c r="Q29" s="103"/>
      <c r="R29" s="103"/>
      <c r="S29" s="103"/>
      <c r="T29" s="105"/>
      <c r="U29" s="103"/>
      <c r="V29" s="103"/>
      <c r="W29" s="103"/>
      <c r="X29" s="103"/>
      <c r="Y29" s="103"/>
      <c r="Z29" s="103"/>
      <c r="AA29" s="103"/>
      <c r="AB29" s="103"/>
      <c r="AC29" s="103"/>
      <c r="AD29" s="105"/>
      <c r="AE29" s="103"/>
      <c r="AF29" s="103"/>
      <c r="AG29" s="103"/>
      <c r="AH29" s="105"/>
      <c r="AI29" s="103"/>
      <c r="AJ29" s="105"/>
      <c r="AK29" s="103"/>
      <c r="AL29" s="103"/>
      <c r="AM29" s="103"/>
      <c r="AN29" s="103"/>
      <c r="AO29" s="103"/>
      <c r="AP29" s="103"/>
      <c r="AQ29" s="103"/>
      <c r="AR29" s="103"/>
      <c r="AS29" s="103"/>
      <c r="BJ29" s="103"/>
      <c r="BK29" s="103"/>
    </row>
    <row r="30" ht="12.75" customHeight="1">
      <c r="A30" s="232" t="s">
        <v>171</v>
      </c>
      <c r="B30" s="233"/>
      <c r="C30" s="233"/>
      <c r="D30" s="234">
        <v>22.0</v>
      </c>
      <c r="E30" s="235" t="s">
        <v>93</v>
      </c>
      <c r="F30" s="236">
        <v>5.0</v>
      </c>
      <c r="G30" s="237" t="s">
        <v>172</v>
      </c>
      <c r="H30" s="234">
        <v>10.0</v>
      </c>
      <c r="I30" s="235" t="s">
        <v>95</v>
      </c>
      <c r="J30" s="234">
        <v>30.0</v>
      </c>
      <c r="K30" s="235" t="s">
        <v>164</v>
      </c>
      <c r="L30" s="238">
        <v>15.0</v>
      </c>
      <c r="M30" s="239" t="s">
        <v>173</v>
      </c>
      <c r="N30" s="236">
        <v>25.0</v>
      </c>
      <c r="O30" s="237" t="s">
        <v>172</v>
      </c>
      <c r="P30" s="240">
        <v>15.0</v>
      </c>
      <c r="Q30" s="235" t="s">
        <v>99</v>
      </c>
      <c r="R30" s="234">
        <v>15.0</v>
      </c>
      <c r="S30" s="235" t="s">
        <v>165</v>
      </c>
      <c r="T30" s="234">
        <v>40.0</v>
      </c>
      <c r="U30" s="235" t="s">
        <v>101</v>
      </c>
      <c r="V30" s="234">
        <v>10.0</v>
      </c>
      <c r="W30" s="235" t="s">
        <v>174</v>
      </c>
      <c r="X30" s="240">
        <v>10.0</v>
      </c>
      <c r="Y30" s="235" t="s">
        <v>103</v>
      </c>
      <c r="Z30" s="240">
        <v>15.0</v>
      </c>
      <c r="AA30" s="235" t="s">
        <v>104</v>
      </c>
      <c r="AB30" s="241">
        <v>9.0</v>
      </c>
      <c r="AC30" s="235" t="s">
        <v>105</v>
      </c>
      <c r="AD30" s="234">
        <v>25.0</v>
      </c>
      <c r="AE30" s="235" t="s">
        <v>106</v>
      </c>
      <c r="AF30" s="241">
        <v>20.0</v>
      </c>
      <c r="AG30" s="235" t="s">
        <v>108</v>
      </c>
      <c r="AH30" s="234">
        <v>15.0</v>
      </c>
      <c r="AI30" s="235" t="s">
        <v>166</v>
      </c>
      <c r="AJ30" s="234">
        <v>15.0</v>
      </c>
      <c r="AK30" s="242" t="s">
        <v>167</v>
      </c>
      <c r="AL30" s="236">
        <v>20.0</v>
      </c>
      <c r="AM30" s="237" t="s">
        <v>175</v>
      </c>
      <c r="AN30" s="240">
        <v>30.0</v>
      </c>
      <c r="AO30" s="235" t="s">
        <v>112</v>
      </c>
      <c r="AP30" s="234">
        <v>8.0</v>
      </c>
      <c r="AQ30" s="235" t="s">
        <v>113</v>
      </c>
      <c r="AR30" s="234">
        <v>35.0</v>
      </c>
      <c r="AS30" s="235" t="s">
        <v>114</v>
      </c>
      <c r="BJ30" s="236"/>
      <c r="BK30" s="243"/>
    </row>
    <row r="31" ht="12.75" customHeight="1">
      <c r="A31" s="244" t="s">
        <v>176</v>
      </c>
      <c r="B31" s="244"/>
      <c r="C31" s="244"/>
      <c r="D31" s="245">
        <f>species16!$K$40</f>
        <v>22</v>
      </c>
      <c r="E31" s="246"/>
      <c r="F31" s="245">
        <f>species14!$K$40</f>
        <v>5</v>
      </c>
      <c r="G31" s="246"/>
      <c r="H31" s="245">
        <f>species13!$K$40</f>
        <v>10</v>
      </c>
      <c r="I31" s="246"/>
      <c r="J31" s="245">
        <f>species6!$K$40</f>
        <v>30</v>
      </c>
      <c r="K31" s="246"/>
      <c r="L31" s="247">
        <f>species2!$K$40</f>
        <v>15</v>
      </c>
      <c r="M31" s="246"/>
      <c r="N31" s="245">
        <f>species11!$K$40</f>
        <v>25</v>
      </c>
      <c r="O31" s="246"/>
      <c r="P31" s="248">
        <f>species4!$K$40</f>
        <v>15</v>
      </c>
      <c r="Q31" s="246"/>
      <c r="R31" s="245">
        <f>species12!$K$40</f>
        <v>15</v>
      </c>
      <c r="S31" s="246"/>
      <c r="T31" s="248">
        <f>species20!$K$40</f>
        <v>40</v>
      </c>
      <c r="U31" s="246"/>
      <c r="V31" s="245">
        <f>species5!$K$40</f>
        <v>10</v>
      </c>
      <c r="W31" s="246"/>
      <c r="X31" s="245">
        <f>species7!$K$40</f>
        <v>10</v>
      </c>
      <c r="Y31" s="246"/>
      <c r="Z31" s="245">
        <f>species17!$K$40</f>
        <v>15</v>
      </c>
      <c r="AA31" s="246"/>
      <c r="AB31" s="245">
        <f>species15!$K$40</f>
        <v>9</v>
      </c>
      <c r="AC31" s="246"/>
      <c r="AD31" s="248">
        <f>species22!$K$40</f>
        <v>25</v>
      </c>
      <c r="AE31" s="249"/>
      <c r="AF31" s="245">
        <f>species9!$K$40</f>
        <v>20</v>
      </c>
      <c r="AG31" s="246"/>
      <c r="AH31" s="248">
        <f>species21!$K$40</f>
        <v>15</v>
      </c>
      <c r="AI31" s="249"/>
      <c r="AJ31" s="248">
        <f>species3!$K$40</f>
        <v>15</v>
      </c>
      <c r="AK31" s="246"/>
      <c r="AL31" s="245">
        <f>species18!$K$40</f>
        <v>20</v>
      </c>
      <c r="AM31" s="246"/>
      <c r="AN31" s="245">
        <f>species19!$K$40</f>
        <v>30</v>
      </c>
      <c r="AO31" s="246"/>
      <c r="AP31" s="245">
        <f>species10!$K$40</f>
        <v>8</v>
      </c>
      <c r="AQ31" s="246"/>
      <c r="AR31" s="245">
        <f>species8!$K$40</f>
        <v>35</v>
      </c>
      <c r="AS31" s="246"/>
      <c r="BJ31" s="245"/>
      <c r="BK31" s="246"/>
    </row>
    <row r="32" ht="12.75" customHeight="1">
      <c r="A32" s="102"/>
      <c r="B32" s="103"/>
      <c r="C32" s="103"/>
      <c r="D32" s="103"/>
      <c r="E32" s="103"/>
      <c r="F32" s="103"/>
      <c r="G32" s="103"/>
      <c r="H32" s="103"/>
      <c r="I32" s="103"/>
      <c r="J32" s="103"/>
      <c r="K32" s="103"/>
      <c r="L32" s="103"/>
      <c r="M32" s="103"/>
      <c r="N32" s="103"/>
      <c r="O32" s="103"/>
      <c r="P32" s="105"/>
      <c r="Q32" s="103"/>
      <c r="R32" s="103"/>
      <c r="S32" s="103"/>
      <c r="T32" s="105"/>
      <c r="U32" s="103"/>
      <c r="V32" s="103"/>
      <c r="W32" s="103"/>
      <c r="X32" s="103"/>
      <c r="Y32" s="103"/>
      <c r="Z32" s="103"/>
      <c r="AA32" s="103"/>
      <c r="AB32" s="103"/>
      <c r="AC32" s="103"/>
      <c r="AD32" s="103"/>
      <c r="AE32" s="103"/>
      <c r="AF32" s="103"/>
      <c r="AG32" s="103"/>
      <c r="AH32" s="103"/>
      <c r="AI32" s="103"/>
      <c r="AJ32" s="105"/>
      <c r="AK32" s="103"/>
      <c r="AL32" s="103"/>
      <c r="AM32" s="103"/>
      <c r="AN32" s="103"/>
      <c r="AO32" s="103"/>
      <c r="AP32" s="103"/>
      <c r="AQ32" s="103"/>
      <c r="AR32" s="103"/>
      <c r="AS32" s="103"/>
      <c r="BJ32" s="103"/>
      <c r="BK32" s="103"/>
    </row>
    <row r="33" ht="12.75" customHeight="1">
      <c r="A33" s="250" t="s">
        <v>177</v>
      </c>
      <c r="D33" s="251">
        <v>1.09</v>
      </c>
      <c r="E33" s="250" t="s">
        <v>178</v>
      </c>
      <c r="F33" s="252">
        <v>3.08</v>
      </c>
      <c r="G33" s="250" t="s">
        <v>178</v>
      </c>
      <c r="H33" s="251">
        <v>1.77</v>
      </c>
      <c r="I33" s="250" t="s">
        <v>178</v>
      </c>
      <c r="J33" s="251">
        <v>3.5</v>
      </c>
      <c r="K33" s="250" t="s">
        <v>178</v>
      </c>
      <c r="L33" s="252">
        <v>1.26</v>
      </c>
      <c r="M33" s="250" t="s">
        <v>178</v>
      </c>
      <c r="N33" s="252">
        <v>1.12</v>
      </c>
      <c r="O33" s="250" t="s">
        <v>178</v>
      </c>
      <c r="P33" s="253">
        <v>2.0</v>
      </c>
      <c r="Q33" s="250" t="s">
        <v>178</v>
      </c>
      <c r="R33" s="251">
        <v>1.25</v>
      </c>
      <c r="S33" s="250" t="s">
        <v>178</v>
      </c>
      <c r="T33" s="253">
        <v>2.0</v>
      </c>
      <c r="U33" s="250" t="s">
        <v>178</v>
      </c>
      <c r="V33" s="251">
        <v>2.0</v>
      </c>
      <c r="W33" s="250" t="s">
        <v>178</v>
      </c>
      <c r="X33" s="251">
        <v>2.0</v>
      </c>
      <c r="Y33" s="250" t="s">
        <v>178</v>
      </c>
      <c r="Z33" s="251">
        <v>3.0</v>
      </c>
      <c r="AA33" s="250" t="s">
        <v>178</v>
      </c>
      <c r="AB33" s="251">
        <v>1.0</v>
      </c>
      <c r="AC33" s="250" t="s">
        <v>178</v>
      </c>
      <c r="AD33" s="254">
        <v>1.07</v>
      </c>
      <c r="AE33" s="250" t="s">
        <v>178</v>
      </c>
      <c r="AF33" s="251">
        <v>1.03</v>
      </c>
      <c r="AG33" s="250" t="s">
        <v>178</v>
      </c>
      <c r="AH33" s="255">
        <v>2.3</v>
      </c>
      <c r="AI33" s="250" t="s">
        <v>178</v>
      </c>
      <c r="AJ33" s="253">
        <v>2.46</v>
      </c>
      <c r="AK33" s="250" t="s">
        <v>178</v>
      </c>
      <c r="AL33" s="252">
        <v>2.59</v>
      </c>
      <c r="AM33" s="250" t="s">
        <v>178</v>
      </c>
      <c r="AN33" s="251">
        <v>1.02</v>
      </c>
      <c r="AO33" s="250" t="s">
        <v>178</v>
      </c>
      <c r="AP33" s="251">
        <v>2.98</v>
      </c>
      <c r="AQ33" s="250" t="s">
        <v>178</v>
      </c>
      <c r="AR33" s="251">
        <v>1.82</v>
      </c>
      <c r="AS33" s="250" t="s">
        <v>178</v>
      </c>
    </row>
    <row r="34" ht="12.75" customHeight="1">
      <c r="A34" s="255" t="s">
        <v>179</v>
      </c>
      <c r="B34" s="250"/>
      <c r="C34" s="250"/>
      <c r="D34" s="255">
        <v>2.25</v>
      </c>
      <c r="E34" s="250"/>
      <c r="F34" s="255">
        <v>1.84</v>
      </c>
      <c r="G34" s="250"/>
      <c r="H34" s="255">
        <v>1.77</v>
      </c>
      <c r="I34" s="250"/>
      <c r="J34" s="255">
        <v>2.0</v>
      </c>
      <c r="K34" s="250"/>
      <c r="L34" s="255">
        <v>2.88</v>
      </c>
      <c r="M34" s="250"/>
      <c r="N34" s="255">
        <v>2.88</v>
      </c>
      <c r="O34" s="250"/>
      <c r="P34" s="256">
        <v>1.0</v>
      </c>
      <c r="Q34" s="250"/>
      <c r="R34" s="255">
        <v>2.02</v>
      </c>
      <c r="S34" s="250"/>
      <c r="T34" s="256">
        <v>3.0</v>
      </c>
      <c r="U34" s="250"/>
      <c r="V34" s="255">
        <v>2.5</v>
      </c>
      <c r="W34" s="250"/>
      <c r="X34" s="255">
        <v>2.0</v>
      </c>
      <c r="Y34" s="250"/>
      <c r="Z34" s="255">
        <v>2.0</v>
      </c>
      <c r="AA34" s="250"/>
      <c r="AB34" s="255">
        <v>3.0</v>
      </c>
      <c r="AC34" s="250"/>
      <c r="AD34" s="257">
        <v>3.25</v>
      </c>
      <c r="AE34" s="250"/>
      <c r="AF34" s="255">
        <v>2.29</v>
      </c>
      <c r="AG34" s="250"/>
      <c r="AH34" s="254">
        <v>2.02</v>
      </c>
      <c r="AI34" s="250"/>
      <c r="AJ34" s="256">
        <v>2.92</v>
      </c>
      <c r="AK34" s="250"/>
      <c r="AL34" s="255">
        <v>2.38</v>
      </c>
      <c r="AM34" s="250"/>
      <c r="AN34" s="255">
        <v>2.88</v>
      </c>
      <c r="AO34" s="250"/>
      <c r="AP34" s="255">
        <v>3.85</v>
      </c>
      <c r="AQ34" s="250"/>
      <c r="AR34" s="255">
        <v>3.85</v>
      </c>
      <c r="AS34" s="250"/>
      <c r="BJ34" s="250"/>
      <c r="BK34" s="250"/>
    </row>
    <row r="35" ht="12.75" customHeight="1">
      <c r="A35" s="102"/>
      <c r="B35" s="103"/>
      <c r="C35" s="103"/>
      <c r="D35" s="103"/>
      <c r="E35" s="103"/>
      <c r="F35" s="103"/>
      <c r="G35" s="103"/>
      <c r="H35" s="103"/>
      <c r="I35" s="103"/>
      <c r="J35" s="103"/>
      <c r="K35" s="103"/>
      <c r="L35" s="103"/>
      <c r="M35" s="103"/>
      <c r="N35" s="103"/>
      <c r="O35" s="103"/>
      <c r="P35" s="105"/>
      <c r="Q35" s="103"/>
      <c r="R35" s="103"/>
      <c r="S35" s="103"/>
      <c r="T35" s="103"/>
      <c r="U35" s="103"/>
      <c r="V35" s="103"/>
      <c r="W35" s="103"/>
      <c r="X35" s="103"/>
      <c r="Y35" s="103"/>
      <c r="Z35" s="103"/>
      <c r="AA35" s="103"/>
      <c r="AB35" s="103"/>
      <c r="AC35" s="103"/>
      <c r="AD35" s="103"/>
      <c r="AE35" s="103"/>
      <c r="AF35" s="103"/>
      <c r="AG35" s="103"/>
      <c r="AH35" s="103"/>
      <c r="AI35" s="103"/>
      <c r="AJ35" s="105"/>
      <c r="AK35" s="103"/>
      <c r="AL35" s="103"/>
      <c r="AM35" s="103"/>
      <c r="AN35" s="103"/>
      <c r="AO35" s="103"/>
      <c r="AP35" s="103"/>
      <c r="AQ35" s="103"/>
      <c r="AR35" s="103"/>
      <c r="AS35" s="103"/>
      <c r="BJ35" s="103"/>
      <c r="BK35" s="103"/>
    </row>
    <row r="36" ht="12.75" customHeight="1">
      <c r="A36" s="258" t="s">
        <v>180</v>
      </c>
      <c r="B36" s="259"/>
      <c r="C36" s="259"/>
      <c r="D36" s="259"/>
      <c r="F36" s="260" t="s">
        <v>181</v>
      </c>
      <c r="H36" s="259"/>
      <c r="J36" s="259"/>
      <c r="L36" s="260" t="s">
        <v>181</v>
      </c>
      <c r="N36" s="260" t="s">
        <v>181</v>
      </c>
      <c r="P36" s="261"/>
      <c r="R36" s="259"/>
      <c r="T36" s="259"/>
      <c r="V36" s="262"/>
      <c r="X36" s="259"/>
      <c r="Z36" s="259"/>
      <c r="AB36" s="259"/>
      <c r="AD36" s="259"/>
      <c r="AF36" s="259"/>
      <c r="AH36" s="259"/>
      <c r="AJ36" s="261"/>
      <c r="AL36" s="260" t="s">
        <v>181</v>
      </c>
      <c r="AN36" s="259"/>
      <c r="AP36" s="259"/>
      <c r="AR36" s="259"/>
      <c r="BJ36" s="259"/>
      <c r="BK36" s="259"/>
    </row>
    <row r="37" ht="12.75" customHeight="1">
      <c r="P37" s="263"/>
      <c r="AJ37" s="263"/>
    </row>
    <row r="38" ht="12.75" customHeight="1">
      <c r="P38" s="263"/>
      <c r="AJ38" s="263"/>
    </row>
    <row r="39" ht="12.75" customHeight="1">
      <c r="P39" s="263"/>
      <c r="AJ39" s="263"/>
    </row>
    <row r="40" ht="12.75" customHeight="1">
      <c r="P40" s="263"/>
      <c r="AJ40" s="263"/>
    </row>
    <row r="41" ht="12.75" customHeight="1">
      <c r="P41" s="263"/>
      <c r="AJ41" s="263"/>
    </row>
    <row r="42" ht="12.75" customHeight="1">
      <c r="P42" s="263"/>
      <c r="AJ42" s="263"/>
    </row>
    <row r="43" ht="12.75" customHeight="1">
      <c r="P43" s="263"/>
      <c r="AJ43" s="263"/>
    </row>
    <row r="44" ht="12.75" customHeight="1">
      <c r="P44" s="263"/>
      <c r="AJ44" s="263"/>
    </row>
    <row r="45" ht="12.75" customHeight="1">
      <c r="P45" s="263"/>
      <c r="AJ45" s="263"/>
    </row>
    <row r="46" ht="12.75" customHeight="1">
      <c r="P46" s="263"/>
      <c r="AJ46" s="263"/>
    </row>
    <row r="47" ht="12.75" customHeight="1">
      <c r="P47" s="263"/>
      <c r="AJ47" s="263"/>
    </row>
    <row r="48" ht="12.75" customHeight="1">
      <c r="P48" s="263"/>
      <c r="AJ48" s="263"/>
    </row>
    <row r="49" ht="12.75" customHeight="1">
      <c r="P49" s="263"/>
      <c r="AJ49" s="263"/>
    </row>
    <row r="50" ht="12.75" customHeight="1">
      <c r="P50" s="263"/>
      <c r="AJ50" s="263"/>
    </row>
    <row r="51" ht="12.75" customHeight="1">
      <c r="P51" s="263"/>
      <c r="AJ51" s="263"/>
    </row>
    <row r="52" ht="12.75" customHeight="1">
      <c r="P52" s="263"/>
      <c r="AJ52" s="263"/>
    </row>
    <row r="53" ht="12.75" customHeight="1">
      <c r="P53" s="263"/>
      <c r="AJ53" s="263"/>
    </row>
    <row r="54" ht="12.75" customHeight="1">
      <c r="P54" s="263"/>
      <c r="AJ54" s="263"/>
    </row>
    <row r="55" ht="12.75" customHeight="1">
      <c r="P55" s="263"/>
      <c r="AJ55" s="263"/>
    </row>
    <row r="56" ht="12.75" customHeight="1">
      <c r="P56" s="263"/>
      <c r="AJ56" s="263"/>
    </row>
    <row r="57" ht="12.75" customHeight="1">
      <c r="P57" s="263"/>
      <c r="AJ57" s="263"/>
    </row>
    <row r="58" ht="12.75" customHeight="1">
      <c r="P58" s="263"/>
      <c r="AJ58" s="263"/>
    </row>
    <row r="59" ht="12.75" customHeight="1">
      <c r="P59" s="263"/>
      <c r="AJ59" s="263"/>
    </row>
    <row r="60" ht="12.75" customHeight="1">
      <c r="P60" s="263"/>
      <c r="AJ60" s="263"/>
    </row>
    <row r="61" ht="12.75" customHeight="1">
      <c r="P61" s="263"/>
      <c r="AJ61" s="263"/>
    </row>
    <row r="62" ht="12.75" customHeight="1">
      <c r="P62" s="263"/>
      <c r="AJ62" s="263"/>
    </row>
    <row r="63" ht="12.75" customHeight="1">
      <c r="P63" s="263"/>
      <c r="AJ63" s="263"/>
    </row>
    <row r="64" ht="12.75" customHeight="1">
      <c r="P64" s="263"/>
      <c r="AJ64" s="263"/>
    </row>
    <row r="65" ht="12.75" customHeight="1">
      <c r="P65" s="263"/>
      <c r="AJ65" s="263"/>
    </row>
    <row r="66" ht="12.75" customHeight="1">
      <c r="P66" s="263"/>
      <c r="AJ66" s="263"/>
    </row>
    <row r="67" ht="12.75" customHeight="1">
      <c r="P67" s="263"/>
      <c r="AJ67" s="263"/>
    </row>
    <row r="68" ht="12.75" customHeight="1">
      <c r="P68" s="263"/>
      <c r="AJ68" s="263"/>
    </row>
    <row r="69" ht="12.75" customHeight="1">
      <c r="P69" s="263"/>
      <c r="AJ69" s="263"/>
    </row>
    <row r="70" ht="12.75" customHeight="1">
      <c r="P70" s="263"/>
      <c r="AJ70" s="263"/>
    </row>
    <row r="71" ht="12.75" customHeight="1">
      <c r="P71" s="263"/>
      <c r="AJ71" s="263"/>
    </row>
    <row r="72" ht="12.75" customHeight="1">
      <c r="P72" s="263"/>
      <c r="AJ72" s="263"/>
    </row>
    <row r="73" ht="12.75" customHeight="1">
      <c r="P73" s="263"/>
      <c r="AJ73" s="263"/>
    </row>
    <row r="74" ht="12.75" customHeight="1">
      <c r="P74" s="263"/>
      <c r="AJ74" s="263"/>
    </row>
    <row r="75" ht="12.75" customHeight="1">
      <c r="P75" s="263"/>
      <c r="AJ75" s="263"/>
    </row>
    <row r="76" ht="12.75" customHeight="1">
      <c r="P76" s="263"/>
      <c r="AJ76" s="263"/>
    </row>
    <row r="77" ht="12.75" customHeight="1">
      <c r="P77" s="263"/>
      <c r="AJ77" s="263"/>
    </row>
    <row r="78" ht="12.75" customHeight="1">
      <c r="P78" s="263"/>
      <c r="AJ78" s="263"/>
    </row>
    <row r="79" ht="12.75" customHeight="1">
      <c r="P79" s="263"/>
      <c r="AJ79" s="263"/>
    </row>
    <row r="80" ht="12.75" customHeight="1">
      <c r="P80" s="263"/>
      <c r="AJ80" s="263"/>
    </row>
    <row r="81" ht="12.75" customHeight="1">
      <c r="P81" s="263"/>
      <c r="AJ81" s="263"/>
    </row>
    <row r="82" ht="12.75" customHeight="1">
      <c r="P82" s="263"/>
      <c r="AJ82" s="263"/>
    </row>
    <row r="83" ht="12.75" customHeight="1">
      <c r="P83" s="263"/>
      <c r="AJ83" s="263"/>
    </row>
    <row r="84" ht="12.75" customHeight="1">
      <c r="P84" s="263"/>
      <c r="AJ84" s="263"/>
    </row>
    <row r="85" ht="12.75" customHeight="1">
      <c r="P85" s="263"/>
      <c r="AJ85" s="263"/>
    </row>
    <row r="86" ht="12.75" customHeight="1">
      <c r="P86" s="263"/>
      <c r="AJ86" s="263"/>
    </row>
    <row r="87" ht="12.75" customHeight="1">
      <c r="P87" s="263"/>
      <c r="AJ87" s="263"/>
    </row>
    <row r="88" ht="12.75" customHeight="1">
      <c r="P88" s="263"/>
      <c r="AJ88" s="263"/>
    </row>
    <row r="89" ht="12.75" customHeight="1">
      <c r="P89" s="263"/>
      <c r="AJ89" s="263"/>
    </row>
    <row r="90" ht="12.75" customHeight="1">
      <c r="P90" s="263"/>
      <c r="AJ90" s="263"/>
    </row>
    <row r="91" ht="12.75" customHeight="1">
      <c r="P91" s="263"/>
      <c r="AJ91" s="263"/>
    </row>
    <row r="92" ht="12.75" customHeight="1">
      <c r="P92" s="263"/>
      <c r="AJ92" s="263"/>
    </row>
    <row r="93" ht="12.75" customHeight="1">
      <c r="P93" s="263"/>
      <c r="AJ93" s="263"/>
    </row>
    <row r="94" ht="12.75" customHeight="1">
      <c r="P94" s="263"/>
      <c r="AJ94" s="263"/>
    </row>
    <row r="95" ht="12.75" customHeight="1">
      <c r="P95" s="263"/>
      <c r="AJ95" s="263"/>
    </row>
    <row r="96" ht="12.75" customHeight="1">
      <c r="P96" s="263"/>
      <c r="AJ96" s="263"/>
    </row>
    <row r="97" ht="12.75" customHeight="1">
      <c r="P97" s="263"/>
      <c r="AJ97" s="263"/>
    </row>
    <row r="98" ht="12.75" customHeight="1">
      <c r="P98" s="263"/>
      <c r="AJ98" s="263"/>
    </row>
    <row r="99" ht="12.75" customHeight="1">
      <c r="P99" s="263"/>
      <c r="AJ99" s="263"/>
    </row>
    <row r="100" ht="12.75" customHeight="1">
      <c r="P100" s="263"/>
      <c r="AJ100" s="263"/>
    </row>
    <row r="101" ht="12.75" customHeight="1">
      <c r="P101" s="263"/>
      <c r="AJ101" s="263"/>
    </row>
    <row r="102" ht="12.75" customHeight="1">
      <c r="P102" s="263"/>
      <c r="AJ102" s="263"/>
    </row>
    <row r="103" ht="12.75" customHeight="1">
      <c r="P103" s="263"/>
      <c r="AJ103" s="263"/>
    </row>
    <row r="104" ht="12.75" customHeight="1">
      <c r="P104" s="263"/>
      <c r="AJ104" s="263"/>
    </row>
    <row r="105" ht="12.75" customHeight="1">
      <c r="P105" s="263"/>
      <c r="AJ105" s="263"/>
    </row>
    <row r="106" ht="12.75" customHeight="1">
      <c r="P106" s="263"/>
      <c r="AJ106" s="263"/>
    </row>
    <row r="107" ht="12.75" customHeight="1">
      <c r="P107" s="263"/>
      <c r="AJ107" s="263"/>
    </row>
    <row r="108" ht="12.75" customHeight="1">
      <c r="P108" s="263"/>
      <c r="AJ108" s="263"/>
    </row>
    <row r="109" ht="12.75" customHeight="1">
      <c r="P109" s="263"/>
      <c r="AJ109" s="263"/>
    </row>
    <row r="110" ht="12.75" customHeight="1">
      <c r="P110" s="263"/>
      <c r="AJ110" s="263"/>
    </row>
    <row r="111" ht="12.75" customHeight="1">
      <c r="P111" s="263"/>
      <c r="AJ111" s="263"/>
    </row>
    <row r="112" ht="12.75" customHeight="1">
      <c r="P112" s="263"/>
      <c r="AJ112" s="263"/>
    </row>
    <row r="113" ht="12.75" customHeight="1">
      <c r="P113" s="263"/>
      <c r="AJ113" s="263"/>
    </row>
    <row r="114" ht="12.75" customHeight="1">
      <c r="P114" s="263"/>
      <c r="AJ114" s="263"/>
    </row>
    <row r="115" ht="12.75" customHeight="1">
      <c r="P115" s="263"/>
      <c r="AJ115" s="263"/>
    </row>
    <row r="116" ht="12.75" customHeight="1">
      <c r="P116" s="263"/>
      <c r="AJ116" s="263"/>
    </row>
    <row r="117" ht="12.75" customHeight="1">
      <c r="P117" s="263"/>
      <c r="AJ117" s="263"/>
    </row>
    <row r="118" ht="12.75" customHeight="1">
      <c r="P118" s="263"/>
      <c r="AJ118" s="263"/>
    </row>
    <row r="119" ht="12.75" customHeight="1">
      <c r="P119" s="263"/>
      <c r="AJ119" s="263"/>
    </row>
    <row r="120" ht="12.75" customHeight="1">
      <c r="P120" s="263"/>
      <c r="AJ120" s="263"/>
    </row>
    <row r="121" ht="12.75" customHeight="1">
      <c r="P121" s="263"/>
      <c r="AJ121" s="263"/>
    </row>
    <row r="122" ht="12.75" customHeight="1">
      <c r="P122" s="263"/>
      <c r="AJ122" s="263"/>
    </row>
    <row r="123" ht="12.75" customHeight="1">
      <c r="P123" s="263"/>
      <c r="AJ123" s="263"/>
    </row>
    <row r="124" ht="12.75" customHeight="1">
      <c r="P124" s="263"/>
      <c r="AJ124" s="263"/>
    </row>
    <row r="125" ht="12.75" customHeight="1">
      <c r="P125" s="263"/>
      <c r="AJ125" s="263"/>
    </row>
    <row r="126" ht="12.75" customHeight="1">
      <c r="P126" s="263"/>
      <c r="AJ126" s="263"/>
    </row>
    <row r="127" ht="12.75" customHeight="1">
      <c r="P127" s="263"/>
      <c r="AJ127" s="263"/>
    </row>
    <row r="128" ht="12.75" customHeight="1">
      <c r="P128" s="263"/>
      <c r="AJ128" s="263"/>
    </row>
    <row r="129" ht="12.75" customHeight="1">
      <c r="P129" s="263"/>
      <c r="AJ129" s="263"/>
    </row>
    <row r="130" ht="12.75" customHeight="1">
      <c r="P130" s="263"/>
      <c r="AJ130" s="263"/>
    </row>
    <row r="131" ht="12.75" customHeight="1">
      <c r="P131" s="263"/>
      <c r="AJ131" s="263"/>
    </row>
    <row r="132" ht="12.75" customHeight="1">
      <c r="P132" s="263"/>
      <c r="AJ132" s="263"/>
    </row>
    <row r="133" ht="12.75" customHeight="1">
      <c r="P133" s="263"/>
      <c r="AJ133" s="263"/>
    </row>
    <row r="134" ht="12.75" customHeight="1">
      <c r="P134" s="263"/>
      <c r="AJ134" s="263"/>
    </row>
    <row r="135" ht="12.75" customHeight="1">
      <c r="P135" s="263"/>
      <c r="AJ135" s="263"/>
    </row>
    <row r="136" ht="12.75" customHeight="1">
      <c r="P136" s="263"/>
      <c r="AJ136" s="263"/>
    </row>
    <row r="137" ht="12.75" customHeight="1">
      <c r="P137" s="263"/>
      <c r="AJ137" s="263"/>
    </row>
    <row r="138" ht="12.75" customHeight="1">
      <c r="P138" s="263"/>
      <c r="AJ138" s="263"/>
    </row>
    <row r="139" ht="12.75" customHeight="1">
      <c r="P139" s="263"/>
      <c r="AJ139" s="263"/>
    </row>
    <row r="140" ht="12.75" customHeight="1">
      <c r="P140" s="263"/>
      <c r="AJ140" s="263"/>
    </row>
    <row r="141" ht="12.75" customHeight="1">
      <c r="P141" s="263"/>
      <c r="AJ141" s="263"/>
    </row>
    <row r="142" ht="12.75" customHeight="1">
      <c r="P142" s="263"/>
      <c r="AJ142" s="263"/>
    </row>
    <row r="143" ht="12.75" customHeight="1">
      <c r="P143" s="263"/>
      <c r="AJ143" s="263"/>
    </row>
    <row r="144" ht="12.75" customHeight="1">
      <c r="P144" s="263"/>
      <c r="AJ144" s="263"/>
    </row>
    <row r="145" ht="12.75" customHeight="1">
      <c r="P145" s="263"/>
      <c r="AJ145" s="263"/>
    </row>
    <row r="146" ht="12.75" customHeight="1">
      <c r="P146" s="263"/>
      <c r="AJ146" s="263"/>
    </row>
    <row r="147" ht="12.75" customHeight="1">
      <c r="P147" s="263"/>
      <c r="AJ147" s="263"/>
    </row>
    <row r="148" ht="12.75" customHeight="1">
      <c r="P148" s="263"/>
      <c r="AJ148" s="263"/>
    </row>
    <row r="149" ht="12.75" customHeight="1">
      <c r="P149" s="263"/>
      <c r="AJ149" s="263"/>
    </row>
    <row r="150" ht="12.75" customHeight="1">
      <c r="P150" s="263"/>
      <c r="AJ150" s="263"/>
    </row>
    <row r="151" ht="12.75" customHeight="1">
      <c r="P151" s="263"/>
      <c r="AJ151" s="263"/>
    </row>
    <row r="152" ht="12.75" customHeight="1">
      <c r="P152" s="263"/>
      <c r="AJ152" s="263"/>
    </row>
    <row r="153" ht="12.75" customHeight="1">
      <c r="P153" s="263"/>
      <c r="AJ153" s="263"/>
    </row>
    <row r="154" ht="12.75" customHeight="1">
      <c r="P154" s="263"/>
      <c r="AJ154" s="263"/>
    </row>
    <row r="155" ht="12.75" customHeight="1">
      <c r="P155" s="263"/>
      <c r="AJ155" s="263"/>
    </row>
    <row r="156" ht="12.75" customHeight="1">
      <c r="P156" s="263"/>
      <c r="AJ156" s="263"/>
    </row>
    <row r="157" ht="12.75" customHeight="1">
      <c r="P157" s="263"/>
      <c r="AJ157" s="263"/>
    </row>
    <row r="158" ht="12.75" customHeight="1">
      <c r="P158" s="263"/>
      <c r="AJ158" s="263"/>
    </row>
    <row r="159" ht="12.75" customHeight="1">
      <c r="P159" s="263"/>
      <c r="AJ159" s="263"/>
    </row>
    <row r="160" ht="12.75" customHeight="1">
      <c r="P160" s="263"/>
      <c r="AJ160" s="263"/>
    </row>
    <row r="161" ht="12.75" customHeight="1">
      <c r="P161" s="263"/>
      <c r="AJ161" s="263"/>
    </row>
    <row r="162" ht="12.75" customHeight="1">
      <c r="P162" s="263"/>
      <c r="AJ162" s="263"/>
    </row>
    <row r="163" ht="12.75" customHeight="1">
      <c r="P163" s="263"/>
      <c r="AJ163" s="263"/>
    </row>
    <row r="164" ht="12.75" customHeight="1">
      <c r="P164" s="263"/>
      <c r="AJ164" s="263"/>
    </row>
    <row r="165" ht="12.75" customHeight="1">
      <c r="P165" s="263"/>
      <c r="AJ165" s="263"/>
    </row>
    <row r="166" ht="12.75" customHeight="1">
      <c r="P166" s="263"/>
      <c r="AJ166" s="263"/>
    </row>
    <row r="167" ht="12.75" customHeight="1">
      <c r="P167" s="263"/>
      <c r="AJ167" s="263"/>
    </row>
    <row r="168" ht="12.75" customHeight="1">
      <c r="P168" s="263"/>
      <c r="AJ168" s="263"/>
    </row>
    <row r="169" ht="12.75" customHeight="1">
      <c r="P169" s="263"/>
      <c r="AJ169" s="263"/>
    </row>
    <row r="170" ht="12.75" customHeight="1">
      <c r="P170" s="263"/>
      <c r="AJ170" s="263"/>
    </row>
    <row r="171" ht="12.75" customHeight="1">
      <c r="P171" s="263"/>
      <c r="AJ171" s="263"/>
    </row>
    <row r="172" ht="12.75" customHeight="1">
      <c r="P172" s="263"/>
      <c r="AJ172" s="263"/>
    </row>
    <row r="173" ht="12.75" customHeight="1">
      <c r="P173" s="263"/>
      <c r="AJ173" s="263"/>
    </row>
    <row r="174" ht="12.75" customHeight="1">
      <c r="P174" s="263"/>
      <c r="AJ174" s="263"/>
    </row>
    <row r="175" ht="12.75" customHeight="1">
      <c r="P175" s="263"/>
      <c r="AJ175" s="263"/>
    </row>
    <row r="176" ht="12.75" customHeight="1">
      <c r="P176" s="263"/>
      <c r="AJ176" s="263"/>
    </row>
    <row r="177" ht="12.75" customHeight="1">
      <c r="P177" s="263"/>
      <c r="AJ177" s="263"/>
    </row>
    <row r="178" ht="12.75" customHeight="1">
      <c r="P178" s="263"/>
      <c r="AJ178" s="263"/>
    </row>
    <row r="179" ht="12.75" customHeight="1">
      <c r="P179" s="263"/>
      <c r="AJ179" s="263"/>
    </row>
    <row r="180" ht="12.75" customHeight="1">
      <c r="P180" s="263"/>
      <c r="AJ180" s="263"/>
    </row>
    <row r="181" ht="12.75" customHeight="1">
      <c r="P181" s="263"/>
      <c r="AJ181" s="263"/>
    </row>
    <row r="182" ht="12.75" customHeight="1">
      <c r="P182" s="263"/>
      <c r="AJ182" s="263"/>
    </row>
    <row r="183" ht="12.75" customHeight="1">
      <c r="P183" s="263"/>
      <c r="AJ183" s="263"/>
    </row>
    <row r="184" ht="12.75" customHeight="1">
      <c r="P184" s="263"/>
      <c r="AJ184" s="263"/>
    </row>
    <row r="185" ht="12.75" customHeight="1">
      <c r="P185" s="263"/>
      <c r="AJ185" s="263"/>
    </row>
    <row r="186" ht="12.75" customHeight="1">
      <c r="P186" s="263"/>
      <c r="AJ186" s="263"/>
    </row>
    <row r="187" ht="12.75" customHeight="1">
      <c r="P187" s="263"/>
      <c r="AJ187" s="263"/>
    </row>
    <row r="188" ht="12.75" customHeight="1">
      <c r="P188" s="263"/>
      <c r="AJ188" s="263"/>
    </row>
    <row r="189" ht="12.75" customHeight="1">
      <c r="P189" s="263"/>
      <c r="AJ189" s="263"/>
    </row>
    <row r="190" ht="12.75" customHeight="1">
      <c r="P190" s="263"/>
      <c r="AJ190" s="263"/>
    </row>
    <row r="191" ht="12.75" customHeight="1">
      <c r="P191" s="263"/>
      <c r="AJ191" s="263"/>
    </row>
    <row r="192" ht="12.75" customHeight="1">
      <c r="P192" s="263"/>
      <c r="AJ192" s="263"/>
    </row>
    <row r="193" ht="12.75" customHeight="1">
      <c r="P193" s="263"/>
      <c r="AJ193" s="263"/>
    </row>
    <row r="194" ht="12.75" customHeight="1">
      <c r="P194" s="263"/>
      <c r="AJ194" s="263"/>
    </row>
    <row r="195" ht="12.75" customHeight="1">
      <c r="P195" s="263"/>
      <c r="AJ195" s="263"/>
    </row>
    <row r="196" ht="12.75" customHeight="1">
      <c r="P196" s="263"/>
      <c r="AJ196" s="263"/>
    </row>
    <row r="197" ht="12.75" customHeight="1">
      <c r="P197" s="263"/>
      <c r="AJ197" s="263"/>
    </row>
    <row r="198" ht="12.75" customHeight="1">
      <c r="P198" s="263"/>
      <c r="AJ198" s="263"/>
    </row>
    <row r="199" ht="12.75" customHeight="1">
      <c r="P199" s="263"/>
      <c r="AJ199" s="263"/>
    </row>
    <row r="200" ht="12.75" customHeight="1">
      <c r="P200" s="263"/>
      <c r="AJ200" s="263"/>
    </row>
    <row r="201" ht="12.75" customHeight="1">
      <c r="P201" s="263"/>
      <c r="AJ201" s="263"/>
    </row>
    <row r="202" ht="12.75" customHeight="1">
      <c r="P202" s="263"/>
      <c r="AJ202" s="263"/>
    </row>
    <row r="203" ht="12.75" customHeight="1">
      <c r="P203" s="263"/>
      <c r="AJ203" s="263"/>
    </row>
    <row r="204" ht="12.75" customHeight="1">
      <c r="P204" s="263"/>
      <c r="AJ204" s="263"/>
    </row>
    <row r="205" ht="12.75" customHeight="1">
      <c r="P205" s="263"/>
      <c r="AJ205" s="263"/>
    </row>
    <row r="206" ht="12.75" customHeight="1">
      <c r="P206" s="263"/>
      <c r="AJ206" s="263"/>
    </row>
    <row r="207" ht="12.75" customHeight="1">
      <c r="P207" s="263"/>
      <c r="AJ207" s="263"/>
    </row>
    <row r="208" ht="12.75" customHeight="1">
      <c r="P208" s="263"/>
      <c r="AJ208" s="263"/>
    </row>
    <row r="209" ht="12.75" customHeight="1">
      <c r="P209" s="263"/>
      <c r="AJ209" s="263"/>
    </row>
    <row r="210" ht="12.75" customHeight="1">
      <c r="P210" s="263"/>
      <c r="AJ210" s="263"/>
    </row>
    <row r="211" ht="12.75" customHeight="1">
      <c r="P211" s="263"/>
      <c r="AJ211" s="263"/>
    </row>
    <row r="212" ht="12.75" customHeight="1">
      <c r="P212" s="263"/>
      <c r="AJ212" s="263"/>
    </row>
    <row r="213" ht="12.75" customHeight="1">
      <c r="P213" s="263"/>
      <c r="AJ213" s="263"/>
    </row>
    <row r="214" ht="12.75" customHeight="1">
      <c r="P214" s="263"/>
      <c r="AJ214" s="263"/>
    </row>
    <row r="215" ht="12.75" customHeight="1">
      <c r="P215" s="263"/>
      <c r="AJ215" s="263"/>
    </row>
    <row r="216" ht="12.75" customHeight="1">
      <c r="P216" s="263"/>
      <c r="AJ216" s="263"/>
    </row>
    <row r="217" ht="12.75" customHeight="1">
      <c r="P217" s="263"/>
      <c r="AJ217" s="263"/>
    </row>
    <row r="218" ht="12.75" customHeight="1">
      <c r="P218" s="263"/>
      <c r="AJ218" s="263"/>
    </row>
    <row r="219" ht="12.75" customHeight="1">
      <c r="P219" s="263"/>
      <c r="AJ219" s="263"/>
    </row>
    <row r="220" ht="12.75" customHeight="1">
      <c r="P220" s="263"/>
      <c r="AJ220" s="263"/>
    </row>
    <row r="221" ht="12.75" customHeight="1">
      <c r="P221" s="263"/>
      <c r="AJ221" s="263"/>
    </row>
    <row r="222" ht="12.75" customHeight="1">
      <c r="P222" s="263"/>
      <c r="AJ222" s="263"/>
    </row>
    <row r="223" ht="12.75" customHeight="1">
      <c r="P223" s="263"/>
      <c r="AJ223" s="263"/>
    </row>
    <row r="224" ht="12.75" customHeight="1">
      <c r="P224" s="263"/>
      <c r="AJ224" s="263"/>
    </row>
    <row r="225" ht="12.75" customHeight="1">
      <c r="P225" s="263"/>
      <c r="AJ225" s="263"/>
    </row>
    <row r="226" ht="12.75" customHeight="1">
      <c r="P226" s="263"/>
      <c r="AJ226" s="263"/>
    </row>
    <row r="227" ht="12.75" customHeight="1">
      <c r="P227" s="263"/>
      <c r="AJ227" s="263"/>
    </row>
    <row r="228" ht="12.75" customHeight="1">
      <c r="P228" s="263"/>
      <c r="AJ228" s="263"/>
    </row>
    <row r="229" ht="12.75" customHeight="1">
      <c r="P229" s="263"/>
      <c r="AJ229" s="263"/>
    </row>
    <row r="230" ht="12.75" customHeight="1">
      <c r="P230" s="263"/>
      <c r="AJ230" s="263"/>
    </row>
    <row r="231" ht="12.75" customHeight="1">
      <c r="P231" s="263"/>
      <c r="AJ231" s="263"/>
    </row>
    <row r="232" ht="12.75" customHeight="1">
      <c r="P232" s="263"/>
      <c r="AJ232" s="263"/>
    </row>
    <row r="233" ht="12.75" customHeight="1">
      <c r="P233" s="263"/>
      <c r="AJ233" s="263"/>
    </row>
    <row r="234" ht="12.75" customHeight="1">
      <c r="P234" s="263"/>
      <c r="AJ234" s="263"/>
    </row>
    <row r="235" ht="12.75" customHeight="1">
      <c r="P235" s="263"/>
      <c r="AJ235" s="263"/>
    </row>
    <row r="236" ht="12.75" customHeight="1">
      <c r="P236" s="263"/>
      <c r="AJ236" s="263"/>
    </row>
    <row r="237" ht="12.75" customHeight="1">
      <c r="P237" s="263"/>
      <c r="AJ237" s="263"/>
    </row>
    <row r="238" ht="12.75" customHeight="1">
      <c r="P238" s="263"/>
      <c r="AJ238" s="263"/>
    </row>
    <row r="239" ht="12.75" customHeight="1">
      <c r="P239" s="263"/>
      <c r="AJ239" s="263"/>
    </row>
    <row r="240" ht="12.75" customHeight="1">
      <c r="P240" s="263"/>
      <c r="AJ240" s="263"/>
    </row>
    <row r="241" ht="12.75" customHeight="1">
      <c r="P241" s="263"/>
      <c r="AJ241" s="263"/>
    </row>
    <row r="242" ht="12.75" customHeight="1">
      <c r="P242" s="263"/>
      <c r="AJ242" s="263"/>
    </row>
    <row r="243" ht="12.75" customHeight="1">
      <c r="P243" s="263"/>
      <c r="AJ243" s="263"/>
    </row>
    <row r="244" ht="12.75" customHeight="1">
      <c r="P244" s="263"/>
      <c r="AJ244" s="263"/>
    </row>
    <row r="245" ht="12.75" customHeight="1">
      <c r="P245" s="263"/>
      <c r="AJ245" s="263"/>
    </row>
    <row r="246" ht="12.75" customHeight="1">
      <c r="P246" s="263"/>
      <c r="AJ246" s="263"/>
    </row>
    <row r="247" ht="12.75" customHeight="1">
      <c r="P247" s="263"/>
      <c r="AJ247" s="263"/>
    </row>
    <row r="248" ht="12.75" customHeight="1">
      <c r="P248" s="263"/>
      <c r="AJ248" s="263"/>
    </row>
    <row r="249" ht="12.75" customHeight="1">
      <c r="P249" s="263"/>
      <c r="AJ249" s="263"/>
    </row>
    <row r="250" ht="12.75" customHeight="1">
      <c r="P250" s="263"/>
      <c r="AJ250" s="263"/>
    </row>
    <row r="251" ht="12.75" customHeight="1">
      <c r="P251" s="263"/>
      <c r="AJ251" s="263"/>
    </row>
    <row r="252" ht="12.75" customHeight="1">
      <c r="P252" s="263"/>
      <c r="AJ252" s="263"/>
    </row>
    <row r="253" ht="12.75" customHeight="1">
      <c r="P253" s="263"/>
      <c r="AJ253" s="263"/>
    </row>
    <row r="254" ht="12.75" customHeight="1">
      <c r="P254" s="263"/>
      <c r="AJ254" s="263"/>
    </row>
    <row r="255" ht="12.75" customHeight="1">
      <c r="P255" s="263"/>
      <c r="AJ255" s="263"/>
    </row>
    <row r="256" ht="12.75" customHeight="1">
      <c r="P256" s="263"/>
      <c r="AJ256" s="263"/>
    </row>
    <row r="257" ht="12.75" customHeight="1">
      <c r="P257" s="263"/>
      <c r="AJ257" s="263"/>
    </row>
    <row r="258" ht="12.75" customHeight="1">
      <c r="P258" s="263"/>
      <c r="AJ258" s="263"/>
    </row>
    <row r="259" ht="12.75" customHeight="1">
      <c r="P259" s="263"/>
      <c r="AJ259" s="263"/>
    </row>
    <row r="260" ht="12.75" customHeight="1">
      <c r="P260" s="263"/>
      <c r="AJ260" s="263"/>
    </row>
    <row r="261" ht="12.75" customHeight="1">
      <c r="P261" s="263"/>
      <c r="AJ261" s="263"/>
    </row>
    <row r="262" ht="12.75" customHeight="1">
      <c r="P262" s="263"/>
      <c r="AJ262" s="263"/>
    </row>
    <row r="263" ht="12.75" customHeight="1">
      <c r="P263" s="263"/>
      <c r="AJ263" s="263"/>
    </row>
    <row r="264" ht="12.75" customHeight="1">
      <c r="P264" s="263"/>
      <c r="AJ264" s="263"/>
    </row>
    <row r="265" ht="12.75" customHeight="1">
      <c r="P265" s="263"/>
      <c r="AJ265" s="263"/>
    </row>
    <row r="266" ht="12.75" customHeight="1">
      <c r="P266" s="263"/>
      <c r="AJ266" s="263"/>
    </row>
    <row r="267" ht="12.75" customHeight="1">
      <c r="P267" s="263"/>
      <c r="AJ267" s="263"/>
    </row>
    <row r="268" ht="12.75" customHeight="1">
      <c r="P268" s="263"/>
      <c r="AJ268" s="263"/>
    </row>
    <row r="269" ht="12.75" customHeight="1">
      <c r="P269" s="263"/>
      <c r="AJ269" s="263"/>
    </row>
    <row r="270" ht="12.75" customHeight="1">
      <c r="P270" s="263"/>
      <c r="AJ270" s="263"/>
    </row>
    <row r="271" ht="12.75" customHeight="1">
      <c r="P271" s="263"/>
      <c r="AJ271" s="263"/>
    </row>
    <row r="272" ht="12.75" customHeight="1">
      <c r="P272" s="263"/>
      <c r="AJ272" s="263"/>
    </row>
    <row r="273" ht="12.75" customHeight="1">
      <c r="P273" s="263"/>
      <c r="AJ273" s="263"/>
    </row>
    <row r="274" ht="12.75" customHeight="1">
      <c r="P274" s="263"/>
      <c r="AJ274" s="263"/>
    </row>
    <row r="275" ht="12.75" customHeight="1">
      <c r="P275" s="263"/>
      <c r="AJ275" s="263"/>
    </row>
    <row r="276" ht="12.75" customHeight="1">
      <c r="P276" s="263"/>
      <c r="AJ276" s="263"/>
    </row>
    <row r="277" ht="12.75" customHeight="1">
      <c r="P277" s="263"/>
      <c r="AJ277" s="263"/>
    </row>
    <row r="278" ht="12.75" customHeight="1">
      <c r="P278" s="263"/>
      <c r="AJ278" s="263"/>
    </row>
    <row r="279" ht="12.75" customHeight="1">
      <c r="P279" s="263"/>
      <c r="AJ279" s="263"/>
    </row>
    <row r="280" ht="12.75" customHeight="1">
      <c r="P280" s="263"/>
      <c r="AJ280" s="263"/>
    </row>
    <row r="281" ht="12.75" customHeight="1">
      <c r="P281" s="263"/>
      <c r="AJ281" s="263"/>
    </row>
    <row r="282" ht="12.75" customHeight="1">
      <c r="P282" s="263"/>
      <c r="AJ282" s="263"/>
    </row>
    <row r="283" ht="12.75" customHeight="1">
      <c r="P283" s="263"/>
      <c r="AJ283" s="263"/>
    </row>
    <row r="284" ht="12.75" customHeight="1">
      <c r="P284" s="263"/>
      <c r="AJ284" s="263"/>
    </row>
    <row r="285" ht="12.75" customHeight="1">
      <c r="P285" s="263"/>
      <c r="AJ285" s="263"/>
    </row>
    <row r="286" ht="12.75" customHeight="1">
      <c r="P286" s="263"/>
      <c r="AJ286" s="263"/>
    </row>
    <row r="287" ht="12.75" customHeight="1">
      <c r="P287" s="263"/>
      <c r="AJ287" s="263"/>
    </row>
    <row r="288" ht="12.75" customHeight="1">
      <c r="P288" s="263"/>
      <c r="AJ288" s="263"/>
    </row>
    <row r="289" ht="12.75" customHeight="1">
      <c r="P289" s="263"/>
      <c r="AJ289" s="263"/>
    </row>
    <row r="290" ht="12.75" customHeight="1">
      <c r="P290" s="263"/>
      <c r="AJ290" s="263"/>
    </row>
    <row r="291" ht="12.75" customHeight="1">
      <c r="P291" s="263"/>
      <c r="AJ291" s="263"/>
    </row>
    <row r="292" ht="12.75" customHeight="1">
      <c r="P292" s="263"/>
      <c r="AJ292" s="263"/>
    </row>
    <row r="293" ht="12.75" customHeight="1">
      <c r="P293" s="263"/>
      <c r="AJ293" s="263"/>
    </row>
    <row r="294" ht="12.75" customHeight="1">
      <c r="P294" s="263"/>
      <c r="AJ294" s="263"/>
    </row>
    <row r="295" ht="12.75" customHeight="1">
      <c r="P295" s="263"/>
      <c r="AJ295" s="263"/>
    </row>
    <row r="296" ht="12.75" customHeight="1">
      <c r="P296" s="263"/>
      <c r="AJ296" s="263"/>
    </row>
    <row r="297" ht="12.75" customHeight="1">
      <c r="P297" s="263"/>
      <c r="AJ297" s="263"/>
    </row>
    <row r="298" ht="12.75" customHeight="1">
      <c r="P298" s="263"/>
      <c r="AJ298" s="263"/>
    </row>
    <row r="299" ht="12.75" customHeight="1">
      <c r="P299" s="263"/>
      <c r="AJ299" s="263"/>
    </row>
    <row r="300" ht="12.75" customHeight="1">
      <c r="P300" s="263"/>
      <c r="AJ300" s="263"/>
    </row>
    <row r="301" ht="12.75" customHeight="1">
      <c r="P301" s="263"/>
      <c r="AJ301" s="263"/>
    </row>
    <row r="302" ht="12.75" customHeight="1">
      <c r="P302" s="263"/>
      <c r="AJ302" s="263"/>
    </row>
    <row r="303" ht="12.75" customHeight="1">
      <c r="P303" s="263"/>
      <c r="AJ303" s="263"/>
    </row>
    <row r="304" ht="12.75" customHeight="1">
      <c r="P304" s="263"/>
      <c r="AJ304" s="263"/>
    </row>
    <row r="305" ht="12.75" customHeight="1">
      <c r="P305" s="263"/>
      <c r="AJ305" s="263"/>
    </row>
    <row r="306" ht="12.75" customHeight="1">
      <c r="P306" s="263"/>
      <c r="AJ306" s="263"/>
    </row>
    <row r="307" ht="12.75" customHeight="1">
      <c r="P307" s="263"/>
      <c r="AJ307" s="263"/>
    </row>
    <row r="308" ht="12.75" customHeight="1">
      <c r="P308" s="263"/>
      <c r="AJ308" s="263"/>
    </row>
    <row r="309" ht="12.75" customHeight="1">
      <c r="P309" s="263"/>
      <c r="AJ309" s="263"/>
    </row>
    <row r="310" ht="12.75" customHeight="1">
      <c r="P310" s="263"/>
      <c r="AJ310" s="263"/>
    </row>
    <row r="311" ht="12.75" customHeight="1">
      <c r="P311" s="263"/>
      <c r="AJ311" s="263"/>
    </row>
    <row r="312" ht="12.75" customHeight="1">
      <c r="P312" s="263"/>
      <c r="AJ312" s="263"/>
    </row>
    <row r="313" ht="12.75" customHeight="1">
      <c r="P313" s="263"/>
      <c r="AJ313" s="263"/>
    </row>
    <row r="314" ht="12.75" customHeight="1">
      <c r="P314" s="263"/>
      <c r="AJ314" s="263"/>
    </row>
    <row r="315" ht="12.75" customHeight="1">
      <c r="P315" s="263"/>
      <c r="AJ315" s="263"/>
    </row>
    <row r="316" ht="12.75" customHeight="1">
      <c r="P316" s="263"/>
      <c r="AJ316" s="263"/>
    </row>
    <row r="317" ht="12.75" customHeight="1">
      <c r="P317" s="263"/>
      <c r="AJ317" s="263"/>
    </row>
    <row r="318" ht="12.75" customHeight="1">
      <c r="P318" s="263"/>
      <c r="AJ318" s="263"/>
    </row>
    <row r="319" ht="12.75" customHeight="1">
      <c r="P319" s="263"/>
      <c r="AJ319" s="263"/>
    </row>
    <row r="320" ht="12.75" customHeight="1">
      <c r="P320" s="263"/>
      <c r="AJ320" s="263"/>
    </row>
    <row r="321" ht="12.75" customHeight="1">
      <c r="P321" s="263"/>
      <c r="AJ321" s="263"/>
    </row>
    <row r="322" ht="12.75" customHeight="1">
      <c r="P322" s="263"/>
      <c r="AJ322" s="263"/>
    </row>
    <row r="323" ht="12.75" customHeight="1">
      <c r="P323" s="263"/>
      <c r="AJ323" s="263"/>
    </row>
    <row r="324" ht="12.75" customHeight="1">
      <c r="P324" s="263"/>
      <c r="AJ324" s="263"/>
    </row>
    <row r="325" ht="12.75" customHeight="1">
      <c r="P325" s="263"/>
      <c r="AJ325" s="263"/>
    </row>
    <row r="326" ht="12.75" customHeight="1">
      <c r="P326" s="263"/>
      <c r="AJ326" s="263"/>
    </row>
    <row r="327" ht="12.75" customHeight="1">
      <c r="P327" s="263"/>
      <c r="AJ327" s="263"/>
    </row>
    <row r="328" ht="12.75" customHeight="1">
      <c r="P328" s="263"/>
      <c r="AJ328" s="263"/>
    </row>
    <row r="329" ht="12.75" customHeight="1">
      <c r="P329" s="263"/>
      <c r="AJ329" s="263"/>
    </row>
    <row r="330" ht="12.75" customHeight="1">
      <c r="P330" s="263"/>
      <c r="AJ330" s="263"/>
    </row>
    <row r="331" ht="12.75" customHeight="1">
      <c r="P331" s="263"/>
      <c r="AJ331" s="263"/>
    </row>
    <row r="332" ht="12.75" customHeight="1">
      <c r="P332" s="263"/>
      <c r="AJ332" s="263"/>
    </row>
    <row r="333" ht="12.75" customHeight="1">
      <c r="P333" s="263"/>
      <c r="AJ333" s="263"/>
    </row>
    <row r="334" ht="12.75" customHeight="1">
      <c r="P334" s="263"/>
      <c r="AJ334" s="263"/>
    </row>
    <row r="335" ht="12.75" customHeight="1">
      <c r="P335" s="263"/>
      <c r="AJ335" s="263"/>
    </row>
    <row r="336" ht="12.75" customHeight="1">
      <c r="P336" s="263"/>
      <c r="AJ336" s="263"/>
    </row>
    <row r="337" ht="12.75" customHeight="1">
      <c r="P337" s="263"/>
      <c r="AJ337" s="263"/>
    </row>
    <row r="338" ht="12.75" customHeight="1">
      <c r="P338" s="263"/>
      <c r="AJ338" s="263"/>
    </row>
    <row r="339" ht="12.75" customHeight="1">
      <c r="P339" s="263"/>
      <c r="AJ339" s="263"/>
    </row>
    <row r="340" ht="12.75" customHeight="1">
      <c r="P340" s="263"/>
      <c r="AJ340" s="263"/>
    </row>
    <row r="341" ht="12.75" customHeight="1">
      <c r="P341" s="263"/>
      <c r="AJ341" s="263"/>
    </row>
    <row r="342" ht="12.75" customHeight="1">
      <c r="P342" s="263"/>
      <c r="AJ342" s="263"/>
    </row>
    <row r="343" ht="12.75" customHeight="1">
      <c r="P343" s="263"/>
      <c r="AJ343" s="263"/>
    </row>
    <row r="344" ht="12.75" customHeight="1">
      <c r="P344" s="263"/>
      <c r="AJ344" s="263"/>
    </row>
    <row r="345" ht="12.75" customHeight="1">
      <c r="P345" s="263"/>
      <c r="AJ345" s="263"/>
    </row>
    <row r="346" ht="12.75" customHeight="1">
      <c r="P346" s="263"/>
      <c r="AJ346" s="263"/>
    </row>
    <row r="347" ht="12.75" customHeight="1">
      <c r="P347" s="263"/>
      <c r="AJ347" s="263"/>
    </row>
    <row r="348" ht="12.75" customHeight="1">
      <c r="P348" s="263"/>
      <c r="AJ348" s="263"/>
    </row>
    <row r="349" ht="12.75" customHeight="1">
      <c r="P349" s="263"/>
      <c r="AJ349" s="263"/>
    </row>
    <row r="350" ht="12.75" customHeight="1">
      <c r="P350" s="263"/>
      <c r="AJ350" s="263"/>
    </row>
    <row r="351" ht="12.75" customHeight="1">
      <c r="P351" s="263"/>
      <c r="AJ351" s="263"/>
    </row>
    <row r="352" ht="12.75" customHeight="1">
      <c r="P352" s="263"/>
      <c r="AJ352" s="263"/>
    </row>
    <row r="353" ht="12.75" customHeight="1">
      <c r="P353" s="263"/>
      <c r="AJ353" s="263"/>
    </row>
    <row r="354" ht="12.75" customHeight="1">
      <c r="P354" s="263"/>
      <c r="AJ354" s="263"/>
    </row>
    <row r="355" ht="12.75" customHeight="1">
      <c r="P355" s="263"/>
      <c r="AJ355" s="263"/>
    </row>
    <row r="356" ht="12.75" customHeight="1">
      <c r="P356" s="263"/>
      <c r="AJ356" s="263"/>
    </row>
    <row r="357" ht="12.75" customHeight="1">
      <c r="P357" s="263"/>
      <c r="AJ357" s="263"/>
    </row>
    <row r="358" ht="12.75" customHeight="1">
      <c r="P358" s="263"/>
      <c r="AJ358" s="263"/>
    </row>
    <row r="359" ht="12.75" customHeight="1">
      <c r="P359" s="263"/>
      <c r="AJ359" s="263"/>
    </row>
    <row r="360" ht="12.75" customHeight="1">
      <c r="P360" s="263"/>
      <c r="AJ360" s="263"/>
    </row>
    <row r="361" ht="12.75" customHeight="1">
      <c r="P361" s="263"/>
      <c r="AJ361" s="263"/>
    </row>
    <row r="362" ht="12.75" customHeight="1">
      <c r="P362" s="263"/>
      <c r="AJ362" s="263"/>
    </row>
    <row r="363" ht="12.75" customHeight="1">
      <c r="P363" s="263"/>
      <c r="AJ363" s="263"/>
    </row>
    <row r="364" ht="12.75" customHeight="1">
      <c r="P364" s="263"/>
      <c r="AJ364" s="263"/>
    </row>
    <row r="365" ht="12.75" customHeight="1">
      <c r="P365" s="263"/>
      <c r="AJ365" s="263"/>
    </row>
    <row r="366" ht="12.75" customHeight="1">
      <c r="P366" s="263"/>
      <c r="AJ366" s="263"/>
    </row>
    <row r="367" ht="12.75" customHeight="1">
      <c r="P367" s="263"/>
      <c r="AJ367" s="263"/>
    </row>
    <row r="368" ht="12.75" customHeight="1">
      <c r="P368" s="263"/>
      <c r="AJ368" s="263"/>
    </row>
    <row r="369" ht="12.75" customHeight="1">
      <c r="P369" s="263"/>
      <c r="AJ369" s="263"/>
    </row>
    <row r="370" ht="12.75" customHeight="1">
      <c r="P370" s="263"/>
      <c r="AJ370" s="263"/>
    </row>
    <row r="371" ht="12.75" customHeight="1">
      <c r="P371" s="263"/>
      <c r="AJ371" s="263"/>
    </row>
    <row r="372" ht="12.75" customHeight="1">
      <c r="P372" s="263"/>
      <c r="AJ372" s="263"/>
    </row>
    <row r="373" ht="12.75" customHeight="1">
      <c r="P373" s="263"/>
      <c r="AJ373" s="263"/>
    </row>
    <row r="374" ht="12.75" customHeight="1">
      <c r="P374" s="263"/>
      <c r="AJ374" s="263"/>
    </row>
    <row r="375" ht="12.75" customHeight="1">
      <c r="P375" s="263"/>
      <c r="AJ375" s="263"/>
    </row>
    <row r="376" ht="12.75" customHeight="1">
      <c r="P376" s="263"/>
      <c r="AJ376" s="263"/>
    </row>
    <row r="377" ht="12.75" customHeight="1">
      <c r="P377" s="263"/>
      <c r="AJ377" s="263"/>
    </row>
    <row r="378" ht="12.75" customHeight="1">
      <c r="P378" s="263"/>
      <c r="AJ378" s="263"/>
    </row>
    <row r="379" ht="12.75" customHeight="1">
      <c r="P379" s="263"/>
      <c r="AJ379" s="263"/>
    </row>
    <row r="380" ht="12.75" customHeight="1">
      <c r="P380" s="263"/>
      <c r="AJ380" s="263"/>
    </row>
    <row r="381" ht="12.75" customHeight="1">
      <c r="P381" s="263"/>
      <c r="AJ381" s="263"/>
    </row>
    <row r="382" ht="12.75" customHeight="1">
      <c r="P382" s="263"/>
      <c r="AJ382" s="263"/>
    </row>
    <row r="383" ht="12.75" customHeight="1">
      <c r="P383" s="263"/>
      <c r="AJ383" s="263"/>
    </row>
    <row r="384" ht="12.75" customHeight="1">
      <c r="P384" s="263"/>
      <c r="AJ384" s="263"/>
    </row>
    <row r="385" ht="12.75" customHeight="1">
      <c r="P385" s="263"/>
      <c r="AJ385" s="263"/>
    </row>
    <row r="386" ht="12.75" customHeight="1">
      <c r="P386" s="263"/>
      <c r="AJ386" s="263"/>
    </row>
    <row r="387" ht="12.75" customHeight="1">
      <c r="P387" s="263"/>
      <c r="AJ387" s="263"/>
    </row>
    <row r="388" ht="12.75" customHeight="1">
      <c r="P388" s="263"/>
      <c r="AJ388" s="263"/>
    </row>
    <row r="389" ht="12.75" customHeight="1">
      <c r="P389" s="263"/>
      <c r="AJ389" s="263"/>
    </row>
    <row r="390" ht="12.75" customHeight="1">
      <c r="P390" s="263"/>
      <c r="AJ390" s="263"/>
    </row>
    <row r="391" ht="12.75" customHeight="1">
      <c r="P391" s="263"/>
      <c r="AJ391" s="263"/>
    </row>
    <row r="392" ht="12.75" customHeight="1">
      <c r="P392" s="263"/>
      <c r="AJ392" s="263"/>
    </row>
    <row r="393" ht="12.75" customHeight="1">
      <c r="P393" s="263"/>
      <c r="AJ393" s="263"/>
    </row>
    <row r="394" ht="12.75" customHeight="1">
      <c r="P394" s="263"/>
      <c r="AJ394" s="263"/>
    </row>
    <row r="395" ht="12.75" customHeight="1">
      <c r="P395" s="263"/>
      <c r="AJ395" s="263"/>
    </row>
    <row r="396" ht="12.75" customHeight="1">
      <c r="P396" s="263"/>
      <c r="AJ396" s="263"/>
    </row>
    <row r="397" ht="12.75" customHeight="1">
      <c r="P397" s="263"/>
      <c r="AJ397" s="263"/>
    </row>
    <row r="398" ht="12.75" customHeight="1">
      <c r="P398" s="263"/>
      <c r="AJ398" s="263"/>
    </row>
    <row r="399" ht="12.75" customHeight="1">
      <c r="P399" s="263"/>
      <c r="AJ399" s="263"/>
    </row>
    <row r="400" ht="12.75" customHeight="1">
      <c r="P400" s="263"/>
      <c r="AJ400" s="263"/>
    </row>
    <row r="401" ht="12.75" customHeight="1">
      <c r="P401" s="263"/>
      <c r="AJ401" s="263"/>
    </row>
    <row r="402" ht="12.75" customHeight="1">
      <c r="P402" s="263"/>
      <c r="AJ402" s="263"/>
    </row>
    <row r="403" ht="12.75" customHeight="1">
      <c r="P403" s="263"/>
      <c r="AJ403" s="263"/>
    </row>
    <row r="404" ht="12.75" customHeight="1">
      <c r="P404" s="263"/>
      <c r="AJ404" s="263"/>
    </row>
    <row r="405" ht="12.75" customHeight="1">
      <c r="P405" s="263"/>
      <c r="AJ405" s="263"/>
    </row>
    <row r="406" ht="12.75" customHeight="1">
      <c r="P406" s="263"/>
      <c r="AJ406" s="263"/>
    </row>
    <row r="407" ht="12.75" customHeight="1">
      <c r="P407" s="263"/>
      <c r="AJ407" s="263"/>
    </row>
    <row r="408" ht="12.75" customHeight="1">
      <c r="P408" s="263"/>
      <c r="AJ408" s="263"/>
    </row>
    <row r="409" ht="12.75" customHeight="1">
      <c r="P409" s="263"/>
      <c r="AJ409" s="263"/>
    </row>
    <row r="410" ht="12.75" customHeight="1">
      <c r="P410" s="263"/>
      <c r="AJ410" s="263"/>
    </row>
    <row r="411" ht="12.75" customHeight="1">
      <c r="P411" s="263"/>
      <c r="AJ411" s="263"/>
    </row>
    <row r="412" ht="12.75" customHeight="1">
      <c r="P412" s="263"/>
      <c r="AJ412" s="263"/>
    </row>
    <row r="413" ht="12.75" customHeight="1">
      <c r="P413" s="263"/>
      <c r="AJ413" s="263"/>
    </row>
    <row r="414" ht="12.75" customHeight="1">
      <c r="P414" s="263"/>
      <c r="AJ414" s="263"/>
    </row>
    <row r="415" ht="12.75" customHeight="1">
      <c r="P415" s="263"/>
      <c r="AJ415" s="263"/>
    </row>
    <row r="416" ht="12.75" customHeight="1">
      <c r="P416" s="263"/>
      <c r="AJ416" s="263"/>
    </row>
    <row r="417" ht="12.75" customHeight="1">
      <c r="P417" s="263"/>
      <c r="AJ417" s="263"/>
    </row>
    <row r="418" ht="12.75" customHeight="1">
      <c r="P418" s="263"/>
      <c r="AJ418" s="263"/>
    </row>
    <row r="419" ht="12.75" customHeight="1">
      <c r="P419" s="263"/>
      <c r="AJ419" s="263"/>
    </row>
    <row r="420" ht="12.75" customHeight="1">
      <c r="P420" s="263"/>
      <c r="AJ420" s="263"/>
    </row>
    <row r="421" ht="12.75" customHeight="1">
      <c r="P421" s="263"/>
      <c r="AJ421" s="263"/>
    </row>
    <row r="422" ht="12.75" customHeight="1">
      <c r="P422" s="263"/>
      <c r="AJ422" s="263"/>
    </row>
    <row r="423" ht="12.75" customHeight="1">
      <c r="P423" s="263"/>
      <c r="AJ423" s="263"/>
    </row>
    <row r="424" ht="12.75" customHeight="1">
      <c r="P424" s="263"/>
      <c r="AJ424" s="263"/>
    </row>
    <row r="425" ht="12.75" customHeight="1">
      <c r="P425" s="263"/>
      <c r="AJ425" s="263"/>
    </row>
    <row r="426" ht="12.75" customHeight="1">
      <c r="P426" s="263"/>
      <c r="AJ426" s="263"/>
    </row>
    <row r="427" ht="12.75" customHeight="1">
      <c r="P427" s="263"/>
      <c r="AJ427" s="263"/>
    </row>
    <row r="428" ht="12.75" customHeight="1">
      <c r="P428" s="263"/>
      <c r="AJ428" s="263"/>
    </row>
    <row r="429" ht="12.75" customHeight="1">
      <c r="P429" s="263"/>
      <c r="AJ429" s="263"/>
    </row>
    <row r="430" ht="12.75" customHeight="1">
      <c r="P430" s="263"/>
      <c r="AJ430" s="263"/>
    </row>
    <row r="431" ht="12.75" customHeight="1">
      <c r="P431" s="263"/>
      <c r="AJ431" s="263"/>
    </row>
    <row r="432" ht="12.75" customHeight="1">
      <c r="P432" s="263"/>
      <c r="AJ432" s="263"/>
    </row>
    <row r="433" ht="12.75" customHeight="1">
      <c r="P433" s="263"/>
      <c r="AJ433" s="263"/>
    </row>
    <row r="434" ht="12.75" customHeight="1">
      <c r="P434" s="263"/>
      <c r="AJ434" s="263"/>
    </row>
    <row r="435" ht="12.75" customHeight="1">
      <c r="P435" s="263"/>
      <c r="AJ435" s="263"/>
    </row>
    <row r="436" ht="12.75" customHeight="1">
      <c r="P436" s="263"/>
      <c r="AJ436" s="263"/>
    </row>
    <row r="437" ht="12.75" customHeight="1">
      <c r="P437" s="263"/>
      <c r="AJ437" s="263"/>
    </row>
    <row r="438" ht="12.75" customHeight="1">
      <c r="P438" s="263"/>
      <c r="AJ438" s="263"/>
    </row>
    <row r="439" ht="12.75" customHeight="1">
      <c r="P439" s="263"/>
      <c r="AJ439" s="263"/>
    </row>
    <row r="440" ht="12.75" customHeight="1">
      <c r="P440" s="263"/>
      <c r="AJ440" s="263"/>
    </row>
    <row r="441" ht="12.75" customHeight="1">
      <c r="P441" s="263"/>
      <c r="AJ441" s="263"/>
    </row>
    <row r="442" ht="12.75" customHeight="1">
      <c r="P442" s="263"/>
      <c r="AJ442" s="263"/>
    </row>
    <row r="443" ht="12.75" customHeight="1">
      <c r="P443" s="263"/>
      <c r="AJ443" s="263"/>
    </row>
    <row r="444" ht="12.75" customHeight="1">
      <c r="P444" s="263"/>
      <c r="AJ444" s="263"/>
    </row>
    <row r="445" ht="12.75" customHeight="1">
      <c r="P445" s="263"/>
      <c r="AJ445" s="263"/>
    </row>
    <row r="446" ht="12.75" customHeight="1">
      <c r="P446" s="263"/>
      <c r="AJ446" s="263"/>
    </row>
    <row r="447" ht="12.75" customHeight="1">
      <c r="P447" s="263"/>
      <c r="AJ447" s="263"/>
    </row>
    <row r="448" ht="12.75" customHeight="1">
      <c r="P448" s="263"/>
      <c r="AJ448" s="263"/>
    </row>
    <row r="449" ht="12.75" customHeight="1">
      <c r="P449" s="263"/>
      <c r="AJ449" s="263"/>
    </row>
    <row r="450" ht="12.75" customHeight="1">
      <c r="P450" s="263"/>
      <c r="AJ450" s="263"/>
    </row>
    <row r="451" ht="12.75" customHeight="1">
      <c r="P451" s="263"/>
      <c r="AJ451" s="263"/>
    </row>
    <row r="452" ht="12.75" customHeight="1">
      <c r="P452" s="263"/>
      <c r="AJ452" s="263"/>
    </row>
    <row r="453" ht="12.75" customHeight="1">
      <c r="P453" s="263"/>
      <c r="AJ453" s="263"/>
    </row>
    <row r="454" ht="12.75" customHeight="1">
      <c r="P454" s="263"/>
      <c r="AJ454" s="263"/>
    </row>
    <row r="455" ht="12.75" customHeight="1">
      <c r="P455" s="263"/>
      <c r="AJ455" s="263"/>
    </row>
    <row r="456" ht="12.75" customHeight="1">
      <c r="P456" s="263"/>
      <c r="AJ456" s="263"/>
    </row>
    <row r="457" ht="12.75" customHeight="1">
      <c r="P457" s="263"/>
      <c r="AJ457" s="263"/>
    </row>
    <row r="458" ht="12.75" customHeight="1">
      <c r="P458" s="263"/>
      <c r="AJ458" s="263"/>
    </row>
    <row r="459" ht="12.75" customHeight="1">
      <c r="P459" s="263"/>
      <c r="AJ459" s="263"/>
    </row>
    <row r="460" ht="12.75" customHeight="1">
      <c r="P460" s="263"/>
      <c r="AJ460" s="263"/>
    </row>
    <row r="461" ht="12.75" customHeight="1">
      <c r="P461" s="263"/>
      <c r="AJ461" s="263"/>
    </row>
    <row r="462" ht="12.75" customHeight="1">
      <c r="P462" s="263"/>
      <c r="AJ462" s="263"/>
    </row>
    <row r="463" ht="12.75" customHeight="1">
      <c r="P463" s="263"/>
      <c r="AJ463" s="263"/>
    </row>
    <row r="464" ht="12.75" customHeight="1">
      <c r="P464" s="263"/>
      <c r="AJ464" s="263"/>
    </row>
    <row r="465" ht="12.75" customHeight="1">
      <c r="P465" s="263"/>
      <c r="AJ465" s="263"/>
    </row>
    <row r="466" ht="12.75" customHeight="1">
      <c r="P466" s="263"/>
      <c r="AJ466" s="263"/>
    </row>
    <row r="467" ht="12.75" customHeight="1">
      <c r="P467" s="263"/>
      <c r="AJ467" s="263"/>
    </row>
    <row r="468" ht="12.75" customHeight="1">
      <c r="P468" s="263"/>
      <c r="AJ468" s="263"/>
    </row>
    <row r="469" ht="12.75" customHeight="1">
      <c r="P469" s="263"/>
      <c r="AJ469" s="263"/>
    </row>
    <row r="470" ht="12.75" customHeight="1">
      <c r="P470" s="263"/>
      <c r="AJ470" s="263"/>
    </row>
    <row r="471" ht="12.75" customHeight="1">
      <c r="P471" s="263"/>
      <c r="AJ471" s="263"/>
    </row>
    <row r="472" ht="12.75" customHeight="1">
      <c r="P472" s="263"/>
      <c r="AJ472" s="263"/>
    </row>
    <row r="473" ht="12.75" customHeight="1">
      <c r="P473" s="263"/>
      <c r="AJ473" s="263"/>
    </row>
    <row r="474" ht="12.75" customHeight="1">
      <c r="P474" s="263"/>
      <c r="AJ474" s="263"/>
    </row>
    <row r="475" ht="12.75" customHeight="1">
      <c r="P475" s="263"/>
      <c r="AJ475" s="263"/>
    </row>
    <row r="476" ht="12.75" customHeight="1">
      <c r="P476" s="263"/>
      <c r="AJ476" s="263"/>
    </row>
    <row r="477" ht="12.75" customHeight="1">
      <c r="P477" s="263"/>
      <c r="AJ477" s="263"/>
    </row>
    <row r="478" ht="12.75" customHeight="1">
      <c r="P478" s="263"/>
      <c r="AJ478" s="263"/>
    </row>
    <row r="479" ht="12.75" customHeight="1">
      <c r="P479" s="263"/>
      <c r="AJ479" s="263"/>
    </row>
    <row r="480" ht="12.75" customHeight="1">
      <c r="P480" s="263"/>
      <c r="AJ480" s="263"/>
    </row>
    <row r="481" ht="12.75" customHeight="1">
      <c r="P481" s="263"/>
      <c r="AJ481" s="263"/>
    </row>
    <row r="482" ht="12.75" customHeight="1">
      <c r="P482" s="263"/>
      <c r="AJ482" s="263"/>
    </row>
    <row r="483" ht="12.75" customHeight="1">
      <c r="P483" s="263"/>
      <c r="AJ483" s="263"/>
    </row>
    <row r="484" ht="12.75" customHeight="1">
      <c r="P484" s="263"/>
      <c r="AJ484" s="263"/>
    </row>
    <row r="485" ht="12.75" customHeight="1">
      <c r="P485" s="263"/>
      <c r="AJ485" s="263"/>
    </row>
    <row r="486" ht="12.75" customHeight="1">
      <c r="P486" s="263"/>
      <c r="AJ486" s="263"/>
    </row>
    <row r="487" ht="12.75" customHeight="1">
      <c r="P487" s="263"/>
      <c r="AJ487" s="263"/>
    </row>
    <row r="488" ht="12.75" customHeight="1">
      <c r="P488" s="263"/>
      <c r="AJ488" s="263"/>
    </row>
    <row r="489" ht="12.75" customHeight="1">
      <c r="P489" s="263"/>
      <c r="AJ489" s="263"/>
    </row>
    <row r="490" ht="12.75" customHeight="1">
      <c r="P490" s="263"/>
      <c r="AJ490" s="263"/>
    </row>
    <row r="491" ht="12.75" customHeight="1">
      <c r="P491" s="263"/>
      <c r="AJ491" s="263"/>
    </row>
    <row r="492" ht="12.75" customHeight="1">
      <c r="P492" s="263"/>
      <c r="AJ492" s="263"/>
    </row>
    <row r="493" ht="12.75" customHeight="1">
      <c r="P493" s="263"/>
      <c r="AJ493" s="263"/>
    </row>
    <row r="494" ht="12.75" customHeight="1">
      <c r="P494" s="263"/>
      <c r="AJ494" s="263"/>
    </row>
    <row r="495" ht="12.75" customHeight="1">
      <c r="P495" s="263"/>
      <c r="AJ495" s="263"/>
    </row>
    <row r="496" ht="12.75" customHeight="1">
      <c r="P496" s="263"/>
      <c r="AJ496" s="263"/>
    </row>
    <row r="497" ht="12.75" customHeight="1">
      <c r="P497" s="263"/>
      <c r="AJ497" s="263"/>
    </row>
    <row r="498" ht="12.75" customHeight="1">
      <c r="P498" s="263"/>
      <c r="AJ498" s="263"/>
    </row>
    <row r="499" ht="12.75" customHeight="1">
      <c r="P499" s="263"/>
      <c r="AJ499" s="263"/>
    </row>
    <row r="500" ht="12.75" customHeight="1">
      <c r="P500" s="263"/>
      <c r="AJ500" s="263"/>
    </row>
    <row r="501" ht="12.75" customHeight="1">
      <c r="P501" s="263"/>
      <c r="AJ501" s="263"/>
    </row>
    <row r="502" ht="12.75" customHeight="1">
      <c r="P502" s="263"/>
      <c r="AJ502" s="263"/>
    </row>
    <row r="503" ht="12.75" customHeight="1">
      <c r="P503" s="263"/>
      <c r="AJ503" s="263"/>
    </row>
    <row r="504" ht="12.75" customHeight="1">
      <c r="P504" s="263"/>
      <c r="AJ504" s="263"/>
    </row>
    <row r="505" ht="12.75" customHeight="1">
      <c r="P505" s="263"/>
      <c r="AJ505" s="263"/>
    </row>
    <row r="506" ht="12.75" customHeight="1">
      <c r="P506" s="263"/>
      <c r="AJ506" s="263"/>
    </row>
    <row r="507" ht="12.75" customHeight="1">
      <c r="P507" s="263"/>
      <c r="AJ507" s="263"/>
    </row>
    <row r="508" ht="12.75" customHeight="1">
      <c r="P508" s="263"/>
      <c r="AJ508" s="263"/>
    </row>
    <row r="509" ht="12.75" customHeight="1">
      <c r="P509" s="263"/>
      <c r="AJ509" s="263"/>
    </row>
    <row r="510" ht="12.75" customHeight="1">
      <c r="P510" s="263"/>
      <c r="AJ510" s="263"/>
    </row>
    <row r="511" ht="12.75" customHeight="1">
      <c r="P511" s="263"/>
      <c r="AJ511" s="263"/>
    </row>
    <row r="512" ht="12.75" customHeight="1">
      <c r="P512" s="263"/>
      <c r="AJ512" s="263"/>
    </row>
    <row r="513" ht="12.75" customHeight="1">
      <c r="P513" s="263"/>
      <c r="AJ513" s="263"/>
    </row>
    <row r="514" ht="12.75" customHeight="1">
      <c r="P514" s="263"/>
      <c r="AJ514" s="263"/>
    </row>
    <row r="515" ht="12.75" customHeight="1">
      <c r="P515" s="263"/>
      <c r="AJ515" s="263"/>
    </row>
    <row r="516" ht="12.75" customHeight="1">
      <c r="P516" s="263"/>
      <c r="AJ516" s="263"/>
    </row>
    <row r="517" ht="12.75" customHeight="1">
      <c r="P517" s="263"/>
      <c r="AJ517" s="263"/>
    </row>
    <row r="518" ht="12.75" customHeight="1">
      <c r="P518" s="263"/>
      <c r="AJ518" s="263"/>
    </row>
    <row r="519" ht="12.75" customHeight="1">
      <c r="P519" s="263"/>
      <c r="AJ519" s="263"/>
    </row>
    <row r="520" ht="12.75" customHeight="1">
      <c r="P520" s="263"/>
      <c r="AJ520" s="263"/>
    </row>
    <row r="521" ht="12.75" customHeight="1">
      <c r="P521" s="263"/>
      <c r="AJ521" s="263"/>
    </row>
    <row r="522" ht="12.75" customHeight="1">
      <c r="P522" s="263"/>
      <c r="AJ522" s="263"/>
    </row>
    <row r="523" ht="12.75" customHeight="1">
      <c r="P523" s="263"/>
      <c r="AJ523" s="263"/>
    </row>
    <row r="524" ht="12.75" customHeight="1">
      <c r="P524" s="263"/>
      <c r="AJ524" s="263"/>
    </row>
    <row r="525" ht="12.75" customHeight="1">
      <c r="P525" s="263"/>
      <c r="AJ525" s="263"/>
    </row>
    <row r="526" ht="12.75" customHeight="1">
      <c r="P526" s="263"/>
      <c r="AJ526" s="263"/>
    </row>
    <row r="527" ht="12.75" customHeight="1">
      <c r="P527" s="263"/>
      <c r="AJ527" s="263"/>
    </row>
    <row r="528" ht="12.75" customHeight="1">
      <c r="P528" s="263"/>
      <c r="AJ528" s="263"/>
    </row>
    <row r="529" ht="12.75" customHeight="1">
      <c r="P529" s="263"/>
      <c r="AJ529" s="263"/>
    </row>
    <row r="530" ht="12.75" customHeight="1">
      <c r="P530" s="263"/>
      <c r="AJ530" s="263"/>
    </row>
    <row r="531" ht="12.75" customHeight="1">
      <c r="P531" s="263"/>
      <c r="AJ531" s="263"/>
    </row>
    <row r="532" ht="12.75" customHeight="1">
      <c r="P532" s="263"/>
      <c r="AJ532" s="263"/>
    </row>
    <row r="533" ht="12.75" customHeight="1">
      <c r="P533" s="263"/>
      <c r="AJ533" s="263"/>
    </row>
    <row r="534" ht="12.75" customHeight="1">
      <c r="P534" s="263"/>
      <c r="AJ534" s="263"/>
    </row>
    <row r="535" ht="12.75" customHeight="1">
      <c r="P535" s="263"/>
      <c r="AJ535" s="263"/>
    </row>
    <row r="536" ht="12.75" customHeight="1">
      <c r="P536" s="263"/>
      <c r="AJ536" s="263"/>
    </row>
    <row r="537" ht="12.75" customHeight="1">
      <c r="P537" s="263"/>
      <c r="AJ537" s="263"/>
    </row>
    <row r="538" ht="12.75" customHeight="1">
      <c r="P538" s="263"/>
      <c r="AJ538" s="263"/>
    </row>
    <row r="539" ht="12.75" customHeight="1">
      <c r="P539" s="263"/>
      <c r="AJ539" s="263"/>
    </row>
    <row r="540" ht="12.75" customHeight="1">
      <c r="P540" s="263"/>
      <c r="AJ540" s="263"/>
    </row>
    <row r="541" ht="12.75" customHeight="1">
      <c r="P541" s="263"/>
      <c r="AJ541" s="263"/>
    </row>
    <row r="542" ht="12.75" customHeight="1">
      <c r="P542" s="263"/>
      <c r="AJ542" s="263"/>
    </row>
    <row r="543" ht="12.75" customHeight="1">
      <c r="P543" s="263"/>
      <c r="AJ543" s="263"/>
    </row>
    <row r="544" ht="12.75" customHeight="1">
      <c r="P544" s="263"/>
      <c r="AJ544" s="263"/>
    </row>
    <row r="545" ht="12.75" customHeight="1">
      <c r="P545" s="263"/>
      <c r="AJ545" s="263"/>
    </row>
    <row r="546" ht="12.75" customHeight="1">
      <c r="P546" s="263"/>
      <c r="AJ546" s="263"/>
    </row>
    <row r="547" ht="12.75" customHeight="1">
      <c r="P547" s="263"/>
      <c r="AJ547" s="263"/>
    </row>
    <row r="548" ht="12.75" customHeight="1">
      <c r="P548" s="263"/>
      <c r="AJ548" s="263"/>
    </row>
    <row r="549" ht="12.75" customHeight="1">
      <c r="P549" s="263"/>
      <c r="AJ549" s="263"/>
    </row>
    <row r="550" ht="12.75" customHeight="1">
      <c r="P550" s="263"/>
      <c r="AJ550" s="263"/>
    </row>
    <row r="551" ht="12.75" customHeight="1">
      <c r="P551" s="263"/>
      <c r="AJ551" s="263"/>
    </row>
    <row r="552" ht="12.75" customHeight="1">
      <c r="P552" s="263"/>
      <c r="AJ552" s="263"/>
    </row>
    <row r="553" ht="12.75" customHeight="1">
      <c r="P553" s="263"/>
      <c r="AJ553" s="263"/>
    </row>
    <row r="554" ht="12.75" customHeight="1">
      <c r="P554" s="263"/>
      <c r="AJ554" s="263"/>
    </row>
    <row r="555" ht="12.75" customHeight="1">
      <c r="P555" s="263"/>
      <c r="AJ555" s="263"/>
    </row>
    <row r="556" ht="12.75" customHeight="1">
      <c r="P556" s="263"/>
      <c r="AJ556" s="263"/>
    </row>
    <row r="557" ht="12.75" customHeight="1">
      <c r="P557" s="263"/>
      <c r="AJ557" s="263"/>
    </row>
    <row r="558" ht="12.75" customHeight="1">
      <c r="P558" s="263"/>
      <c r="AJ558" s="263"/>
    </row>
    <row r="559" ht="12.75" customHeight="1">
      <c r="P559" s="263"/>
      <c r="AJ559" s="263"/>
    </row>
    <row r="560" ht="12.75" customHeight="1">
      <c r="P560" s="263"/>
      <c r="AJ560" s="263"/>
    </row>
    <row r="561" ht="12.75" customHeight="1">
      <c r="P561" s="263"/>
      <c r="AJ561" s="263"/>
    </row>
    <row r="562" ht="12.75" customHeight="1">
      <c r="P562" s="263"/>
      <c r="AJ562" s="263"/>
    </row>
    <row r="563" ht="12.75" customHeight="1">
      <c r="P563" s="263"/>
      <c r="AJ563" s="263"/>
    </row>
    <row r="564" ht="12.75" customHeight="1">
      <c r="P564" s="263"/>
      <c r="AJ564" s="263"/>
    </row>
    <row r="565" ht="12.75" customHeight="1">
      <c r="P565" s="263"/>
      <c r="AJ565" s="263"/>
    </row>
    <row r="566" ht="12.75" customHeight="1">
      <c r="P566" s="263"/>
      <c r="AJ566" s="263"/>
    </row>
    <row r="567" ht="12.75" customHeight="1">
      <c r="P567" s="263"/>
      <c r="AJ567" s="263"/>
    </row>
    <row r="568" ht="12.75" customHeight="1">
      <c r="P568" s="263"/>
      <c r="AJ568" s="263"/>
    </row>
    <row r="569" ht="12.75" customHeight="1">
      <c r="P569" s="263"/>
      <c r="AJ569" s="263"/>
    </row>
    <row r="570" ht="12.75" customHeight="1">
      <c r="P570" s="263"/>
      <c r="AJ570" s="263"/>
    </row>
    <row r="571" ht="12.75" customHeight="1">
      <c r="P571" s="263"/>
      <c r="AJ571" s="263"/>
    </row>
    <row r="572" ht="12.75" customHeight="1">
      <c r="P572" s="263"/>
      <c r="AJ572" s="263"/>
    </row>
    <row r="573" ht="12.75" customHeight="1">
      <c r="P573" s="263"/>
      <c r="AJ573" s="263"/>
    </row>
    <row r="574" ht="12.75" customHeight="1">
      <c r="P574" s="263"/>
      <c r="AJ574" s="263"/>
    </row>
    <row r="575" ht="12.75" customHeight="1">
      <c r="P575" s="263"/>
      <c r="AJ575" s="263"/>
    </row>
    <row r="576" ht="12.75" customHeight="1">
      <c r="P576" s="263"/>
      <c r="AJ576" s="263"/>
    </row>
    <row r="577" ht="12.75" customHeight="1">
      <c r="P577" s="263"/>
      <c r="AJ577" s="263"/>
    </row>
    <row r="578" ht="12.75" customHeight="1">
      <c r="P578" s="263"/>
      <c r="AJ578" s="263"/>
    </row>
    <row r="579" ht="12.75" customHeight="1">
      <c r="P579" s="263"/>
      <c r="AJ579" s="263"/>
    </row>
    <row r="580" ht="12.75" customHeight="1">
      <c r="P580" s="263"/>
      <c r="AJ580" s="263"/>
    </row>
    <row r="581" ht="12.75" customHeight="1">
      <c r="P581" s="263"/>
      <c r="AJ581" s="263"/>
    </row>
    <row r="582" ht="12.75" customHeight="1">
      <c r="P582" s="263"/>
      <c r="AJ582" s="263"/>
    </row>
    <row r="583" ht="12.75" customHeight="1">
      <c r="P583" s="263"/>
      <c r="AJ583" s="263"/>
    </row>
    <row r="584" ht="12.75" customHeight="1">
      <c r="P584" s="263"/>
      <c r="AJ584" s="263"/>
    </row>
    <row r="585" ht="12.75" customHeight="1">
      <c r="P585" s="263"/>
      <c r="AJ585" s="263"/>
    </row>
    <row r="586" ht="12.75" customHeight="1">
      <c r="P586" s="263"/>
      <c r="AJ586" s="263"/>
    </row>
    <row r="587" ht="12.75" customHeight="1">
      <c r="P587" s="263"/>
      <c r="AJ587" s="263"/>
    </row>
    <row r="588" ht="12.75" customHeight="1">
      <c r="P588" s="263"/>
      <c r="AJ588" s="263"/>
    </row>
    <row r="589" ht="12.75" customHeight="1">
      <c r="P589" s="263"/>
      <c r="AJ589" s="263"/>
    </row>
    <row r="590" ht="12.75" customHeight="1">
      <c r="P590" s="263"/>
      <c r="AJ590" s="263"/>
    </row>
    <row r="591" ht="12.75" customHeight="1">
      <c r="P591" s="263"/>
      <c r="AJ591" s="263"/>
    </row>
    <row r="592" ht="12.75" customHeight="1">
      <c r="P592" s="263"/>
      <c r="AJ592" s="263"/>
    </row>
    <row r="593" ht="12.75" customHeight="1">
      <c r="P593" s="263"/>
      <c r="AJ593" s="263"/>
    </row>
    <row r="594" ht="12.75" customHeight="1">
      <c r="P594" s="263"/>
      <c r="AJ594" s="263"/>
    </row>
    <row r="595" ht="12.75" customHeight="1">
      <c r="P595" s="263"/>
      <c r="AJ595" s="263"/>
    </row>
    <row r="596" ht="12.75" customHeight="1">
      <c r="P596" s="263"/>
      <c r="AJ596" s="263"/>
    </row>
    <row r="597" ht="12.75" customHeight="1">
      <c r="P597" s="263"/>
      <c r="AJ597" s="263"/>
    </row>
    <row r="598" ht="12.75" customHeight="1">
      <c r="P598" s="263"/>
      <c r="AJ598" s="263"/>
    </row>
    <row r="599" ht="12.75" customHeight="1">
      <c r="P599" s="263"/>
      <c r="AJ599" s="263"/>
    </row>
    <row r="600" ht="12.75" customHeight="1">
      <c r="P600" s="263"/>
      <c r="AJ600" s="263"/>
    </row>
    <row r="601" ht="12.75" customHeight="1">
      <c r="P601" s="263"/>
      <c r="AJ601" s="263"/>
    </row>
    <row r="602" ht="12.75" customHeight="1">
      <c r="P602" s="263"/>
      <c r="AJ602" s="263"/>
    </row>
    <row r="603" ht="12.75" customHeight="1">
      <c r="P603" s="263"/>
      <c r="AJ603" s="263"/>
    </row>
    <row r="604" ht="12.75" customHeight="1">
      <c r="P604" s="263"/>
      <c r="AJ604" s="263"/>
    </row>
    <row r="605" ht="12.75" customHeight="1">
      <c r="P605" s="263"/>
      <c r="AJ605" s="263"/>
    </row>
    <row r="606" ht="12.75" customHeight="1">
      <c r="P606" s="263"/>
      <c r="AJ606" s="263"/>
    </row>
    <row r="607" ht="12.75" customHeight="1">
      <c r="P607" s="263"/>
      <c r="AJ607" s="263"/>
    </row>
    <row r="608" ht="12.75" customHeight="1">
      <c r="P608" s="263"/>
      <c r="AJ608" s="263"/>
    </row>
    <row r="609" ht="12.75" customHeight="1">
      <c r="P609" s="263"/>
      <c r="AJ609" s="263"/>
    </row>
    <row r="610" ht="12.75" customHeight="1">
      <c r="P610" s="263"/>
      <c r="AJ610" s="263"/>
    </row>
    <row r="611" ht="12.75" customHeight="1">
      <c r="P611" s="263"/>
      <c r="AJ611" s="263"/>
    </row>
    <row r="612" ht="12.75" customHeight="1">
      <c r="P612" s="263"/>
      <c r="AJ612" s="263"/>
    </row>
    <row r="613" ht="12.75" customHeight="1">
      <c r="P613" s="263"/>
      <c r="AJ613" s="263"/>
    </row>
    <row r="614" ht="12.75" customHeight="1">
      <c r="P614" s="263"/>
      <c r="AJ614" s="263"/>
    </row>
    <row r="615" ht="12.75" customHeight="1">
      <c r="P615" s="263"/>
      <c r="AJ615" s="263"/>
    </row>
    <row r="616" ht="12.75" customHeight="1">
      <c r="P616" s="263"/>
      <c r="AJ616" s="263"/>
    </row>
    <row r="617" ht="12.75" customHeight="1">
      <c r="P617" s="263"/>
      <c r="AJ617" s="263"/>
    </row>
    <row r="618" ht="12.75" customHeight="1">
      <c r="P618" s="263"/>
      <c r="AJ618" s="263"/>
    </row>
    <row r="619" ht="12.75" customHeight="1">
      <c r="P619" s="263"/>
      <c r="AJ619" s="263"/>
    </row>
    <row r="620" ht="12.75" customHeight="1">
      <c r="P620" s="263"/>
      <c r="AJ620" s="263"/>
    </row>
    <row r="621" ht="12.75" customHeight="1">
      <c r="P621" s="263"/>
      <c r="AJ621" s="263"/>
    </row>
    <row r="622" ht="12.75" customHeight="1">
      <c r="P622" s="263"/>
      <c r="AJ622" s="263"/>
    </row>
    <row r="623" ht="12.75" customHeight="1">
      <c r="P623" s="263"/>
      <c r="AJ623" s="263"/>
    </row>
    <row r="624" ht="12.75" customHeight="1">
      <c r="P624" s="263"/>
      <c r="AJ624" s="263"/>
    </row>
    <row r="625" ht="12.75" customHeight="1">
      <c r="P625" s="263"/>
      <c r="AJ625" s="263"/>
    </row>
    <row r="626" ht="12.75" customHeight="1">
      <c r="P626" s="263"/>
      <c r="AJ626" s="263"/>
    </row>
    <row r="627" ht="12.75" customHeight="1">
      <c r="P627" s="263"/>
      <c r="AJ627" s="263"/>
    </row>
    <row r="628" ht="12.75" customHeight="1">
      <c r="P628" s="263"/>
      <c r="AJ628" s="263"/>
    </row>
    <row r="629" ht="12.75" customHeight="1">
      <c r="P629" s="263"/>
      <c r="AJ629" s="263"/>
    </row>
    <row r="630" ht="12.75" customHeight="1">
      <c r="P630" s="263"/>
      <c r="AJ630" s="263"/>
    </row>
    <row r="631" ht="12.75" customHeight="1">
      <c r="P631" s="263"/>
      <c r="AJ631" s="263"/>
    </row>
    <row r="632" ht="12.75" customHeight="1">
      <c r="P632" s="263"/>
      <c r="AJ632" s="263"/>
    </row>
    <row r="633" ht="12.75" customHeight="1">
      <c r="P633" s="263"/>
      <c r="AJ633" s="263"/>
    </row>
    <row r="634" ht="12.75" customHeight="1">
      <c r="P634" s="263"/>
      <c r="AJ634" s="263"/>
    </row>
    <row r="635" ht="12.75" customHeight="1">
      <c r="P635" s="263"/>
      <c r="AJ635" s="263"/>
    </row>
    <row r="636" ht="12.75" customHeight="1">
      <c r="P636" s="263"/>
      <c r="AJ636" s="263"/>
    </row>
    <row r="637" ht="12.75" customHeight="1">
      <c r="P637" s="263"/>
      <c r="AJ637" s="263"/>
    </row>
    <row r="638" ht="12.75" customHeight="1">
      <c r="P638" s="263"/>
      <c r="AJ638" s="263"/>
    </row>
    <row r="639" ht="12.75" customHeight="1">
      <c r="P639" s="263"/>
      <c r="AJ639" s="263"/>
    </row>
    <row r="640" ht="12.75" customHeight="1">
      <c r="P640" s="263"/>
      <c r="AJ640" s="263"/>
    </row>
    <row r="641" ht="12.75" customHeight="1">
      <c r="P641" s="263"/>
      <c r="AJ641" s="263"/>
    </row>
    <row r="642" ht="12.75" customHeight="1">
      <c r="P642" s="263"/>
      <c r="AJ642" s="263"/>
    </row>
    <row r="643" ht="12.75" customHeight="1">
      <c r="P643" s="263"/>
      <c r="AJ643" s="263"/>
    </row>
    <row r="644" ht="12.75" customHeight="1">
      <c r="P644" s="263"/>
      <c r="AJ644" s="263"/>
    </row>
    <row r="645" ht="12.75" customHeight="1">
      <c r="P645" s="263"/>
      <c r="AJ645" s="263"/>
    </row>
    <row r="646" ht="12.75" customHeight="1">
      <c r="P646" s="263"/>
      <c r="AJ646" s="263"/>
    </row>
    <row r="647" ht="12.75" customHeight="1">
      <c r="P647" s="263"/>
      <c r="AJ647" s="263"/>
    </row>
    <row r="648" ht="12.75" customHeight="1">
      <c r="P648" s="263"/>
      <c r="AJ648" s="263"/>
    </row>
    <row r="649" ht="12.75" customHeight="1">
      <c r="P649" s="263"/>
      <c r="AJ649" s="263"/>
    </row>
    <row r="650" ht="12.75" customHeight="1">
      <c r="P650" s="263"/>
      <c r="AJ650" s="263"/>
    </row>
    <row r="651" ht="12.75" customHeight="1">
      <c r="P651" s="263"/>
      <c r="AJ651" s="263"/>
    </row>
    <row r="652" ht="12.75" customHeight="1">
      <c r="P652" s="263"/>
      <c r="AJ652" s="263"/>
    </row>
    <row r="653" ht="12.75" customHeight="1">
      <c r="P653" s="263"/>
      <c r="AJ653" s="263"/>
    </row>
    <row r="654" ht="12.75" customHeight="1">
      <c r="P654" s="263"/>
      <c r="AJ654" s="263"/>
    </row>
    <row r="655" ht="12.75" customHeight="1">
      <c r="P655" s="263"/>
      <c r="AJ655" s="263"/>
    </row>
    <row r="656" ht="12.75" customHeight="1">
      <c r="P656" s="263"/>
      <c r="AJ656" s="263"/>
    </row>
    <row r="657" ht="12.75" customHeight="1">
      <c r="P657" s="263"/>
      <c r="AJ657" s="263"/>
    </row>
    <row r="658" ht="12.75" customHeight="1">
      <c r="P658" s="263"/>
      <c r="AJ658" s="263"/>
    </row>
    <row r="659" ht="12.75" customHeight="1">
      <c r="P659" s="263"/>
      <c r="AJ659" s="263"/>
    </row>
    <row r="660" ht="12.75" customHeight="1">
      <c r="P660" s="263"/>
      <c r="AJ660" s="263"/>
    </row>
    <row r="661" ht="12.75" customHeight="1">
      <c r="P661" s="263"/>
      <c r="AJ661" s="263"/>
    </row>
    <row r="662" ht="12.75" customHeight="1">
      <c r="P662" s="263"/>
      <c r="AJ662" s="263"/>
    </row>
    <row r="663" ht="12.75" customHeight="1">
      <c r="P663" s="263"/>
      <c r="AJ663" s="263"/>
    </row>
    <row r="664" ht="12.75" customHeight="1">
      <c r="P664" s="263"/>
      <c r="AJ664" s="263"/>
    </row>
    <row r="665" ht="12.75" customHeight="1">
      <c r="P665" s="263"/>
      <c r="AJ665" s="263"/>
    </row>
    <row r="666" ht="12.75" customHeight="1">
      <c r="P666" s="263"/>
      <c r="AJ666" s="263"/>
    </row>
    <row r="667" ht="12.75" customHeight="1">
      <c r="P667" s="263"/>
      <c r="AJ667" s="263"/>
    </row>
    <row r="668" ht="12.75" customHeight="1">
      <c r="P668" s="263"/>
      <c r="AJ668" s="263"/>
    </row>
    <row r="669" ht="12.75" customHeight="1">
      <c r="P669" s="263"/>
      <c r="AJ669" s="263"/>
    </row>
    <row r="670" ht="12.75" customHeight="1">
      <c r="P670" s="263"/>
      <c r="AJ670" s="263"/>
    </row>
    <row r="671" ht="12.75" customHeight="1">
      <c r="P671" s="263"/>
      <c r="AJ671" s="263"/>
    </row>
    <row r="672" ht="12.75" customHeight="1">
      <c r="P672" s="263"/>
      <c r="AJ672" s="263"/>
    </row>
    <row r="673" ht="12.75" customHeight="1">
      <c r="P673" s="263"/>
      <c r="AJ673" s="263"/>
    </row>
    <row r="674" ht="12.75" customHeight="1">
      <c r="P674" s="263"/>
      <c r="AJ674" s="263"/>
    </row>
    <row r="675" ht="12.75" customHeight="1">
      <c r="P675" s="263"/>
      <c r="AJ675" s="263"/>
    </row>
    <row r="676" ht="12.75" customHeight="1">
      <c r="P676" s="263"/>
      <c r="AJ676" s="263"/>
    </row>
    <row r="677" ht="12.75" customHeight="1">
      <c r="P677" s="263"/>
      <c r="AJ677" s="263"/>
    </row>
    <row r="678" ht="12.75" customHeight="1">
      <c r="P678" s="263"/>
      <c r="AJ678" s="263"/>
    </row>
    <row r="679" ht="12.75" customHeight="1">
      <c r="P679" s="263"/>
      <c r="AJ679" s="263"/>
    </row>
    <row r="680" ht="12.75" customHeight="1">
      <c r="P680" s="263"/>
      <c r="AJ680" s="263"/>
    </row>
    <row r="681" ht="12.75" customHeight="1">
      <c r="P681" s="263"/>
      <c r="AJ681" s="263"/>
    </row>
    <row r="682" ht="12.75" customHeight="1">
      <c r="P682" s="263"/>
      <c r="AJ682" s="263"/>
    </row>
    <row r="683" ht="12.75" customHeight="1">
      <c r="P683" s="263"/>
      <c r="AJ683" s="263"/>
    </row>
    <row r="684" ht="12.75" customHeight="1">
      <c r="P684" s="263"/>
      <c r="AJ684" s="263"/>
    </row>
    <row r="685" ht="12.75" customHeight="1">
      <c r="P685" s="263"/>
      <c r="AJ685" s="263"/>
    </row>
    <row r="686" ht="12.75" customHeight="1">
      <c r="P686" s="263"/>
      <c r="AJ686" s="263"/>
    </row>
    <row r="687" ht="12.75" customHeight="1">
      <c r="P687" s="263"/>
      <c r="AJ687" s="263"/>
    </row>
    <row r="688" ht="12.75" customHeight="1">
      <c r="P688" s="263"/>
      <c r="AJ688" s="263"/>
    </row>
    <row r="689" ht="12.75" customHeight="1">
      <c r="P689" s="263"/>
      <c r="AJ689" s="263"/>
    </row>
    <row r="690" ht="12.75" customHeight="1">
      <c r="P690" s="263"/>
      <c r="AJ690" s="263"/>
    </row>
    <row r="691" ht="12.75" customHeight="1">
      <c r="P691" s="263"/>
      <c r="AJ691" s="263"/>
    </row>
    <row r="692" ht="12.75" customHeight="1">
      <c r="P692" s="263"/>
      <c r="AJ692" s="263"/>
    </row>
    <row r="693" ht="12.75" customHeight="1">
      <c r="P693" s="263"/>
      <c r="AJ693" s="263"/>
    </row>
    <row r="694" ht="12.75" customHeight="1">
      <c r="P694" s="263"/>
      <c r="AJ694" s="263"/>
    </row>
    <row r="695" ht="12.75" customHeight="1">
      <c r="P695" s="263"/>
      <c r="AJ695" s="263"/>
    </row>
    <row r="696" ht="12.75" customHeight="1">
      <c r="P696" s="263"/>
      <c r="AJ696" s="263"/>
    </row>
    <row r="697" ht="12.75" customHeight="1">
      <c r="P697" s="263"/>
      <c r="AJ697" s="263"/>
    </row>
    <row r="698" ht="12.75" customHeight="1">
      <c r="P698" s="263"/>
      <c r="AJ698" s="263"/>
    </row>
    <row r="699" ht="12.75" customHeight="1">
      <c r="P699" s="263"/>
      <c r="AJ699" s="263"/>
    </row>
    <row r="700" ht="12.75" customHeight="1">
      <c r="P700" s="263"/>
      <c r="AJ700" s="263"/>
    </row>
    <row r="701" ht="12.75" customHeight="1">
      <c r="P701" s="263"/>
      <c r="AJ701" s="263"/>
    </row>
    <row r="702" ht="12.75" customHeight="1">
      <c r="P702" s="263"/>
      <c r="AJ702" s="263"/>
    </row>
    <row r="703" ht="12.75" customHeight="1">
      <c r="P703" s="263"/>
      <c r="AJ703" s="263"/>
    </row>
    <row r="704" ht="12.75" customHeight="1">
      <c r="P704" s="263"/>
      <c r="AJ704" s="263"/>
    </row>
    <row r="705" ht="12.75" customHeight="1">
      <c r="P705" s="263"/>
      <c r="AJ705" s="263"/>
    </row>
    <row r="706" ht="12.75" customHeight="1">
      <c r="P706" s="263"/>
      <c r="AJ706" s="263"/>
    </row>
    <row r="707" ht="12.75" customHeight="1">
      <c r="P707" s="263"/>
      <c r="AJ707" s="263"/>
    </row>
    <row r="708" ht="12.75" customHeight="1">
      <c r="P708" s="263"/>
      <c r="AJ708" s="263"/>
    </row>
    <row r="709" ht="12.75" customHeight="1">
      <c r="P709" s="263"/>
      <c r="AJ709" s="263"/>
    </row>
    <row r="710" ht="12.75" customHeight="1">
      <c r="P710" s="263"/>
      <c r="AJ710" s="263"/>
    </row>
    <row r="711" ht="12.75" customHeight="1">
      <c r="P711" s="263"/>
      <c r="AJ711" s="263"/>
    </row>
    <row r="712" ht="12.75" customHeight="1">
      <c r="P712" s="263"/>
      <c r="AJ712" s="263"/>
    </row>
    <row r="713" ht="12.75" customHeight="1">
      <c r="P713" s="263"/>
      <c r="AJ713" s="263"/>
    </row>
    <row r="714" ht="12.75" customHeight="1">
      <c r="P714" s="263"/>
      <c r="AJ714" s="263"/>
    </row>
    <row r="715" ht="12.75" customHeight="1">
      <c r="P715" s="263"/>
      <c r="AJ715" s="263"/>
    </row>
    <row r="716" ht="12.75" customHeight="1">
      <c r="P716" s="263"/>
      <c r="AJ716" s="263"/>
    </row>
    <row r="717" ht="12.75" customHeight="1">
      <c r="P717" s="263"/>
      <c r="AJ717" s="263"/>
    </row>
    <row r="718" ht="12.75" customHeight="1">
      <c r="P718" s="263"/>
      <c r="AJ718" s="263"/>
    </row>
    <row r="719" ht="12.75" customHeight="1">
      <c r="P719" s="263"/>
      <c r="AJ719" s="263"/>
    </row>
    <row r="720" ht="12.75" customHeight="1">
      <c r="P720" s="263"/>
      <c r="AJ720" s="263"/>
    </row>
    <row r="721" ht="12.75" customHeight="1">
      <c r="P721" s="263"/>
      <c r="AJ721" s="263"/>
    </row>
    <row r="722" ht="12.75" customHeight="1">
      <c r="P722" s="263"/>
      <c r="AJ722" s="263"/>
    </row>
    <row r="723" ht="12.75" customHeight="1">
      <c r="P723" s="263"/>
      <c r="AJ723" s="263"/>
    </row>
    <row r="724" ht="12.75" customHeight="1">
      <c r="P724" s="263"/>
      <c r="AJ724" s="263"/>
    </row>
    <row r="725" ht="12.75" customHeight="1">
      <c r="P725" s="263"/>
      <c r="AJ725" s="263"/>
    </row>
    <row r="726" ht="12.75" customHeight="1">
      <c r="P726" s="263"/>
      <c r="AJ726" s="263"/>
    </row>
    <row r="727" ht="12.75" customHeight="1">
      <c r="P727" s="263"/>
      <c r="AJ727" s="263"/>
    </row>
    <row r="728" ht="12.75" customHeight="1">
      <c r="P728" s="263"/>
      <c r="AJ728" s="263"/>
    </row>
    <row r="729" ht="12.75" customHeight="1">
      <c r="P729" s="263"/>
      <c r="AJ729" s="263"/>
    </row>
    <row r="730" ht="12.75" customHeight="1">
      <c r="P730" s="263"/>
      <c r="AJ730" s="263"/>
    </row>
    <row r="731" ht="12.75" customHeight="1">
      <c r="P731" s="263"/>
      <c r="AJ731" s="263"/>
    </row>
    <row r="732" ht="12.75" customHeight="1">
      <c r="P732" s="263"/>
      <c r="AJ732" s="263"/>
    </row>
    <row r="733" ht="12.75" customHeight="1">
      <c r="P733" s="263"/>
      <c r="AJ733" s="263"/>
    </row>
    <row r="734" ht="12.75" customHeight="1">
      <c r="P734" s="263"/>
      <c r="AJ734" s="263"/>
    </row>
    <row r="735" ht="12.75" customHeight="1">
      <c r="P735" s="263"/>
      <c r="AJ735" s="263"/>
    </row>
    <row r="736" ht="12.75" customHeight="1">
      <c r="P736" s="263"/>
      <c r="AJ736" s="263"/>
    </row>
    <row r="737" ht="12.75" customHeight="1">
      <c r="P737" s="263"/>
      <c r="AJ737" s="263"/>
    </row>
    <row r="738" ht="12.75" customHeight="1">
      <c r="P738" s="263"/>
      <c r="AJ738" s="263"/>
    </row>
    <row r="739" ht="12.75" customHeight="1">
      <c r="P739" s="263"/>
      <c r="AJ739" s="263"/>
    </row>
    <row r="740" ht="12.75" customHeight="1">
      <c r="P740" s="263"/>
      <c r="AJ740" s="263"/>
    </row>
    <row r="741" ht="12.75" customHeight="1">
      <c r="P741" s="263"/>
      <c r="AJ741" s="263"/>
    </row>
    <row r="742" ht="12.75" customHeight="1">
      <c r="P742" s="263"/>
      <c r="AJ742" s="263"/>
    </row>
    <row r="743" ht="12.75" customHeight="1">
      <c r="P743" s="263"/>
      <c r="AJ743" s="263"/>
    </row>
    <row r="744" ht="12.75" customHeight="1">
      <c r="P744" s="263"/>
      <c r="AJ744" s="263"/>
    </row>
    <row r="745" ht="12.75" customHeight="1">
      <c r="P745" s="263"/>
      <c r="AJ745" s="263"/>
    </row>
    <row r="746" ht="12.75" customHeight="1">
      <c r="P746" s="263"/>
      <c r="AJ746" s="263"/>
    </row>
    <row r="747" ht="12.75" customHeight="1">
      <c r="P747" s="263"/>
      <c r="AJ747" s="263"/>
    </row>
    <row r="748" ht="12.75" customHeight="1">
      <c r="P748" s="263"/>
      <c r="AJ748" s="263"/>
    </row>
    <row r="749" ht="12.75" customHeight="1">
      <c r="P749" s="263"/>
      <c r="AJ749" s="263"/>
    </row>
    <row r="750" ht="12.75" customHeight="1">
      <c r="P750" s="263"/>
      <c r="AJ750" s="263"/>
    </row>
    <row r="751" ht="12.75" customHeight="1">
      <c r="P751" s="263"/>
      <c r="AJ751" s="263"/>
    </row>
    <row r="752" ht="12.75" customHeight="1">
      <c r="P752" s="263"/>
      <c r="AJ752" s="263"/>
    </row>
    <row r="753" ht="12.75" customHeight="1">
      <c r="P753" s="263"/>
      <c r="AJ753" s="263"/>
    </row>
    <row r="754" ht="12.75" customHeight="1">
      <c r="P754" s="263"/>
      <c r="AJ754" s="263"/>
    </row>
    <row r="755" ht="12.75" customHeight="1">
      <c r="P755" s="263"/>
      <c r="AJ755" s="263"/>
    </row>
    <row r="756" ht="12.75" customHeight="1">
      <c r="P756" s="263"/>
      <c r="AJ756" s="263"/>
    </row>
    <row r="757" ht="12.75" customHeight="1">
      <c r="P757" s="263"/>
      <c r="AJ757" s="263"/>
    </row>
    <row r="758" ht="12.75" customHeight="1">
      <c r="P758" s="263"/>
      <c r="AJ758" s="263"/>
    </row>
    <row r="759" ht="12.75" customHeight="1">
      <c r="P759" s="263"/>
      <c r="AJ759" s="263"/>
    </row>
    <row r="760" ht="12.75" customHeight="1">
      <c r="P760" s="263"/>
      <c r="AJ760" s="263"/>
    </row>
    <row r="761" ht="12.75" customHeight="1">
      <c r="P761" s="263"/>
      <c r="AJ761" s="263"/>
    </row>
    <row r="762" ht="12.75" customHeight="1">
      <c r="P762" s="263"/>
      <c r="AJ762" s="263"/>
    </row>
    <row r="763" ht="12.75" customHeight="1">
      <c r="P763" s="263"/>
      <c r="AJ763" s="263"/>
    </row>
    <row r="764" ht="12.75" customHeight="1">
      <c r="P764" s="263"/>
      <c r="AJ764" s="263"/>
    </row>
    <row r="765" ht="12.75" customHeight="1">
      <c r="P765" s="263"/>
      <c r="AJ765" s="263"/>
    </row>
    <row r="766" ht="12.75" customHeight="1">
      <c r="P766" s="263"/>
      <c r="AJ766" s="263"/>
    </row>
    <row r="767" ht="12.75" customHeight="1">
      <c r="P767" s="263"/>
      <c r="AJ767" s="263"/>
    </row>
    <row r="768" ht="12.75" customHeight="1">
      <c r="P768" s="263"/>
      <c r="AJ768" s="263"/>
    </row>
    <row r="769" ht="12.75" customHeight="1">
      <c r="P769" s="263"/>
      <c r="AJ769" s="263"/>
    </row>
    <row r="770" ht="12.75" customHeight="1">
      <c r="P770" s="263"/>
      <c r="AJ770" s="263"/>
    </row>
    <row r="771" ht="12.75" customHeight="1">
      <c r="P771" s="263"/>
      <c r="AJ771" s="263"/>
    </row>
    <row r="772" ht="12.75" customHeight="1">
      <c r="P772" s="263"/>
      <c r="AJ772" s="263"/>
    </row>
    <row r="773" ht="12.75" customHeight="1">
      <c r="P773" s="263"/>
      <c r="AJ773" s="263"/>
    </row>
    <row r="774" ht="12.75" customHeight="1">
      <c r="P774" s="263"/>
      <c r="AJ774" s="263"/>
    </row>
    <row r="775" ht="12.75" customHeight="1">
      <c r="P775" s="263"/>
      <c r="AJ775" s="263"/>
    </row>
    <row r="776" ht="12.75" customHeight="1">
      <c r="P776" s="263"/>
      <c r="AJ776" s="263"/>
    </row>
    <row r="777" ht="12.75" customHeight="1">
      <c r="P777" s="263"/>
      <c r="AJ777" s="263"/>
    </row>
    <row r="778" ht="12.75" customHeight="1">
      <c r="P778" s="263"/>
      <c r="AJ778" s="263"/>
    </row>
    <row r="779" ht="12.75" customHeight="1">
      <c r="P779" s="263"/>
      <c r="AJ779" s="263"/>
    </row>
    <row r="780" ht="12.75" customHeight="1">
      <c r="P780" s="263"/>
      <c r="AJ780" s="263"/>
    </row>
    <row r="781" ht="12.75" customHeight="1">
      <c r="P781" s="263"/>
      <c r="AJ781" s="263"/>
    </row>
    <row r="782" ht="12.75" customHeight="1">
      <c r="P782" s="263"/>
      <c r="AJ782" s="263"/>
    </row>
    <row r="783" ht="12.75" customHeight="1">
      <c r="P783" s="263"/>
      <c r="AJ783" s="263"/>
    </row>
    <row r="784" ht="12.75" customHeight="1">
      <c r="P784" s="263"/>
      <c r="AJ784" s="263"/>
    </row>
    <row r="785" ht="12.75" customHeight="1">
      <c r="P785" s="263"/>
      <c r="AJ785" s="263"/>
    </row>
    <row r="786" ht="12.75" customHeight="1">
      <c r="P786" s="263"/>
      <c r="AJ786" s="263"/>
    </row>
    <row r="787" ht="12.75" customHeight="1">
      <c r="P787" s="263"/>
      <c r="AJ787" s="263"/>
    </row>
    <row r="788" ht="12.75" customHeight="1">
      <c r="P788" s="263"/>
      <c r="AJ788" s="263"/>
    </row>
    <row r="789" ht="12.75" customHeight="1">
      <c r="P789" s="263"/>
      <c r="AJ789" s="263"/>
    </row>
    <row r="790" ht="12.75" customHeight="1">
      <c r="P790" s="263"/>
      <c r="AJ790" s="263"/>
    </row>
    <row r="791" ht="12.75" customHeight="1">
      <c r="P791" s="263"/>
      <c r="AJ791" s="263"/>
    </row>
    <row r="792" ht="12.75" customHeight="1">
      <c r="P792" s="263"/>
      <c r="AJ792" s="263"/>
    </row>
    <row r="793" ht="12.75" customHeight="1">
      <c r="P793" s="263"/>
      <c r="AJ793" s="263"/>
    </row>
    <row r="794" ht="12.75" customHeight="1">
      <c r="P794" s="263"/>
      <c r="AJ794" s="263"/>
    </row>
    <row r="795" ht="12.75" customHeight="1">
      <c r="P795" s="263"/>
      <c r="AJ795" s="263"/>
    </row>
    <row r="796" ht="12.75" customHeight="1">
      <c r="P796" s="263"/>
      <c r="AJ796" s="263"/>
    </row>
    <row r="797" ht="12.75" customHeight="1">
      <c r="P797" s="263"/>
      <c r="AJ797" s="263"/>
    </row>
    <row r="798" ht="12.75" customHeight="1">
      <c r="P798" s="263"/>
      <c r="AJ798" s="263"/>
    </row>
    <row r="799" ht="12.75" customHeight="1">
      <c r="P799" s="263"/>
      <c r="AJ799" s="263"/>
    </row>
    <row r="800" ht="12.75" customHeight="1">
      <c r="P800" s="263"/>
      <c r="AJ800" s="263"/>
    </row>
    <row r="801" ht="12.75" customHeight="1">
      <c r="P801" s="263"/>
      <c r="AJ801" s="263"/>
    </row>
    <row r="802" ht="12.75" customHeight="1">
      <c r="P802" s="263"/>
      <c r="AJ802" s="263"/>
    </row>
    <row r="803" ht="12.75" customHeight="1">
      <c r="P803" s="263"/>
      <c r="AJ803" s="263"/>
    </row>
    <row r="804" ht="12.75" customHeight="1">
      <c r="P804" s="263"/>
      <c r="AJ804" s="263"/>
    </row>
    <row r="805" ht="12.75" customHeight="1">
      <c r="P805" s="263"/>
      <c r="AJ805" s="263"/>
    </row>
    <row r="806" ht="12.75" customHeight="1">
      <c r="P806" s="263"/>
      <c r="AJ806" s="263"/>
    </row>
    <row r="807" ht="12.75" customHeight="1">
      <c r="P807" s="263"/>
      <c r="AJ807" s="263"/>
    </row>
    <row r="808" ht="12.75" customHeight="1">
      <c r="P808" s="263"/>
      <c r="AJ808" s="263"/>
    </row>
    <row r="809" ht="12.75" customHeight="1">
      <c r="P809" s="263"/>
      <c r="AJ809" s="263"/>
    </row>
    <row r="810" ht="12.75" customHeight="1">
      <c r="P810" s="263"/>
      <c r="AJ810" s="263"/>
    </row>
    <row r="811" ht="12.75" customHeight="1">
      <c r="P811" s="263"/>
      <c r="AJ811" s="263"/>
    </row>
    <row r="812" ht="12.75" customHeight="1">
      <c r="P812" s="263"/>
      <c r="AJ812" s="263"/>
    </row>
    <row r="813" ht="12.75" customHeight="1">
      <c r="P813" s="263"/>
      <c r="AJ813" s="263"/>
    </row>
    <row r="814" ht="12.75" customHeight="1">
      <c r="P814" s="263"/>
      <c r="AJ814" s="263"/>
    </row>
    <row r="815" ht="12.75" customHeight="1">
      <c r="P815" s="263"/>
      <c r="AJ815" s="263"/>
    </row>
    <row r="816" ht="12.75" customHeight="1">
      <c r="P816" s="263"/>
      <c r="AJ816" s="263"/>
    </row>
    <row r="817" ht="12.75" customHeight="1">
      <c r="P817" s="263"/>
      <c r="AJ817" s="263"/>
    </row>
    <row r="818" ht="12.75" customHeight="1">
      <c r="P818" s="263"/>
      <c r="AJ818" s="263"/>
    </row>
    <row r="819" ht="12.75" customHeight="1">
      <c r="P819" s="263"/>
      <c r="AJ819" s="263"/>
    </row>
    <row r="820" ht="12.75" customHeight="1">
      <c r="P820" s="263"/>
      <c r="AJ820" s="263"/>
    </row>
    <row r="821" ht="12.75" customHeight="1">
      <c r="P821" s="263"/>
      <c r="AJ821" s="263"/>
    </row>
    <row r="822" ht="12.75" customHeight="1">
      <c r="P822" s="263"/>
      <c r="AJ822" s="263"/>
    </row>
    <row r="823" ht="12.75" customHeight="1">
      <c r="P823" s="263"/>
      <c r="AJ823" s="263"/>
    </row>
    <row r="824" ht="12.75" customHeight="1">
      <c r="P824" s="263"/>
      <c r="AJ824" s="263"/>
    </row>
    <row r="825" ht="12.75" customHeight="1">
      <c r="P825" s="263"/>
      <c r="AJ825" s="263"/>
    </row>
    <row r="826" ht="12.75" customHeight="1">
      <c r="P826" s="263"/>
      <c r="AJ826" s="263"/>
    </row>
    <row r="827" ht="12.75" customHeight="1">
      <c r="P827" s="263"/>
      <c r="AJ827" s="263"/>
    </row>
    <row r="828" ht="12.75" customHeight="1">
      <c r="P828" s="263"/>
      <c r="AJ828" s="263"/>
    </row>
    <row r="829" ht="12.75" customHeight="1">
      <c r="P829" s="263"/>
      <c r="AJ829" s="263"/>
    </row>
    <row r="830" ht="12.75" customHeight="1">
      <c r="P830" s="263"/>
      <c r="AJ830" s="263"/>
    </row>
    <row r="831" ht="12.75" customHeight="1">
      <c r="P831" s="263"/>
      <c r="AJ831" s="263"/>
    </row>
    <row r="832" ht="12.75" customHeight="1">
      <c r="P832" s="263"/>
      <c r="AJ832" s="263"/>
    </row>
    <row r="833" ht="12.75" customHeight="1">
      <c r="P833" s="263"/>
      <c r="AJ833" s="263"/>
    </row>
    <row r="834" ht="12.75" customHeight="1">
      <c r="P834" s="263"/>
      <c r="AJ834" s="263"/>
    </row>
    <row r="835" ht="12.75" customHeight="1">
      <c r="P835" s="263"/>
      <c r="AJ835" s="263"/>
    </row>
    <row r="836" ht="12.75" customHeight="1">
      <c r="P836" s="263"/>
      <c r="AJ836" s="263"/>
    </row>
    <row r="837" ht="12.75" customHeight="1">
      <c r="P837" s="263"/>
      <c r="AJ837" s="263"/>
    </row>
    <row r="838" ht="12.75" customHeight="1">
      <c r="P838" s="263"/>
      <c r="AJ838" s="263"/>
    </row>
    <row r="839" ht="12.75" customHeight="1">
      <c r="P839" s="263"/>
      <c r="AJ839" s="263"/>
    </row>
    <row r="840" ht="12.75" customHeight="1">
      <c r="P840" s="263"/>
      <c r="AJ840" s="263"/>
    </row>
    <row r="841" ht="12.75" customHeight="1">
      <c r="P841" s="263"/>
      <c r="AJ841" s="263"/>
    </row>
    <row r="842" ht="12.75" customHeight="1">
      <c r="P842" s="263"/>
      <c r="AJ842" s="263"/>
    </row>
    <row r="843" ht="12.75" customHeight="1">
      <c r="P843" s="263"/>
      <c r="AJ843" s="263"/>
    </row>
    <row r="844" ht="12.75" customHeight="1">
      <c r="P844" s="263"/>
      <c r="AJ844" s="263"/>
    </row>
    <row r="845" ht="12.75" customHeight="1">
      <c r="P845" s="263"/>
      <c r="AJ845" s="263"/>
    </row>
    <row r="846" ht="12.75" customHeight="1">
      <c r="P846" s="263"/>
      <c r="AJ846" s="263"/>
    </row>
    <row r="847" ht="12.75" customHeight="1">
      <c r="P847" s="263"/>
      <c r="AJ847" s="263"/>
    </row>
    <row r="848" ht="12.75" customHeight="1">
      <c r="P848" s="263"/>
      <c r="AJ848" s="263"/>
    </row>
    <row r="849" ht="12.75" customHeight="1">
      <c r="P849" s="263"/>
      <c r="AJ849" s="263"/>
    </row>
    <row r="850" ht="12.75" customHeight="1">
      <c r="P850" s="263"/>
      <c r="AJ850" s="263"/>
    </row>
    <row r="851" ht="12.75" customHeight="1">
      <c r="P851" s="263"/>
      <c r="AJ851" s="263"/>
    </row>
    <row r="852" ht="12.75" customHeight="1">
      <c r="P852" s="263"/>
      <c r="AJ852" s="263"/>
    </row>
    <row r="853" ht="12.75" customHeight="1">
      <c r="P853" s="263"/>
      <c r="AJ853" s="263"/>
    </row>
    <row r="854" ht="12.75" customHeight="1">
      <c r="P854" s="263"/>
      <c r="AJ854" s="263"/>
    </row>
    <row r="855" ht="12.75" customHeight="1">
      <c r="P855" s="263"/>
      <c r="AJ855" s="263"/>
    </row>
    <row r="856" ht="12.75" customHeight="1">
      <c r="P856" s="263"/>
      <c r="AJ856" s="263"/>
    </row>
    <row r="857" ht="12.75" customHeight="1">
      <c r="P857" s="263"/>
      <c r="AJ857" s="263"/>
    </row>
    <row r="858" ht="12.75" customHeight="1">
      <c r="P858" s="263"/>
      <c r="AJ858" s="263"/>
    </row>
    <row r="859" ht="12.75" customHeight="1">
      <c r="P859" s="263"/>
      <c r="AJ859" s="263"/>
    </row>
    <row r="860" ht="12.75" customHeight="1">
      <c r="P860" s="263"/>
      <c r="AJ860" s="263"/>
    </row>
    <row r="861" ht="12.75" customHeight="1">
      <c r="P861" s="263"/>
      <c r="AJ861" s="263"/>
    </row>
    <row r="862" ht="12.75" customHeight="1">
      <c r="P862" s="263"/>
      <c r="AJ862" s="263"/>
    </row>
    <row r="863" ht="12.75" customHeight="1">
      <c r="P863" s="263"/>
      <c r="AJ863" s="263"/>
    </row>
    <row r="864" ht="12.75" customHeight="1">
      <c r="P864" s="263"/>
      <c r="AJ864" s="263"/>
    </row>
    <row r="865" ht="12.75" customHeight="1">
      <c r="P865" s="263"/>
      <c r="AJ865" s="263"/>
    </row>
    <row r="866" ht="12.75" customHeight="1">
      <c r="P866" s="263"/>
      <c r="AJ866" s="263"/>
    </row>
    <row r="867" ht="12.75" customHeight="1">
      <c r="P867" s="263"/>
      <c r="AJ867" s="263"/>
    </row>
    <row r="868" ht="12.75" customHeight="1">
      <c r="P868" s="263"/>
      <c r="AJ868" s="263"/>
    </row>
    <row r="869" ht="12.75" customHeight="1">
      <c r="P869" s="263"/>
      <c r="AJ869" s="263"/>
    </row>
    <row r="870" ht="12.75" customHeight="1">
      <c r="P870" s="263"/>
      <c r="AJ870" s="263"/>
    </row>
    <row r="871" ht="12.75" customHeight="1">
      <c r="P871" s="263"/>
      <c r="AJ871" s="263"/>
    </row>
    <row r="872" ht="12.75" customHeight="1">
      <c r="P872" s="263"/>
      <c r="AJ872" s="263"/>
    </row>
    <row r="873" ht="12.75" customHeight="1">
      <c r="P873" s="263"/>
      <c r="AJ873" s="263"/>
    </row>
    <row r="874" ht="12.75" customHeight="1">
      <c r="P874" s="263"/>
      <c r="AJ874" s="263"/>
    </row>
    <row r="875" ht="12.75" customHeight="1">
      <c r="P875" s="263"/>
      <c r="AJ875" s="263"/>
    </row>
    <row r="876" ht="12.75" customHeight="1">
      <c r="P876" s="263"/>
      <c r="AJ876" s="263"/>
    </row>
    <row r="877" ht="12.75" customHeight="1">
      <c r="P877" s="263"/>
      <c r="AJ877" s="263"/>
    </row>
    <row r="878" ht="12.75" customHeight="1">
      <c r="P878" s="263"/>
      <c r="AJ878" s="263"/>
    </row>
    <row r="879" ht="12.75" customHeight="1">
      <c r="P879" s="263"/>
      <c r="AJ879" s="263"/>
    </row>
    <row r="880" ht="12.75" customHeight="1">
      <c r="P880" s="263"/>
      <c r="AJ880" s="263"/>
    </row>
    <row r="881" ht="12.75" customHeight="1">
      <c r="P881" s="263"/>
      <c r="AJ881" s="263"/>
    </row>
    <row r="882" ht="12.75" customHeight="1">
      <c r="P882" s="263"/>
      <c r="AJ882" s="263"/>
    </row>
    <row r="883" ht="12.75" customHeight="1">
      <c r="P883" s="263"/>
      <c r="AJ883" s="263"/>
    </row>
    <row r="884" ht="12.75" customHeight="1">
      <c r="P884" s="263"/>
      <c r="AJ884" s="263"/>
    </row>
    <row r="885" ht="12.75" customHeight="1">
      <c r="P885" s="263"/>
      <c r="AJ885" s="263"/>
    </row>
    <row r="886" ht="12.75" customHeight="1">
      <c r="P886" s="263"/>
      <c r="AJ886" s="263"/>
    </row>
    <row r="887" ht="12.75" customHeight="1">
      <c r="P887" s="263"/>
      <c r="AJ887" s="263"/>
    </row>
    <row r="888" ht="12.75" customHeight="1">
      <c r="P888" s="263"/>
      <c r="AJ888" s="263"/>
    </row>
    <row r="889" ht="12.75" customHeight="1">
      <c r="P889" s="263"/>
      <c r="AJ889" s="263"/>
    </row>
    <row r="890" ht="12.75" customHeight="1">
      <c r="P890" s="263"/>
      <c r="AJ890" s="263"/>
    </row>
    <row r="891" ht="12.75" customHeight="1">
      <c r="P891" s="263"/>
      <c r="AJ891" s="263"/>
    </row>
    <row r="892" ht="12.75" customHeight="1">
      <c r="P892" s="263"/>
      <c r="AJ892" s="263"/>
    </row>
    <row r="893" ht="12.75" customHeight="1">
      <c r="P893" s="263"/>
      <c r="AJ893" s="263"/>
    </row>
    <row r="894" ht="12.75" customHeight="1">
      <c r="P894" s="263"/>
      <c r="AJ894" s="263"/>
    </row>
    <row r="895" ht="12.75" customHeight="1">
      <c r="P895" s="263"/>
      <c r="AJ895" s="263"/>
    </row>
    <row r="896" ht="12.75" customHeight="1">
      <c r="P896" s="263"/>
      <c r="AJ896" s="263"/>
    </row>
    <row r="897" ht="12.75" customHeight="1">
      <c r="P897" s="263"/>
      <c r="AJ897" s="263"/>
    </row>
    <row r="898" ht="12.75" customHeight="1">
      <c r="P898" s="263"/>
      <c r="AJ898" s="263"/>
    </row>
    <row r="899" ht="12.75" customHeight="1">
      <c r="P899" s="263"/>
      <c r="AJ899" s="263"/>
    </row>
    <row r="900" ht="12.75" customHeight="1">
      <c r="P900" s="263"/>
      <c r="AJ900" s="263"/>
    </row>
    <row r="901" ht="12.75" customHeight="1">
      <c r="P901" s="263"/>
      <c r="AJ901" s="263"/>
    </row>
    <row r="902" ht="12.75" customHeight="1">
      <c r="P902" s="263"/>
      <c r="AJ902" s="263"/>
    </row>
    <row r="903" ht="12.75" customHeight="1">
      <c r="P903" s="263"/>
      <c r="AJ903" s="263"/>
    </row>
    <row r="904" ht="12.75" customHeight="1">
      <c r="P904" s="263"/>
      <c r="AJ904" s="263"/>
    </row>
    <row r="905" ht="12.75" customHeight="1">
      <c r="P905" s="263"/>
      <c r="AJ905" s="263"/>
    </row>
    <row r="906" ht="12.75" customHeight="1">
      <c r="P906" s="263"/>
      <c r="AJ906" s="263"/>
    </row>
    <row r="907" ht="12.75" customHeight="1">
      <c r="P907" s="263"/>
      <c r="AJ907" s="263"/>
    </row>
    <row r="908" ht="12.75" customHeight="1">
      <c r="P908" s="263"/>
      <c r="AJ908" s="263"/>
    </row>
    <row r="909" ht="12.75" customHeight="1">
      <c r="P909" s="263"/>
      <c r="AJ909" s="263"/>
    </row>
    <row r="910" ht="12.75" customHeight="1">
      <c r="P910" s="263"/>
      <c r="AJ910" s="263"/>
    </row>
    <row r="911" ht="12.75" customHeight="1">
      <c r="P911" s="263"/>
      <c r="AJ911" s="263"/>
    </row>
    <row r="912" ht="12.75" customHeight="1">
      <c r="P912" s="263"/>
      <c r="AJ912" s="263"/>
    </row>
    <row r="913" ht="12.75" customHeight="1">
      <c r="P913" s="263"/>
      <c r="AJ913" s="263"/>
    </row>
    <row r="914" ht="12.75" customHeight="1">
      <c r="P914" s="263"/>
      <c r="AJ914" s="263"/>
    </row>
    <row r="915" ht="12.75" customHeight="1">
      <c r="P915" s="263"/>
      <c r="AJ915" s="263"/>
    </row>
    <row r="916" ht="12.75" customHeight="1">
      <c r="P916" s="263"/>
      <c r="AJ916" s="263"/>
    </row>
    <row r="917" ht="12.75" customHeight="1">
      <c r="P917" s="263"/>
      <c r="AJ917" s="263"/>
    </row>
    <row r="918" ht="12.75" customHeight="1">
      <c r="P918" s="263"/>
      <c r="AJ918" s="263"/>
    </row>
    <row r="919" ht="12.75" customHeight="1">
      <c r="P919" s="263"/>
      <c r="AJ919" s="263"/>
    </row>
    <row r="920" ht="12.75" customHeight="1">
      <c r="P920" s="263"/>
      <c r="AJ920" s="263"/>
    </row>
    <row r="921" ht="12.75" customHeight="1">
      <c r="P921" s="263"/>
      <c r="AJ921" s="263"/>
    </row>
    <row r="922" ht="12.75" customHeight="1">
      <c r="P922" s="263"/>
      <c r="AJ922" s="263"/>
    </row>
    <row r="923" ht="12.75" customHeight="1">
      <c r="P923" s="263"/>
      <c r="AJ923" s="263"/>
    </row>
    <row r="924" ht="12.75" customHeight="1">
      <c r="P924" s="263"/>
      <c r="AJ924" s="263"/>
    </row>
    <row r="925" ht="12.75" customHeight="1">
      <c r="P925" s="263"/>
      <c r="AJ925" s="263"/>
    </row>
    <row r="926" ht="12.75" customHeight="1">
      <c r="P926" s="263"/>
      <c r="AJ926" s="263"/>
    </row>
    <row r="927" ht="12.75" customHeight="1">
      <c r="P927" s="263"/>
      <c r="AJ927" s="263"/>
    </row>
    <row r="928" ht="12.75" customHeight="1">
      <c r="P928" s="263"/>
      <c r="AJ928" s="263"/>
    </row>
    <row r="929" ht="12.75" customHeight="1">
      <c r="P929" s="263"/>
      <c r="AJ929" s="263"/>
    </row>
    <row r="930" ht="12.75" customHeight="1">
      <c r="P930" s="263"/>
      <c r="AJ930" s="263"/>
    </row>
    <row r="931" ht="12.75" customHeight="1">
      <c r="P931" s="263"/>
      <c r="AJ931" s="263"/>
    </row>
    <row r="932" ht="12.75" customHeight="1">
      <c r="P932" s="263"/>
      <c r="AJ932" s="263"/>
    </row>
    <row r="933" ht="12.75" customHeight="1">
      <c r="P933" s="263"/>
      <c r="AJ933" s="263"/>
    </row>
    <row r="934" ht="12.75" customHeight="1">
      <c r="P934" s="263"/>
      <c r="AJ934" s="263"/>
    </row>
    <row r="935" ht="12.75" customHeight="1">
      <c r="P935" s="263"/>
      <c r="AJ935" s="263"/>
    </row>
    <row r="936" ht="12.75" customHeight="1">
      <c r="P936" s="263"/>
      <c r="AJ936" s="263"/>
    </row>
    <row r="937" ht="12.75" customHeight="1">
      <c r="P937" s="263"/>
      <c r="AJ937" s="263"/>
    </row>
    <row r="938" ht="12.75" customHeight="1">
      <c r="P938" s="263"/>
      <c r="AJ938" s="263"/>
    </row>
    <row r="939" ht="12.75" customHeight="1">
      <c r="P939" s="263"/>
      <c r="AJ939" s="263"/>
    </row>
    <row r="940" ht="12.75" customHeight="1">
      <c r="P940" s="263"/>
      <c r="AJ940" s="263"/>
    </row>
    <row r="941" ht="12.75" customHeight="1">
      <c r="P941" s="263"/>
      <c r="AJ941" s="263"/>
    </row>
    <row r="942" ht="12.75" customHeight="1">
      <c r="P942" s="263"/>
      <c r="AJ942" s="263"/>
    </row>
    <row r="943" ht="12.75" customHeight="1">
      <c r="P943" s="263"/>
      <c r="AJ943" s="263"/>
    </row>
    <row r="944" ht="12.75" customHeight="1">
      <c r="P944" s="263"/>
      <c r="AJ944" s="263"/>
    </row>
    <row r="945" ht="12.75" customHeight="1">
      <c r="P945" s="263"/>
      <c r="AJ945" s="263"/>
    </row>
    <row r="946" ht="12.75" customHeight="1">
      <c r="P946" s="263"/>
      <c r="AJ946" s="263"/>
    </row>
    <row r="947" ht="12.75" customHeight="1">
      <c r="P947" s="263"/>
      <c r="AJ947" s="263"/>
    </row>
    <row r="948" ht="12.75" customHeight="1">
      <c r="P948" s="263"/>
      <c r="AJ948" s="263"/>
    </row>
    <row r="949" ht="12.75" customHeight="1">
      <c r="P949" s="263"/>
      <c r="AJ949" s="263"/>
    </row>
    <row r="950" ht="12.75" customHeight="1">
      <c r="P950" s="263"/>
      <c r="AJ950" s="263"/>
    </row>
    <row r="951" ht="12.75" customHeight="1">
      <c r="P951" s="263"/>
      <c r="AJ951" s="263"/>
    </row>
    <row r="952" ht="12.75" customHeight="1">
      <c r="P952" s="263"/>
      <c r="AJ952" s="263"/>
    </row>
    <row r="953" ht="12.75" customHeight="1">
      <c r="P953" s="263"/>
      <c r="AJ953" s="263"/>
    </row>
    <row r="954" ht="12.75" customHeight="1">
      <c r="P954" s="263"/>
      <c r="AJ954" s="263"/>
    </row>
    <row r="955" ht="12.75" customHeight="1">
      <c r="P955" s="263"/>
      <c r="AJ955" s="263"/>
    </row>
    <row r="956" ht="12.75" customHeight="1">
      <c r="P956" s="263"/>
      <c r="AJ956" s="263"/>
    </row>
    <row r="957" ht="12.75" customHeight="1">
      <c r="P957" s="263"/>
      <c r="AJ957" s="263"/>
    </row>
    <row r="958" ht="12.75" customHeight="1">
      <c r="P958" s="263"/>
      <c r="AJ958" s="263"/>
    </row>
    <row r="959" ht="12.75" customHeight="1">
      <c r="P959" s="263"/>
      <c r="AJ959" s="263"/>
    </row>
    <row r="960" ht="12.75" customHeight="1">
      <c r="P960" s="263"/>
      <c r="AJ960" s="263"/>
    </row>
    <row r="961" ht="12.75" customHeight="1">
      <c r="P961" s="263"/>
      <c r="AJ961" s="263"/>
    </row>
    <row r="962" ht="12.75" customHeight="1">
      <c r="P962" s="263"/>
      <c r="AJ962" s="263"/>
    </row>
    <row r="963" ht="12.75" customHeight="1">
      <c r="P963" s="263"/>
      <c r="AJ963" s="263"/>
    </row>
    <row r="964" ht="12.75" customHeight="1">
      <c r="P964" s="263"/>
      <c r="AJ964" s="263"/>
    </row>
    <row r="965" ht="12.75" customHeight="1">
      <c r="P965" s="263"/>
      <c r="AJ965" s="263"/>
    </row>
    <row r="966" ht="12.75" customHeight="1">
      <c r="P966" s="263"/>
      <c r="AJ966" s="263"/>
    </row>
    <row r="967" ht="12.75" customHeight="1">
      <c r="P967" s="263"/>
      <c r="AJ967" s="263"/>
    </row>
    <row r="968" ht="12.75" customHeight="1">
      <c r="P968" s="263"/>
      <c r="AJ968" s="263"/>
    </row>
    <row r="969" ht="12.75" customHeight="1">
      <c r="P969" s="263"/>
      <c r="AJ969" s="263"/>
    </row>
    <row r="970" ht="12.75" customHeight="1">
      <c r="P970" s="263"/>
      <c r="AJ970" s="263"/>
    </row>
    <row r="971" ht="12.75" customHeight="1">
      <c r="P971" s="263"/>
      <c r="AJ971" s="263"/>
    </row>
    <row r="972" ht="12.75" customHeight="1">
      <c r="P972" s="263"/>
      <c r="AJ972" s="263"/>
    </row>
    <row r="973" ht="12.75" customHeight="1">
      <c r="P973" s="263"/>
      <c r="AJ973" s="263"/>
    </row>
    <row r="974" ht="12.75" customHeight="1">
      <c r="P974" s="263"/>
      <c r="AJ974" s="263"/>
    </row>
    <row r="975" ht="12.75" customHeight="1">
      <c r="P975" s="263"/>
      <c r="AJ975" s="263"/>
    </row>
    <row r="976" ht="12.75" customHeight="1">
      <c r="P976" s="263"/>
      <c r="AJ976" s="263"/>
    </row>
    <row r="977" ht="12.75" customHeight="1">
      <c r="P977" s="263"/>
      <c r="AJ977" s="263"/>
    </row>
    <row r="978" ht="12.75" customHeight="1">
      <c r="P978" s="263"/>
      <c r="AJ978" s="263"/>
    </row>
    <row r="979" ht="12.75" customHeight="1">
      <c r="P979" s="263"/>
      <c r="AJ979" s="263"/>
    </row>
    <row r="980" ht="12.75" customHeight="1">
      <c r="P980" s="263"/>
      <c r="AJ980" s="263"/>
    </row>
    <row r="981" ht="12.75" customHeight="1">
      <c r="P981" s="263"/>
      <c r="AJ981" s="263"/>
    </row>
    <row r="982" ht="12.75" customHeight="1">
      <c r="P982" s="263"/>
      <c r="AJ982" s="263"/>
    </row>
    <row r="983" ht="12.75" customHeight="1">
      <c r="P983" s="263"/>
      <c r="AJ983" s="263"/>
    </row>
    <row r="984" ht="12.75" customHeight="1">
      <c r="P984" s="263"/>
      <c r="AJ984" s="263"/>
    </row>
    <row r="985" ht="12.75" customHeight="1">
      <c r="P985" s="263"/>
      <c r="AJ985" s="263"/>
    </row>
    <row r="986" ht="12.75" customHeight="1">
      <c r="P986" s="263"/>
      <c r="AJ986" s="263"/>
    </row>
    <row r="987" ht="12.75" customHeight="1">
      <c r="P987" s="263"/>
      <c r="AJ987" s="263"/>
    </row>
    <row r="988" ht="12.75" customHeight="1">
      <c r="P988" s="263"/>
      <c r="AJ988" s="263"/>
    </row>
    <row r="989" ht="12.75" customHeight="1">
      <c r="P989" s="263"/>
      <c r="AJ989" s="263"/>
    </row>
    <row r="990" ht="12.75" customHeight="1">
      <c r="P990" s="263"/>
      <c r="AJ990" s="263"/>
    </row>
    <row r="991" ht="12.75" customHeight="1">
      <c r="P991" s="263"/>
      <c r="AJ991" s="263"/>
    </row>
    <row r="992" ht="12.75" customHeight="1">
      <c r="P992" s="263"/>
      <c r="AJ992" s="263"/>
    </row>
    <row r="993" ht="12.75" customHeight="1">
      <c r="P993" s="263"/>
      <c r="AJ993" s="263"/>
    </row>
    <row r="994" ht="12.75" customHeight="1">
      <c r="P994" s="263"/>
      <c r="AJ994" s="263"/>
    </row>
    <row r="995" ht="12.75" customHeight="1">
      <c r="P995" s="263"/>
      <c r="AJ995" s="263"/>
    </row>
    <row r="996" ht="12.75" customHeight="1">
      <c r="P996" s="263"/>
      <c r="AJ996" s="263"/>
    </row>
    <row r="997" ht="12.75" customHeight="1">
      <c r="P997" s="263"/>
      <c r="AJ997" s="263"/>
    </row>
    <row r="998" ht="12.75" customHeight="1">
      <c r="P998" s="263"/>
      <c r="AJ998" s="263"/>
    </row>
    <row r="999" ht="12.75" customHeight="1">
      <c r="P999" s="263"/>
      <c r="AJ999" s="263"/>
    </row>
    <row r="1000" ht="12.75" customHeight="1">
      <c r="P1000" s="263"/>
      <c r="AJ1000" s="263"/>
    </row>
    <row r="1001" ht="12.75" customHeight="1">
      <c r="P1001" s="263"/>
      <c r="AJ1001" s="263"/>
    </row>
  </sheetData>
  <mergeCells count="100">
    <mergeCell ref="R3:S3"/>
    <mergeCell ref="V3:W3"/>
    <mergeCell ref="X3:Y3"/>
    <mergeCell ref="AB3:AC3"/>
    <mergeCell ref="AF3:AG3"/>
    <mergeCell ref="AJ3:AK3"/>
    <mergeCell ref="AP3:AQ3"/>
    <mergeCell ref="AR3:AS3"/>
    <mergeCell ref="D3:E3"/>
    <mergeCell ref="F3:G3"/>
    <mergeCell ref="H3:I3"/>
    <mergeCell ref="J3:K3"/>
    <mergeCell ref="L3:M3"/>
    <mergeCell ref="N3:O3"/>
    <mergeCell ref="P3:Q3"/>
    <mergeCell ref="AF4:AG4"/>
    <mergeCell ref="AH4:AI4"/>
    <mergeCell ref="BJ4:BK4"/>
    <mergeCell ref="R4:S4"/>
    <mergeCell ref="T4:U4"/>
    <mergeCell ref="V4:W4"/>
    <mergeCell ref="X4:Y4"/>
    <mergeCell ref="Z4:AA4"/>
    <mergeCell ref="AB4:AC4"/>
    <mergeCell ref="AD4:AE4"/>
    <mergeCell ref="D2:E2"/>
    <mergeCell ref="F2:G2"/>
    <mergeCell ref="H2:I2"/>
    <mergeCell ref="J2:K2"/>
    <mergeCell ref="L2:M2"/>
    <mergeCell ref="N2:O2"/>
    <mergeCell ref="P2:Q2"/>
    <mergeCell ref="D4:E4"/>
    <mergeCell ref="F4:G4"/>
    <mergeCell ref="H4:I4"/>
    <mergeCell ref="J4:K4"/>
    <mergeCell ref="L4:M4"/>
    <mergeCell ref="N4:O4"/>
    <mergeCell ref="P4:Q4"/>
    <mergeCell ref="AF36:AG36"/>
    <mergeCell ref="AH36:AI36"/>
    <mergeCell ref="R36:S36"/>
    <mergeCell ref="T36:U36"/>
    <mergeCell ref="V36:W36"/>
    <mergeCell ref="X36:Y36"/>
    <mergeCell ref="Z36:AA36"/>
    <mergeCell ref="AB36:AC36"/>
    <mergeCell ref="AD36:AE36"/>
    <mergeCell ref="AF1:AG1"/>
    <mergeCell ref="AH1:AI1"/>
    <mergeCell ref="AJ1:AK1"/>
    <mergeCell ref="AL1:AM1"/>
    <mergeCell ref="AN1:AO1"/>
    <mergeCell ref="AP1:AQ1"/>
    <mergeCell ref="AR1:AS1"/>
    <mergeCell ref="R1:S1"/>
    <mergeCell ref="T1:U1"/>
    <mergeCell ref="V1:W1"/>
    <mergeCell ref="X1:Y1"/>
    <mergeCell ref="Z1:AA1"/>
    <mergeCell ref="AB1:AC1"/>
    <mergeCell ref="AD1:AE1"/>
    <mergeCell ref="D1:E1"/>
    <mergeCell ref="F1:G1"/>
    <mergeCell ref="H1:I1"/>
    <mergeCell ref="J1:K1"/>
    <mergeCell ref="L1:M1"/>
    <mergeCell ref="N1:O1"/>
    <mergeCell ref="P1:Q1"/>
    <mergeCell ref="AF2:AG2"/>
    <mergeCell ref="AH2:AI2"/>
    <mergeCell ref="AJ2:AK2"/>
    <mergeCell ref="AL2:AM2"/>
    <mergeCell ref="AN2:AO2"/>
    <mergeCell ref="AP2:AQ2"/>
    <mergeCell ref="AR2:AS2"/>
    <mergeCell ref="R2:S2"/>
    <mergeCell ref="T2:U2"/>
    <mergeCell ref="V2:W2"/>
    <mergeCell ref="X2:Y2"/>
    <mergeCell ref="Z2:AA2"/>
    <mergeCell ref="AB2:AC2"/>
    <mergeCell ref="AD2:AE2"/>
    <mergeCell ref="AJ4:AK4"/>
    <mergeCell ref="AL4:AM4"/>
    <mergeCell ref="AN4:AO4"/>
    <mergeCell ref="AP4:AQ4"/>
    <mergeCell ref="AR4:AS4"/>
    <mergeCell ref="AJ36:AK36"/>
    <mergeCell ref="AL36:AM36"/>
    <mergeCell ref="AN36:AO36"/>
    <mergeCell ref="AP36:AQ36"/>
    <mergeCell ref="AR36:AS36"/>
    <mergeCell ref="D36:E36"/>
    <mergeCell ref="F36:G36"/>
    <mergeCell ref="H36:I36"/>
    <mergeCell ref="J36:K36"/>
    <mergeCell ref="L36:M36"/>
    <mergeCell ref="N36:O36"/>
    <mergeCell ref="P36:Q36"/>
  </mergeCells>
  <hyperlinks>
    <hyperlink r:id="rId2" ref="E5"/>
    <hyperlink r:id="rId3" ref="I5"/>
    <hyperlink r:id="rId4" ref="S5"/>
    <hyperlink r:id="rId5" ref="U5"/>
    <hyperlink r:id="rId6" ref="AA5"/>
    <hyperlink r:id="rId7" ref="AC5"/>
    <hyperlink r:id="rId8" ref="AE5"/>
    <hyperlink r:id="rId9" ref="AI5"/>
    <hyperlink r:id="rId10" ref="AM5"/>
    <hyperlink r:id="rId11" ref="AO5"/>
    <hyperlink r:id="rId12" ref="AQ5"/>
    <hyperlink r:id="rId13" ref="E6"/>
    <hyperlink r:id="rId14" ref="I6"/>
    <hyperlink r:id="rId15" ref="S6"/>
    <hyperlink r:id="rId16" ref="U6"/>
    <hyperlink r:id="rId17" ref="AA6"/>
    <hyperlink r:id="rId18" ref="AC6"/>
    <hyperlink r:id="rId19" ref="AE6"/>
    <hyperlink r:id="rId20" ref="AI6"/>
    <hyperlink r:id="rId21" ref="AO6"/>
    <hyperlink r:id="rId22" ref="E8"/>
    <hyperlink r:id="rId23" ref="G8"/>
    <hyperlink r:id="rId24" ref="I8"/>
    <hyperlink r:id="rId25" ref="K8"/>
    <hyperlink r:id="rId26" ref="M8"/>
    <hyperlink r:id="rId27" ref="O8"/>
    <hyperlink r:id="rId28" ref="Q8"/>
    <hyperlink r:id="rId29" ref="S8"/>
    <hyperlink r:id="rId30" ref="U8"/>
    <hyperlink r:id="rId31" location=":~:text=Bigtooth%20aspen%20is%20a%20rapidly,as%20100%20years%20%5B29%5D" ref="W8"/>
    <hyperlink r:id="rId32" ref="Y8"/>
    <hyperlink r:id="rId33" ref="AA8"/>
    <hyperlink r:id="rId34" location=":~:text=In%20a%20greenhouse%20experiment%2C%20mean,pine%20seed%20germination%20was%2075%25." ref="AC8"/>
    <hyperlink r:id="rId35" ref="AE8"/>
    <hyperlink r:id="rId36" ref="AG8"/>
    <hyperlink r:id="rId37" ref="AI8"/>
    <hyperlink r:id="rId38" ref="AK8"/>
    <hyperlink r:id="rId39" ref="AM8"/>
    <hyperlink r:id="rId40" ref="AO8"/>
    <hyperlink r:id="rId41" ref="AQ8"/>
    <hyperlink r:id="rId42" ref="AS8"/>
    <hyperlink r:id="rId43" ref="G9"/>
    <hyperlink r:id="rId44" ref="O9"/>
    <hyperlink r:id="rId45" ref="AK9"/>
    <hyperlink r:id="rId46" ref="AM9"/>
    <hyperlink r:id="rId47" ref="E10"/>
    <hyperlink r:id="rId48" ref="G10"/>
    <hyperlink r:id="rId49" ref="I10"/>
    <hyperlink r:id="rId50" ref="O10"/>
    <hyperlink r:id="rId51" ref="AM10"/>
    <hyperlink r:id="rId52" ref="O11"/>
    <hyperlink r:id="rId53" location="v=onepage&amp;q=tilia%20americana%20mortality%20rate&amp;f=false" ref="G12"/>
    <hyperlink r:id="rId54" location="v=onepage&amp;q=tilia%20americana%20mortality%20rate&amp;f=false" ref="M12"/>
    <hyperlink r:id="rId55" ref="O12"/>
    <hyperlink r:id="rId56" ref="E27"/>
    <hyperlink r:id="rId57" ref="I27"/>
    <hyperlink r:id="rId58" ref="K27"/>
    <hyperlink r:id="rId59" ref="Q27"/>
    <hyperlink r:id="rId60" ref="S27"/>
    <hyperlink r:id="rId61" ref="U27"/>
    <hyperlink r:id="rId62" location=":~:text=Bigtooth%20aspen%20is%20a%20rapidly,as%20100%20years%20%5B29%5D" ref="W27"/>
    <hyperlink r:id="rId63" ref="Y27"/>
    <hyperlink r:id="rId64" ref="AA27"/>
    <hyperlink r:id="rId65" location=":~:text=In%20a%20greenhouse%20experiment%2C%20mean,pine%20seed%20germination%20was%2075%25." ref="AC27"/>
    <hyperlink r:id="rId66" ref="AE27"/>
    <hyperlink r:id="rId67" ref="AG27"/>
    <hyperlink r:id="rId68" ref="AI27"/>
    <hyperlink r:id="rId69" ref="AK27"/>
    <hyperlink r:id="rId70" ref="AO27"/>
    <hyperlink r:id="rId71" ref="AQ27"/>
    <hyperlink r:id="rId72" ref="AS27"/>
    <hyperlink r:id="rId73" ref="E30"/>
    <hyperlink r:id="rId74" ref="G30"/>
    <hyperlink r:id="rId75" ref="I30"/>
    <hyperlink r:id="rId76" ref="K30"/>
    <hyperlink r:id="rId77" ref="M30"/>
    <hyperlink r:id="rId78" ref="O30"/>
    <hyperlink r:id="rId79" ref="Q30"/>
    <hyperlink r:id="rId80" ref="S30"/>
    <hyperlink r:id="rId81" ref="U30"/>
    <hyperlink r:id="rId82" ref="W30"/>
    <hyperlink r:id="rId83" ref="Y30"/>
    <hyperlink r:id="rId84" ref="AA30"/>
    <hyperlink r:id="rId85" location=":~:text=In%20a%20greenhouse%20experiment%2C%20mean,pine%20seed%20germination%20was%2075%25." ref="AC30"/>
    <hyperlink r:id="rId86" ref="AE30"/>
    <hyperlink r:id="rId87" ref="AG30"/>
    <hyperlink r:id="rId88" ref="AI30"/>
    <hyperlink r:id="rId89" ref="AK30"/>
    <hyperlink r:id="rId90" ref="AM30"/>
    <hyperlink r:id="rId91" ref="AO30"/>
    <hyperlink r:id="rId92" ref="AQ30"/>
    <hyperlink r:id="rId93" ref="AS30"/>
  </hyperlinks>
  <printOptions/>
  <pageMargins bottom="0.75" footer="0.0" header="0.0" left="0.7" right="0.7" top="0.75"/>
  <pageSetup orientation="landscape"/>
  <drawing r:id="rId94"/>
  <legacyDrawing r:id="rId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57"/>
    <col customWidth="1" min="2" max="2" width="19.57"/>
  </cols>
  <sheetData>
    <row r="1">
      <c r="A1" s="251" t="s">
        <v>182</v>
      </c>
      <c r="B1" s="251" t="s">
        <v>183</v>
      </c>
      <c r="C1" s="264" t="s">
        <v>184</v>
      </c>
      <c r="D1" s="252"/>
      <c r="E1" s="252"/>
      <c r="F1" s="252"/>
      <c r="G1" s="252"/>
      <c r="H1" s="252"/>
      <c r="I1" s="252"/>
      <c r="J1" s="252"/>
      <c r="K1" s="252"/>
      <c r="L1" s="252"/>
      <c r="M1" s="252"/>
      <c r="N1" s="252"/>
      <c r="O1" s="252"/>
      <c r="P1" s="252"/>
      <c r="Q1" s="252"/>
      <c r="R1" s="252"/>
      <c r="S1" s="252"/>
      <c r="T1" s="252"/>
      <c r="U1" s="252"/>
      <c r="V1" s="252"/>
      <c r="W1" s="252"/>
      <c r="X1" s="252"/>
      <c r="Y1" s="252"/>
      <c r="Z1" s="252"/>
    </row>
    <row r="2">
      <c r="A2" s="254" t="s">
        <v>185</v>
      </c>
      <c r="B2" s="254">
        <v>5.03992E-5</v>
      </c>
      <c r="C2" s="265" t="s">
        <v>186</v>
      </c>
    </row>
    <row r="3">
      <c r="A3" s="254" t="s">
        <v>187</v>
      </c>
      <c r="B3" s="254">
        <v>4.31993E-5</v>
      </c>
      <c r="C3" s="265" t="s">
        <v>188</v>
      </c>
    </row>
    <row r="4">
      <c r="A4" s="254" t="s">
        <v>28</v>
      </c>
      <c r="B4" s="254">
        <v>7.6106E-6</v>
      </c>
      <c r="C4" s="265" t="s">
        <v>189</v>
      </c>
    </row>
    <row r="5">
      <c r="A5" s="254" t="s">
        <v>28</v>
      </c>
      <c r="B5" s="254">
        <v>1.09037E-5</v>
      </c>
      <c r="C5" s="265" t="s">
        <v>190</v>
      </c>
    </row>
    <row r="6">
      <c r="A6" s="254" t="s">
        <v>28</v>
      </c>
      <c r="B6" s="254">
        <v>7.5599E-6</v>
      </c>
      <c r="C6" s="265" t="s">
        <v>191</v>
      </c>
    </row>
    <row r="7">
      <c r="A7" s="254" t="s">
        <v>28</v>
      </c>
      <c r="B7" s="254">
        <v>9.4498E-6</v>
      </c>
      <c r="C7" s="265" t="s">
        <v>192</v>
      </c>
    </row>
    <row r="8">
      <c r="A8" s="254" t="s">
        <v>193</v>
      </c>
      <c r="B8" s="254">
        <v>6.44307E-5</v>
      </c>
      <c r="C8" s="265" t="s">
        <v>194</v>
      </c>
    </row>
    <row r="9">
      <c r="A9" s="254" t="s">
        <v>195</v>
      </c>
      <c r="B9" s="254">
        <v>7.08738E-5</v>
      </c>
      <c r="C9" s="265" t="s">
        <v>196</v>
      </c>
    </row>
    <row r="10">
      <c r="A10" s="254" t="s">
        <v>197</v>
      </c>
      <c r="B10" s="254">
        <v>3.23995E-5</v>
      </c>
      <c r="C10" s="265" t="s">
        <v>198</v>
      </c>
    </row>
    <row r="11">
      <c r="A11" s="254" t="s">
        <v>199</v>
      </c>
      <c r="B11" s="254">
        <v>1.232588E-4</v>
      </c>
      <c r="C11" s="265" t="s">
        <v>200</v>
      </c>
    </row>
    <row r="12">
      <c r="A12" s="254" t="s">
        <v>201</v>
      </c>
      <c r="B12" s="254">
        <v>1.295978E-4</v>
      </c>
      <c r="C12" s="265" t="s">
        <v>202</v>
      </c>
    </row>
    <row r="13">
      <c r="A13" s="254" t="s">
        <v>203</v>
      </c>
      <c r="B13" s="254">
        <v>3.48917E-5</v>
      </c>
      <c r="C13" s="265" t="s">
        <v>204</v>
      </c>
    </row>
    <row r="14">
      <c r="A14" s="254" t="s">
        <v>203</v>
      </c>
      <c r="B14" s="254">
        <v>3.489172E-4</v>
      </c>
      <c r="C14" s="265" t="s">
        <v>205</v>
      </c>
    </row>
    <row r="15">
      <c r="A15" s="254" t="s">
        <v>206</v>
      </c>
      <c r="B15" s="254">
        <v>4.77466E-5</v>
      </c>
      <c r="C15" s="265" t="s">
        <v>207</v>
      </c>
    </row>
    <row r="16">
      <c r="A16" s="254" t="s">
        <v>208</v>
      </c>
      <c r="B16" s="254">
        <v>4.27917E-5</v>
      </c>
      <c r="C16" s="265" t="s">
        <v>209</v>
      </c>
    </row>
    <row r="17">
      <c r="A17" s="254" t="s">
        <v>210</v>
      </c>
      <c r="B17" s="254">
        <v>6.29989E-5</v>
      </c>
      <c r="C17" s="265" t="s">
        <v>211</v>
      </c>
    </row>
    <row r="18">
      <c r="A18" s="254" t="s">
        <v>212</v>
      </c>
      <c r="B18" s="254">
        <v>4.04993E-5</v>
      </c>
      <c r="C18" s="265" t="s">
        <v>213</v>
      </c>
    </row>
    <row r="19">
      <c r="A19" s="254" t="s">
        <v>214</v>
      </c>
      <c r="B19" s="254">
        <v>2.57723E-5</v>
      </c>
      <c r="C19" s="265" t="s">
        <v>215</v>
      </c>
    </row>
    <row r="20">
      <c r="A20" s="254" t="s">
        <v>216</v>
      </c>
      <c r="B20" s="254">
        <v>8.9998E-6</v>
      </c>
      <c r="C20" s="265" t="s">
        <v>217</v>
      </c>
    </row>
    <row r="21">
      <c r="A21" s="254" t="s">
        <v>218</v>
      </c>
      <c r="B21" s="254">
        <v>3.94428E-5</v>
      </c>
      <c r="C21" s="265" t="s">
        <v>219</v>
      </c>
    </row>
    <row r="22">
      <c r="A22" s="254" t="s">
        <v>220</v>
      </c>
      <c r="B22" s="254">
        <v>7.8206E-6</v>
      </c>
      <c r="C22" s="265" t="s">
        <v>221</v>
      </c>
    </row>
    <row r="23">
      <c r="A23" s="254" t="s">
        <v>222</v>
      </c>
      <c r="B23" s="254">
        <v>3.33524E-5</v>
      </c>
      <c r="C23" s="265" t="s">
        <v>223</v>
      </c>
    </row>
    <row r="24">
      <c r="A24" s="254" t="s">
        <v>224</v>
      </c>
      <c r="B24" s="254">
        <v>3.08147E-5</v>
      </c>
      <c r="C24" s="265" t="s">
        <v>225</v>
      </c>
    </row>
    <row r="25">
      <c r="A25" s="254" t="s">
        <v>224</v>
      </c>
      <c r="B25" s="254">
        <v>2.24551E-5</v>
      </c>
      <c r="C25" s="265" t="s">
        <v>226</v>
      </c>
    </row>
    <row r="26">
      <c r="A26" s="254" t="s">
        <v>227</v>
      </c>
      <c r="B26" s="254">
        <v>4.36147E-5</v>
      </c>
      <c r="C26" s="265" t="s">
        <v>228</v>
      </c>
    </row>
    <row r="27">
      <c r="A27" s="254" t="s">
        <v>229</v>
      </c>
      <c r="B27" s="254">
        <v>2.29087E-5</v>
      </c>
      <c r="C27" s="265" t="s">
        <v>230</v>
      </c>
    </row>
    <row r="28">
      <c r="A28" s="254" t="s">
        <v>231</v>
      </c>
      <c r="B28" s="254">
        <v>1.04274E-5</v>
      </c>
      <c r="C28" s="265" t="s">
        <v>232</v>
      </c>
    </row>
    <row r="29">
      <c r="A29" s="254" t="s">
        <v>233</v>
      </c>
      <c r="B29" s="254">
        <v>1.27772E-5</v>
      </c>
      <c r="C29" s="265" t="s">
        <v>234</v>
      </c>
    </row>
    <row r="30">
      <c r="A30" s="254" t="s">
        <v>235</v>
      </c>
      <c r="B30" s="254">
        <v>2.06178E-5</v>
      </c>
      <c r="C30" s="265" t="s">
        <v>236</v>
      </c>
    </row>
    <row r="31">
      <c r="A31" s="254" t="s">
        <v>237</v>
      </c>
      <c r="B31" s="254">
        <v>7.08738E-5</v>
      </c>
      <c r="C31" s="265" t="s">
        <v>238</v>
      </c>
    </row>
    <row r="32">
      <c r="A32" s="254" t="s">
        <v>239</v>
      </c>
      <c r="B32" s="254">
        <v>5.45183E-5</v>
      </c>
      <c r="C32" s="265" t="s">
        <v>240</v>
      </c>
    </row>
    <row r="33">
      <c r="A33" s="254" t="s">
        <v>241</v>
      </c>
      <c r="B33" s="254">
        <v>5.80933E-5</v>
      </c>
      <c r="C33" s="265" t="s">
        <v>242</v>
      </c>
    </row>
    <row r="34">
      <c r="A34" s="254" t="s">
        <v>243</v>
      </c>
      <c r="B34" s="254">
        <v>6.0479E-5</v>
      </c>
      <c r="C34" s="265" t="s">
        <v>244</v>
      </c>
    </row>
    <row r="35">
      <c r="A35" s="254" t="s">
        <v>243</v>
      </c>
      <c r="B35" s="254">
        <v>6.0479E-5</v>
      </c>
      <c r="C35" s="265" t="s">
        <v>245</v>
      </c>
    </row>
    <row r="36">
      <c r="A36" s="254" t="s">
        <v>246</v>
      </c>
      <c r="B36" s="254">
        <v>7.5599E-6</v>
      </c>
      <c r="C36" s="265" t="s">
        <v>247</v>
      </c>
    </row>
    <row r="37">
      <c r="A37" s="254" t="s">
        <v>248</v>
      </c>
      <c r="B37" s="254">
        <v>6.94841E-5</v>
      </c>
      <c r="C37" s="265" t="s">
        <v>249</v>
      </c>
    </row>
    <row r="38">
      <c r="A38" s="254" t="s">
        <v>250</v>
      </c>
      <c r="B38" s="254">
        <v>6.74989E-5</v>
      </c>
      <c r="C38" s="265" t="s">
        <v>251</v>
      </c>
    </row>
    <row r="39">
      <c r="A39" s="254" t="s">
        <v>252</v>
      </c>
      <c r="B39" s="254">
        <v>3.94428E-5</v>
      </c>
      <c r="C39" s="265" t="s">
        <v>253</v>
      </c>
    </row>
    <row r="40">
      <c r="A40" s="254" t="s">
        <v>254</v>
      </c>
      <c r="B40" s="254">
        <v>3.58855E-5</v>
      </c>
      <c r="C40" s="265" t="s">
        <v>255</v>
      </c>
    </row>
    <row r="41">
      <c r="A41" s="254" t="s">
        <v>256</v>
      </c>
      <c r="B41" s="254">
        <v>1.51927E-5</v>
      </c>
      <c r="C41" s="265" t="s">
        <v>257</v>
      </c>
    </row>
    <row r="42">
      <c r="A42" s="254" t="s">
        <v>258</v>
      </c>
      <c r="B42" s="254">
        <v>7.4604E-6</v>
      </c>
      <c r="C42" s="265" t="s">
        <v>259</v>
      </c>
    </row>
    <row r="43">
      <c r="A43" s="254" t="s">
        <v>260</v>
      </c>
      <c r="B43" s="254">
        <v>1.56627E-5</v>
      </c>
      <c r="C43" s="265" t="s">
        <v>261</v>
      </c>
    </row>
    <row r="44">
      <c r="A44" s="254" t="s">
        <v>262</v>
      </c>
      <c r="B44" s="254">
        <v>1.52417E-5</v>
      </c>
      <c r="C44" s="265" t="s">
        <v>263</v>
      </c>
    </row>
    <row r="45">
      <c r="A45" s="254" t="s">
        <v>264</v>
      </c>
      <c r="B45" s="254">
        <v>1.10632E-5</v>
      </c>
      <c r="C45" s="265" t="s">
        <v>265</v>
      </c>
    </row>
    <row r="46">
      <c r="A46" s="254" t="s">
        <v>266</v>
      </c>
      <c r="B46" s="254">
        <v>1.667619E-4</v>
      </c>
      <c r="C46" s="265" t="s">
        <v>267</v>
      </c>
    </row>
    <row r="47">
      <c r="A47" s="254" t="s">
        <v>268</v>
      </c>
      <c r="B47" s="254">
        <v>1.42859E-5</v>
      </c>
      <c r="C47" s="265" t="s">
        <v>269</v>
      </c>
    </row>
    <row r="48">
      <c r="A48" s="254" t="s">
        <v>270</v>
      </c>
      <c r="B48" s="254">
        <v>1.41748E-5</v>
      </c>
      <c r="C48" s="265" t="s">
        <v>271</v>
      </c>
    </row>
    <row r="49">
      <c r="A49" s="254" t="s">
        <v>272</v>
      </c>
      <c r="B49" s="254">
        <v>1.77185E-5</v>
      </c>
      <c r="C49" s="265" t="s">
        <v>273</v>
      </c>
    </row>
    <row r="50">
      <c r="A50" s="254" t="s">
        <v>274</v>
      </c>
      <c r="B50" s="254">
        <v>1.41748E-5</v>
      </c>
      <c r="C50" s="265" t="s">
        <v>275</v>
      </c>
    </row>
    <row r="51">
      <c r="A51" s="254" t="s">
        <v>276</v>
      </c>
      <c r="B51" s="254">
        <v>1.46794E-5</v>
      </c>
      <c r="C51" s="265" t="s">
        <v>277</v>
      </c>
    </row>
    <row r="52">
      <c r="A52" s="254" t="s">
        <v>278</v>
      </c>
      <c r="B52" s="254">
        <v>1.72863E-5</v>
      </c>
      <c r="C52" s="265" t="s">
        <v>279</v>
      </c>
    </row>
    <row r="53">
      <c r="A53" s="254" t="s">
        <v>280</v>
      </c>
      <c r="B53" s="254">
        <v>2.834952E-4</v>
      </c>
      <c r="C53" s="265" t="s">
        <v>281</v>
      </c>
    </row>
    <row r="54">
      <c r="A54" s="254" t="s">
        <v>282</v>
      </c>
      <c r="B54" s="254">
        <v>2.144645E-4</v>
      </c>
      <c r="C54" s="265" t="s">
        <v>283</v>
      </c>
    </row>
    <row r="55">
      <c r="A55" s="254" t="s">
        <v>284</v>
      </c>
      <c r="B55" s="254">
        <v>1.63163E-5</v>
      </c>
      <c r="C55" s="265" t="s">
        <v>285</v>
      </c>
    </row>
    <row r="56">
      <c r="A56" s="254" t="s">
        <v>284</v>
      </c>
      <c r="B56" s="254">
        <v>1.22593E-5</v>
      </c>
      <c r="C56" s="265" t="s">
        <v>286</v>
      </c>
    </row>
    <row r="57">
      <c r="A57" s="254" t="s">
        <v>287</v>
      </c>
      <c r="B57" s="254">
        <v>5.43224E-5</v>
      </c>
      <c r="C57" s="265" t="s">
        <v>288</v>
      </c>
    </row>
    <row r="58">
      <c r="A58" s="254" t="s">
        <v>289</v>
      </c>
      <c r="B58" s="254">
        <v>3.02395E-5</v>
      </c>
      <c r="C58" s="265" t="s">
        <v>290</v>
      </c>
    </row>
    <row r="59">
      <c r="A59" s="254" t="s">
        <v>291</v>
      </c>
      <c r="B59" s="254">
        <v>3.41047E-5</v>
      </c>
      <c r="C59" s="265" t="s">
        <v>292</v>
      </c>
    </row>
    <row r="60">
      <c r="A60" s="254" t="s">
        <v>293</v>
      </c>
      <c r="B60" s="254">
        <v>9.81802E-5</v>
      </c>
      <c r="C60" s="265" t="s">
        <v>294</v>
      </c>
    </row>
    <row r="61">
      <c r="A61" s="254" t="s">
        <v>295</v>
      </c>
      <c r="B61" s="254">
        <v>2.83495E-5</v>
      </c>
      <c r="C61" s="265" t="s">
        <v>296</v>
      </c>
    </row>
    <row r="62">
      <c r="A62" s="254" t="s">
        <v>297</v>
      </c>
      <c r="B62" s="254">
        <v>2.05431E-5</v>
      </c>
      <c r="C62" s="265" t="s">
        <v>298</v>
      </c>
    </row>
    <row r="63">
      <c r="A63" s="254" t="s">
        <v>299</v>
      </c>
      <c r="B63" s="254">
        <v>6.97834E-5</v>
      </c>
      <c r="C63" s="265" t="s">
        <v>300</v>
      </c>
    </row>
    <row r="64">
      <c r="A64" s="254" t="s">
        <v>301</v>
      </c>
      <c r="B64" s="254">
        <v>2.66819E-5</v>
      </c>
      <c r="C64" s="265" t="s">
        <v>302</v>
      </c>
    </row>
    <row r="65">
      <c r="A65" s="254" t="s">
        <v>301</v>
      </c>
      <c r="B65" s="254">
        <v>2.66819E-5</v>
      </c>
      <c r="C65" s="265" t="s">
        <v>303</v>
      </c>
    </row>
    <row r="66">
      <c r="A66" s="254" t="s">
        <v>304</v>
      </c>
      <c r="B66" s="254">
        <v>3.37746E-5</v>
      </c>
      <c r="C66" s="265" t="s">
        <v>305</v>
      </c>
    </row>
    <row r="67">
      <c r="A67" s="254" t="s">
        <v>306</v>
      </c>
      <c r="B67" s="254">
        <v>4.93035E-5</v>
      </c>
      <c r="C67" s="265" t="s">
        <v>307</v>
      </c>
    </row>
    <row r="68">
      <c r="A68" s="254" t="s">
        <v>308</v>
      </c>
      <c r="B68" s="254">
        <v>2.212646E-4</v>
      </c>
      <c r="C68" s="265" t="s">
        <v>309</v>
      </c>
    </row>
    <row r="69">
      <c r="A69" s="254" t="s">
        <v>310</v>
      </c>
      <c r="B69" s="254">
        <v>3.77994E-5</v>
      </c>
      <c r="C69" s="265" t="s">
        <v>311</v>
      </c>
    </row>
    <row r="70">
      <c r="A70" s="254" t="s">
        <v>312</v>
      </c>
      <c r="B70" s="254">
        <v>4.23127E-5</v>
      </c>
      <c r="C70" s="265" t="s">
        <v>313</v>
      </c>
    </row>
    <row r="71">
      <c r="A71" s="254" t="s">
        <v>314</v>
      </c>
      <c r="B71" s="254">
        <v>4.49992E-5</v>
      </c>
      <c r="C71" s="265" t="s">
        <v>315</v>
      </c>
    </row>
    <row r="72">
      <c r="A72" s="254" t="s">
        <v>316</v>
      </c>
      <c r="B72" s="254">
        <v>3.7487E-5</v>
      </c>
      <c r="C72" s="265" t="s">
        <v>317</v>
      </c>
    </row>
    <row r="73">
      <c r="A73" s="254" t="s">
        <v>318</v>
      </c>
      <c r="B73" s="254">
        <v>3.01591E-5</v>
      </c>
      <c r="C73" s="265" t="s">
        <v>319</v>
      </c>
    </row>
    <row r="74">
      <c r="A74" s="254" t="s">
        <v>320</v>
      </c>
      <c r="B74" s="254">
        <v>1.395669E-4</v>
      </c>
      <c r="C74" s="265" t="s">
        <v>321</v>
      </c>
    </row>
    <row r="75">
      <c r="A75" s="254" t="s">
        <v>322</v>
      </c>
      <c r="B75" s="254">
        <v>8.85923E-5</v>
      </c>
      <c r="C75" s="265" t="s">
        <v>323</v>
      </c>
    </row>
    <row r="76">
      <c r="A76" s="254" t="s">
        <v>324</v>
      </c>
      <c r="B76" s="254">
        <v>2.554011E-4</v>
      </c>
      <c r="C76" s="265" t="s">
        <v>325</v>
      </c>
    </row>
    <row r="77">
      <c r="A77" s="254" t="s">
        <v>326</v>
      </c>
      <c r="B77" s="254">
        <v>3.658E-5</v>
      </c>
      <c r="C77" s="265" t="s">
        <v>327</v>
      </c>
    </row>
    <row r="78">
      <c r="A78" s="254" t="s">
        <v>328</v>
      </c>
      <c r="B78" s="254">
        <v>3.38502E-5</v>
      </c>
      <c r="C78" s="265" t="s">
        <v>329</v>
      </c>
    </row>
    <row r="79">
      <c r="A79" s="254" t="s">
        <v>330</v>
      </c>
      <c r="B79" s="254">
        <v>3.54369E-5</v>
      </c>
      <c r="C79" s="265" t="s">
        <v>331</v>
      </c>
    </row>
    <row r="80">
      <c r="A80" s="254" t="s">
        <v>332</v>
      </c>
      <c r="B80" s="254">
        <v>1.5376E-5</v>
      </c>
      <c r="C80" s="265" t="s">
        <v>333</v>
      </c>
    </row>
    <row r="81">
      <c r="A81" s="254" t="s">
        <v>332</v>
      </c>
      <c r="B81" s="254">
        <v>2.9264E-5</v>
      </c>
      <c r="C81" s="265" t="s">
        <v>334</v>
      </c>
    </row>
    <row r="82">
      <c r="A82" s="254" t="s">
        <v>332</v>
      </c>
      <c r="B82" s="254">
        <v>1.5376E-5</v>
      </c>
      <c r="C82" s="265" t="s">
        <v>335</v>
      </c>
    </row>
    <row r="83">
      <c r="A83" s="254" t="s">
        <v>336</v>
      </c>
      <c r="B83" s="254">
        <v>2.98416E-5</v>
      </c>
      <c r="C83" s="265" t="s">
        <v>337</v>
      </c>
    </row>
    <row r="84">
      <c r="A84" s="254" t="s">
        <v>338</v>
      </c>
      <c r="B84" s="254">
        <v>2.75405E-5</v>
      </c>
      <c r="C84" s="265" t="s">
        <v>339</v>
      </c>
    </row>
    <row r="85">
      <c r="A85" s="254" t="s">
        <v>340</v>
      </c>
      <c r="B85" s="254">
        <v>5.27433E-5</v>
      </c>
      <c r="C85" s="265" t="s">
        <v>341</v>
      </c>
    </row>
    <row r="86">
      <c r="A86" s="254" t="s">
        <v>340</v>
      </c>
      <c r="B86" s="254">
        <v>1.34597E-5</v>
      </c>
      <c r="C86" s="265" t="s">
        <v>342</v>
      </c>
    </row>
    <row r="87">
      <c r="A87" s="254" t="s">
        <v>343</v>
      </c>
      <c r="B87" s="254">
        <v>3.0139E-5</v>
      </c>
      <c r="C87" s="265" t="s">
        <v>344</v>
      </c>
    </row>
    <row r="88">
      <c r="A88" s="254" t="s">
        <v>345</v>
      </c>
      <c r="B88" s="254">
        <v>4.72492E-5</v>
      </c>
      <c r="C88" s="265" t="s">
        <v>346</v>
      </c>
    </row>
    <row r="89">
      <c r="A89" s="254" t="s">
        <v>347</v>
      </c>
      <c r="B89" s="254">
        <v>9.25699E-5</v>
      </c>
      <c r="C89" s="265" t="s">
        <v>348</v>
      </c>
    </row>
    <row r="90">
      <c r="A90" s="254" t="s">
        <v>347</v>
      </c>
      <c r="B90" s="254">
        <v>1.619973E-4</v>
      </c>
      <c r="C90" s="265" t="s">
        <v>349</v>
      </c>
    </row>
    <row r="91">
      <c r="A91" s="254" t="s">
        <v>347</v>
      </c>
      <c r="B91" s="254">
        <v>1.585987E-4</v>
      </c>
      <c r="C91" s="265" t="s">
        <v>350</v>
      </c>
    </row>
    <row r="92">
      <c r="A92" s="254" t="s">
        <v>351</v>
      </c>
      <c r="B92" s="254">
        <v>4.29538E-5</v>
      </c>
      <c r="C92" s="265" t="s">
        <v>352</v>
      </c>
    </row>
    <row r="93">
      <c r="A93" s="254" t="s">
        <v>353</v>
      </c>
      <c r="B93" s="254">
        <v>8.24713E-5</v>
      </c>
      <c r="C93" s="265" t="s">
        <v>354</v>
      </c>
    </row>
    <row r="94">
      <c r="A94" s="254" t="s">
        <v>355</v>
      </c>
      <c r="B94" s="254">
        <v>7.68801E-5</v>
      </c>
      <c r="C94" s="265" t="s">
        <v>356</v>
      </c>
    </row>
    <row r="95">
      <c r="A95" s="254" t="s">
        <v>23</v>
      </c>
      <c r="B95" s="254">
        <v>1.41748E-5</v>
      </c>
      <c r="C95" s="265" t="s">
        <v>357</v>
      </c>
    </row>
    <row r="96">
      <c r="A96" s="254" t="s">
        <v>23</v>
      </c>
      <c r="B96" s="254">
        <v>1.64823E-5</v>
      </c>
      <c r="C96" s="265" t="s">
        <v>358</v>
      </c>
    </row>
    <row r="97">
      <c r="A97" s="254" t="s">
        <v>23</v>
      </c>
      <c r="B97" s="254">
        <v>1.41748E-5</v>
      </c>
      <c r="C97" s="265" t="s">
        <v>359</v>
      </c>
    </row>
    <row r="98">
      <c r="A98" s="254" t="s">
        <v>23</v>
      </c>
      <c r="B98" s="254">
        <v>1.31858E-5</v>
      </c>
      <c r="C98" s="265" t="s">
        <v>360</v>
      </c>
    </row>
    <row r="99">
      <c r="A99" s="254" t="s">
        <v>23</v>
      </c>
      <c r="B99" s="254">
        <v>3.12176E-5</v>
      </c>
      <c r="C99" s="265" t="s">
        <v>361</v>
      </c>
    </row>
    <row r="100">
      <c r="A100" s="254" t="s">
        <v>362</v>
      </c>
      <c r="B100" s="254">
        <v>1.41748E-5</v>
      </c>
      <c r="C100" s="265" t="s">
        <v>363</v>
      </c>
    </row>
    <row r="101">
      <c r="A101" s="254" t="s">
        <v>364</v>
      </c>
      <c r="B101" s="254">
        <v>2.98416E-5</v>
      </c>
      <c r="C101" s="265" t="s">
        <v>365</v>
      </c>
    </row>
    <row r="102">
      <c r="A102" s="254" t="s">
        <v>366</v>
      </c>
      <c r="B102" s="254">
        <v>2.548272E-4</v>
      </c>
      <c r="C102" s="265" t="s">
        <v>367</v>
      </c>
    </row>
    <row r="103">
      <c r="A103" s="254" t="s">
        <v>366</v>
      </c>
      <c r="B103" s="254">
        <v>1.692509E-4</v>
      </c>
      <c r="C103" s="265" t="s">
        <v>368</v>
      </c>
    </row>
    <row r="104">
      <c r="A104" s="254" t="s">
        <v>22</v>
      </c>
      <c r="B104" s="254">
        <v>8.24713E-5</v>
      </c>
      <c r="C104" s="265" t="s">
        <v>369</v>
      </c>
    </row>
    <row r="105">
      <c r="A105" s="254" t="s">
        <v>22</v>
      </c>
      <c r="B105" s="254">
        <v>6.45224E-5</v>
      </c>
      <c r="C105" s="265" t="s">
        <v>370</v>
      </c>
    </row>
    <row r="106">
      <c r="A106" s="254" t="s">
        <v>22</v>
      </c>
      <c r="B106" s="254">
        <v>7.87487E-5</v>
      </c>
      <c r="C106" s="265" t="s">
        <v>371</v>
      </c>
    </row>
    <row r="107">
      <c r="A107" s="254" t="s">
        <v>22</v>
      </c>
      <c r="B107" s="254">
        <v>0.06479891</v>
      </c>
      <c r="C107" s="265" t="s">
        <v>372</v>
      </c>
    </row>
    <row r="108">
      <c r="A108" s="254" t="s">
        <v>373</v>
      </c>
      <c r="B108" s="254">
        <v>4.5725E-5</v>
      </c>
      <c r="C108" s="265" t="s">
        <v>374</v>
      </c>
    </row>
    <row r="109">
      <c r="A109" s="254" t="s">
        <v>375</v>
      </c>
      <c r="B109" s="254">
        <v>4.19993E-5</v>
      </c>
      <c r="C109" s="265" t="s">
        <v>376</v>
      </c>
    </row>
    <row r="110">
      <c r="A110" s="254" t="s">
        <v>375</v>
      </c>
      <c r="B110" s="254">
        <v>4.19993E-5</v>
      </c>
      <c r="C110" s="265" t="s">
        <v>377</v>
      </c>
    </row>
    <row r="111">
      <c r="A111" s="254" t="s">
        <v>378</v>
      </c>
      <c r="B111" s="254">
        <v>2.53404E-5</v>
      </c>
      <c r="C111" s="265" t="s">
        <v>379</v>
      </c>
    </row>
    <row r="112">
      <c r="A112" s="254" t="s">
        <v>380</v>
      </c>
      <c r="B112" s="254">
        <v>1.50795E-5</v>
      </c>
      <c r="C112" s="265" t="s">
        <v>381</v>
      </c>
    </row>
    <row r="113">
      <c r="A113" s="254" t="s">
        <v>382</v>
      </c>
      <c r="B113" s="254">
        <v>3.99641E-5</v>
      </c>
      <c r="C113" s="265" t="s">
        <v>383</v>
      </c>
    </row>
    <row r="114">
      <c r="A114" s="254" t="s">
        <v>384</v>
      </c>
      <c r="B114" s="254">
        <v>3.54369E-5</v>
      </c>
      <c r="C114" s="265" t="s">
        <v>385</v>
      </c>
    </row>
    <row r="115">
      <c r="A115" s="254" t="s">
        <v>386</v>
      </c>
      <c r="B115" s="254">
        <v>2.080699E-4</v>
      </c>
      <c r="C115" s="265" t="s">
        <v>387</v>
      </c>
    </row>
    <row r="116">
      <c r="A116" s="254" t="s">
        <v>388</v>
      </c>
      <c r="B116" s="254">
        <v>1.232588E-4</v>
      </c>
      <c r="C116" s="265" t="s">
        <v>389</v>
      </c>
    </row>
    <row r="117">
      <c r="A117" s="254" t="s">
        <v>388</v>
      </c>
      <c r="B117" s="254">
        <v>1.049982E-4</v>
      </c>
      <c r="C117" s="265" t="s">
        <v>390</v>
      </c>
    </row>
    <row r="118">
      <c r="A118" s="254" t="s">
        <v>388</v>
      </c>
      <c r="B118" s="254">
        <v>1.667619E-4</v>
      </c>
      <c r="C118" s="265" t="s">
        <v>391</v>
      </c>
    </row>
    <row r="119">
      <c r="A119" s="254" t="s">
        <v>392</v>
      </c>
      <c r="B119" s="254">
        <v>5.24384E-5</v>
      </c>
      <c r="C119" s="265" t="s">
        <v>393</v>
      </c>
    </row>
    <row r="120">
      <c r="A120" s="254" t="s">
        <v>394</v>
      </c>
      <c r="B120" s="254">
        <v>1.346E-6</v>
      </c>
      <c r="C120" s="265" t="s">
        <v>395</v>
      </c>
    </row>
    <row r="121">
      <c r="A121" s="254" t="s">
        <v>396</v>
      </c>
      <c r="B121" s="254">
        <v>1.2886E-6</v>
      </c>
      <c r="C121" s="265" t="s">
        <v>397</v>
      </c>
    </row>
    <row r="122">
      <c r="A122" s="254" t="s">
        <v>398</v>
      </c>
      <c r="B122" s="254">
        <v>1.0125E-6</v>
      </c>
      <c r="C122" s="265" t="s">
        <v>399</v>
      </c>
    </row>
    <row r="123">
      <c r="A123" s="254" t="s">
        <v>400</v>
      </c>
      <c r="B123" s="254">
        <v>1.0774E-6</v>
      </c>
      <c r="C123" s="265" t="s">
        <v>401</v>
      </c>
    </row>
    <row r="124">
      <c r="A124" s="254" t="s">
        <v>402</v>
      </c>
      <c r="B124" s="254">
        <v>4.724921E-4</v>
      </c>
      <c r="C124" s="265" t="s">
        <v>403</v>
      </c>
    </row>
    <row r="125">
      <c r="A125" s="254" t="s">
        <v>404</v>
      </c>
      <c r="B125" s="254">
        <v>1.71607E-5</v>
      </c>
      <c r="C125" s="265" t="s">
        <v>405</v>
      </c>
    </row>
    <row r="126">
      <c r="A126" s="254" t="s">
        <v>406</v>
      </c>
      <c r="B126" s="254">
        <v>0.0119366413</v>
      </c>
      <c r="C126" s="265" t="s">
        <v>407</v>
      </c>
    </row>
    <row r="127">
      <c r="A127" s="254" t="s">
        <v>408</v>
      </c>
      <c r="B127" s="254">
        <v>0.0156411162</v>
      </c>
      <c r="C127" s="265" t="s">
        <v>409</v>
      </c>
    </row>
    <row r="128">
      <c r="A128" s="254" t="s">
        <v>410</v>
      </c>
      <c r="B128" s="254">
        <v>0.0161997275</v>
      </c>
      <c r="C128" s="265" t="s">
        <v>411</v>
      </c>
    </row>
    <row r="129">
      <c r="A129" s="254" t="s">
        <v>412</v>
      </c>
      <c r="B129" s="254">
        <v>0.0141747616</v>
      </c>
      <c r="C129" s="265" t="s">
        <v>413</v>
      </c>
    </row>
    <row r="130">
      <c r="A130" s="254" t="s">
        <v>414</v>
      </c>
      <c r="B130" s="254">
        <v>0.0141747616</v>
      </c>
      <c r="C130" s="265" t="s">
        <v>415</v>
      </c>
    </row>
    <row r="131">
      <c r="A131" s="254" t="s">
        <v>416</v>
      </c>
      <c r="B131" s="254">
        <v>0.0141747616</v>
      </c>
      <c r="C131" s="265" t="s">
        <v>417</v>
      </c>
    </row>
    <row r="132">
      <c r="A132" s="254" t="s">
        <v>418</v>
      </c>
      <c r="B132" s="254">
        <v>7.8314E-6</v>
      </c>
      <c r="C132" s="265" t="s">
        <v>419</v>
      </c>
    </row>
    <row r="133">
      <c r="A133" s="254" t="s">
        <v>418</v>
      </c>
      <c r="B133" s="254">
        <v>6.1629E-6</v>
      </c>
      <c r="C133" s="265" t="s">
        <v>420</v>
      </c>
    </row>
    <row r="134">
      <c r="A134" s="254" t="s">
        <v>421</v>
      </c>
      <c r="B134" s="254">
        <v>2.26796E-5</v>
      </c>
      <c r="C134" s="265" t="s">
        <v>422</v>
      </c>
    </row>
    <row r="135">
      <c r="A135" s="254" t="s">
        <v>421</v>
      </c>
      <c r="B135" s="254">
        <v>2.02497E-5</v>
      </c>
      <c r="C135" s="265" t="s">
        <v>423</v>
      </c>
    </row>
    <row r="136">
      <c r="A136" s="254" t="s">
        <v>424</v>
      </c>
      <c r="B136" s="254">
        <v>7.9161E-5</v>
      </c>
      <c r="C136" s="265" t="s">
        <v>425</v>
      </c>
    </row>
    <row r="137">
      <c r="A137" s="254" t="s">
        <v>426</v>
      </c>
      <c r="B137" s="254">
        <v>3.94428E-5</v>
      </c>
      <c r="C137" s="265" t="s">
        <v>427</v>
      </c>
    </row>
    <row r="138">
      <c r="A138" s="254" t="s">
        <v>426</v>
      </c>
      <c r="B138" s="254">
        <v>3.94428E-5</v>
      </c>
      <c r="C138" s="265" t="s">
        <v>428</v>
      </c>
    </row>
    <row r="139">
      <c r="A139" s="254" t="s">
        <v>429</v>
      </c>
      <c r="B139" s="254">
        <v>2.83495E-5</v>
      </c>
      <c r="C139" s="265" t="s">
        <v>430</v>
      </c>
    </row>
    <row r="140">
      <c r="A140" s="254" t="s">
        <v>431</v>
      </c>
      <c r="B140" s="254">
        <v>5.1545E-6</v>
      </c>
      <c r="C140" s="265" t="s">
        <v>432</v>
      </c>
    </row>
    <row r="141">
      <c r="A141" s="254" t="s">
        <v>433</v>
      </c>
      <c r="B141" s="254">
        <v>3.78E-7</v>
      </c>
      <c r="C141" s="265" t="s">
        <v>434</v>
      </c>
    </row>
    <row r="142">
      <c r="A142" s="254" t="s">
        <v>435</v>
      </c>
      <c r="B142" s="254">
        <v>2.88E-7</v>
      </c>
      <c r="C142" s="265" t="s">
        <v>436</v>
      </c>
    </row>
    <row r="143">
      <c r="A143" s="254" t="s">
        <v>437</v>
      </c>
      <c r="B143" s="254">
        <v>1.134E-6</v>
      </c>
      <c r="C143" s="265" t="s">
        <v>438</v>
      </c>
    </row>
    <row r="144">
      <c r="A144" s="254" t="s">
        <v>439</v>
      </c>
      <c r="B144" s="254">
        <v>1.267E-6</v>
      </c>
      <c r="C144" s="265" t="s">
        <v>440</v>
      </c>
    </row>
    <row r="145">
      <c r="A145" s="254" t="s">
        <v>441</v>
      </c>
      <c r="B145" s="254">
        <v>6.79E-7</v>
      </c>
      <c r="C145" s="265" t="s">
        <v>442</v>
      </c>
    </row>
    <row r="146">
      <c r="A146" s="254" t="s">
        <v>443</v>
      </c>
      <c r="B146" s="254">
        <v>1.3186E-6</v>
      </c>
      <c r="C146" s="265" t="s">
        <v>444</v>
      </c>
    </row>
    <row r="147">
      <c r="A147" s="254" t="s">
        <v>445</v>
      </c>
      <c r="B147" s="254">
        <v>2.864E-7</v>
      </c>
      <c r="C147" s="265" t="s">
        <v>446</v>
      </c>
    </row>
    <row r="148">
      <c r="A148" s="254" t="s">
        <v>447</v>
      </c>
      <c r="B148" s="254">
        <v>7.56E-7</v>
      </c>
      <c r="C148" s="265" t="s">
        <v>448</v>
      </c>
    </row>
    <row r="149">
      <c r="A149" s="254" t="s">
        <v>449</v>
      </c>
      <c r="B149" s="254">
        <v>8.591E-7</v>
      </c>
      <c r="C149" s="265" t="s">
        <v>450</v>
      </c>
    </row>
    <row r="150">
      <c r="A150" s="254" t="s">
        <v>451</v>
      </c>
      <c r="B150" s="254">
        <v>1.3745E-6</v>
      </c>
      <c r="C150" s="265" t="s">
        <v>452</v>
      </c>
    </row>
    <row r="151">
      <c r="A151" s="254" t="s">
        <v>453</v>
      </c>
      <c r="B151" s="254">
        <v>2.285E-7</v>
      </c>
      <c r="C151" s="265" t="s">
        <v>454</v>
      </c>
    </row>
    <row r="152">
      <c r="A152" s="254" t="s">
        <v>455</v>
      </c>
      <c r="B152" s="254">
        <v>7.941E-7</v>
      </c>
      <c r="C152" s="265" t="s">
        <v>456</v>
      </c>
    </row>
    <row r="153">
      <c r="A153" s="254" t="s">
        <v>457</v>
      </c>
      <c r="B153" s="254">
        <v>4.93E-7</v>
      </c>
      <c r="C153" s="265" t="s">
        <v>458</v>
      </c>
    </row>
    <row r="154">
      <c r="A154" s="254" t="s">
        <v>459</v>
      </c>
      <c r="B154" s="254">
        <v>4.263E-7</v>
      </c>
      <c r="C154" s="265" t="s">
        <v>460</v>
      </c>
    </row>
    <row r="155">
      <c r="A155" s="254" t="s">
        <v>461</v>
      </c>
      <c r="B155" s="254">
        <v>8.4879E-6</v>
      </c>
      <c r="C155" s="265" t="s">
        <v>462</v>
      </c>
    </row>
    <row r="156">
      <c r="A156" s="254" t="s">
        <v>463</v>
      </c>
      <c r="B156" s="254">
        <v>7.2843E-6</v>
      </c>
      <c r="C156" s="265" t="s">
        <v>464</v>
      </c>
    </row>
    <row r="157">
      <c r="A157" s="254" t="s">
        <v>465</v>
      </c>
      <c r="B157" s="254">
        <v>5.7388E-6</v>
      </c>
      <c r="C157" s="265" t="s">
        <v>466</v>
      </c>
    </row>
    <row r="158">
      <c r="A158" s="254" t="s">
        <v>467</v>
      </c>
      <c r="B158" s="254">
        <v>7.662E-6</v>
      </c>
      <c r="C158" s="265" t="s">
        <v>468</v>
      </c>
    </row>
    <row r="159">
      <c r="A159" s="254" t="s">
        <v>469</v>
      </c>
      <c r="B159" s="254">
        <v>6.5929E-6</v>
      </c>
      <c r="C159" s="265" t="s">
        <v>470</v>
      </c>
    </row>
    <row r="160">
      <c r="A160" s="254" t="s">
        <v>471</v>
      </c>
      <c r="B160" s="254">
        <v>1.32474E-5</v>
      </c>
      <c r="C160" s="265" t="s">
        <v>472</v>
      </c>
    </row>
    <row r="161">
      <c r="A161" s="254" t="s">
        <v>473</v>
      </c>
      <c r="B161" s="254">
        <v>9.4498E-6</v>
      </c>
      <c r="C161" s="265" t="s">
        <v>474</v>
      </c>
    </row>
    <row r="162">
      <c r="A162" s="254" t="s">
        <v>475</v>
      </c>
      <c r="B162" s="254">
        <v>8.7229E-6</v>
      </c>
      <c r="C162" s="265" t="s">
        <v>476</v>
      </c>
    </row>
    <row r="163">
      <c r="A163" s="254" t="s">
        <v>477</v>
      </c>
      <c r="B163" s="254">
        <v>1.889968E-4</v>
      </c>
      <c r="C163" s="265" t="s">
        <v>478</v>
      </c>
    </row>
    <row r="164">
      <c r="A164" s="254" t="s">
        <v>479</v>
      </c>
      <c r="B164" s="254">
        <v>7.56E-7</v>
      </c>
      <c r="C164" s="265" t="s">
        <v>480</v>
      </c>
    </row>
    <row r="165">
      <c r="A165" s="254" t="s">
        <v>481</v>
      </c>
      <c r="B165" s="254">
        <v>3.1853E-6</v>
      </c>
      <c r="C165" s="265" t="s">
        <v>482</v>
      </c>
    </row>
    <row r="166">
      <c r="A166" s="254" t="s">
        <v>483</v>
      </c>
      <c r="B166" s="254">
        <v>0.0034104689</v>
      </c>
      <c r="C166" s="265" t="s">
        <v>484</v>
      </c>
    </row>
    <row r="167">
      <c r="A167" s="254" t="s">
        <v>485</v>
      </c>
      <c r="B167" s="254">
        <v>0.0019721407</v>
      </c>
      <c r="C167" s="265" t="s">
        <v>486</v>
      </c>
    </row>
    <row r="168">
      <c r="A168" s="254" t="s">
        <v>487</v>
      </c>
      <c r="B168" s="254">
        <v>2.268E-6</v>
      </c>
      <c r="C168" s="265" t="s">
        <v>488</v>
      </c>
    </row>
    <row r="169">
      <c r="A169" s="254" t="s">
        <v>489</v>
      </c>
      <c r="B169" s="254">
        <v>4.88785E-5</v>
      </c>
      <c r="C169" s="265" t="s">
        <v>490</v>
      </c>
    </row>
    <row r="170">
      <c r="A170" s="254" t="s">
        <v>491</v>
      </c>
      <c r="B170" s="254">
        <v>1.49208E-4</v>
      </c>
      <c r="C170" s="265" t="s">
        <v>492</v>
      </c>
    </row>
    <row r="171">
      <c r="A171" s="254" t="s">
        <v>493</v>
      </c>
      <c r="B171" s="254">
        <v>9.6509E-6</v>
      </c>
      <c r="C171" s="265" t="s">
        <v>494</v>
      </c>
    </row>
    <row r="172">
      <c r="A172" s="254" t="s">
        <v>495</v>
      </c>
      <c r="B172" s="254">
        <v>2.18073E-5</v>
      </c>
      <c r="C172" s="265" t="s">
        <v>496</v>
      </c>
    </row>
    <row r="173">
      <c r="A173" s="254" t="s">
        <v>497</v>
      </c>
      <c r="B173" s="254">
        <v>6.7499E-6</v>
      </c>
      <c r="C173" s="265" t="s">
        <v>498</v>
      </c>
    </row>
    <row r="174">
      <c r="A174" s="254" t="s">
        <v>499</v>
      </c>
      <c r="B174" s="254">
        <v>2.3339E-6</v>
      </c>
      <c r="C174" s="265" t="s">
        <v>500</v>
      </c>
    </row>
    <row r="175">
      <c r="A175" s="254" t="s">
        <v>501</v>
      </c>
      <c r="B175" s="254">
        <v>2.8836E-6</v>
      </c>
      <c r="C175" s="265" t="s">
        <v>502</v>
      </c>
    </row>
    <row r="176">
      <c r="A176" s="254" t="s">
        <v>503</v>
      </c>
      <c r="B176" s="254">
        <v>3.79E-6</v>
      </c>
      <c r="C176" s="265" t="s">
        <v>504</v>
      </c>
    </row>
    <row r="177">
      <c r="A177" s="254" t="s">
        <v>505</v>
      </c>
      <c r="B177" s="254">
        <v>7.2691E-6</v>
      </c>
      <c r="C177" s="265" t="s">
        <v>506</v>
      </c>
    </row>
    <row r="178">
      <c r="A178" s="254" t="s">
        <v>507</v>
      </c>
      <c r="B178" s="254">
        <v>5.3289E-6</v>
      </c>
      <c r="C178" s="265" t="s">
        <v>508</v>
      </c>
    </row>
    <row r="179">
      <c r="A179" s="254" t="s">
        <v>509</v>
      </c>
      <c r="B179" s="254">
        <v>0.0014174762</v>
      </c>
      <c r="C179" s="265" t="s">
        <v>510</v>
      </c>
    </row>
    <row r="180">
      <c r="A180" s="254" t="s">
        <v>509</v>
      </c>
      <c r="B180" s="254">
        <v>9.860704E-4</v>
      </c>
      <c r="C180" s="265" t="s">
        <v>511</v>
      </c>
    </row>
    <row r="181">
      <c r="A181" s="254" t="s">
        <v>512</v>
      </c>
      <c r="B181" s="254">
        <v>8.3999E-6</v>
      </c>
      <c r="C181" s="265" t="s">
        <v>513</v>
      </c>
    </row>
    <row r="182">
      <c r="A182" s="254" t="s">
        <v>514</v>
      </c>
      <c r="B182" s="254">
        <v>5.06241E-5</v>
      </c>
      <c r="C182" s="265" t="s">
        <v>515</v>
      </c>
    </row>
    <row r="183">
      <c r="A183" s="254" t="s">
        <v>516</v>
      </c>
      <c r="B183" s="254">
        <v>3.77994E-5</v>
      </c>
      <c r="C183" s="265" t="s">
        <v>517</v>
      </c>
    </row>
    <row r="184">
      <c r="A184" s="254" t="s">
        <v>518</v>
      </c>
      <c r="B184" s="254">
        <v>3.93743E-5</v>
      </c>
      <c r="C184" s="265" t="s">
        <v>519</v>
      </c>
    </row>
    <row r="185">
      <c r="A185" s="254" t="s">
        <v>520</v>
      </c>
      <c r="B185" s="254">
        <v>7.5599E-6</v>
      </c>
      <c r="C185" s="265" t="s">
        <v>521</v>
      </c>
    </row>
    <row r="186">
      <c r="A186" s="254" t="s">
        <v>522</v>
      </c>
      <c r="B186" s="254">
        <v>2.83E-8</v>
      </c>
      <c r="C186" s="265" t="s">
        <v>523</v>
      </c>
    </row>
    <row r="187">
      <c r="A187" s="254" t="s">
        <v>524</v>
      </c>
      <c r="B187" s="254">
        <v>2.83E-8</v>
      </c>
      <c r="C187" s="265" t="s">
        <v>525</v>
      </c>
    </row>
    <row r="188">
      <c r="A188" s="254" t="s">
        <v>526</v>
      </c>
      <c r="B188" s="254">
        <v>2.577229E-4</v>
      </c>
      <c r="C188" s="265" t="s">
        <v>527</v>
      </c>
    </row>
    <row r="189">
      <c r="A189" s="254" t="s">
        <v>528</v>
      </c>
      <c r="B189" s="254">
        <v>3.194312E-4</v>
      </c>
      <c r="C189" s="265" t="s">
        <v>529</v>
      </c>
    </row>
    <row r="190">
      <c r="A190" s="254" t="s">
        <v>530</v>
      </c>
      <c r="B190" s="254">
        <v>2.577229E-4</v>
      </c>
      <c r="C190" s="265" t="s">
        <v>531</v>
      </c>
    </row>
    <row r="191">
      <c r="A191" s="254" t="s">
        <v>532</v>
      </c>
      <c r="B191" s="254">
        <v>2.36246E-5</v>
      </c>
      <c r="C191" s="265" t="s">
        <v>533</v>
      </c>
    </row>
    <row r="192">
      <c r="A192" s="254" t="s">
        <v>534</v>
      </c>
      <c r="B192" s="254">
        <v>1.56411E-5</v>
      </c>
      <c r="C192" s="265" t="s">
        <v>535</v>
      </c>
    </row>
    <row r="193">
      <c r="A193" s="254" t="s">
        <v>536</v>
      </c>
      <c r="B193" s="254">
        <v>1.56411E-5</v>
      </c>
      <c r="C193" s="265" t="s">
        <v>537</v>
      </c>
    </row>
    <row r="194">
      <c r="A194" s="254" t="s">
        <v>538</v>
      </c>
      <c r="B194" s="254">
        <v>3.1499E-6</v>
      </c>
      <c r="C194" s="265" t="s">
        <v>539</v>
      </c>
    </row>
    <row r="195">
      <c r="A195" s="254" t="s">
        <v>540</v>
      </c>
      <c r="B195" s="254">
        <v>4.361E-7</v>
      </c>
      <c r="C195" s="265" t="s">
        <v>541</v>
      </c>
    </row>
    <row r="196">
      <c r="A196" s="254" t="s">
        <v>542</v>
      </c>
      <c r="B196" s="254">
        <v>2.1236E-6</v>
      </c>
      <c r="C196" s="265" t="s">
        <v>543</v>
      </c>
    </row>
    <row r="197">
      <c r="A197" s="254" t="s">
        <v>544</v>
      </c>
      <c r="B197" s="254">
        <v>9.219E-7</v>
      </c>
      <c r="C197" s="265" t="s">
        <v>545</v>
      </c>
    </row>
    <row r="198">
      <c r="A198" s="254" t="s">
        <v>546</v>
      </c>
      <c r="B198" s="254">
        <v>7.087E-7</v>
      </c>
      <c r="C198" s="265" t="s">
        <v>547</v>
      </c>
    </row>
    <row r="199">
      <c r="A199" s="254" t="s">
        <v>548</v>
      </c>
      <c r="B199" s="254">
        <v>7.087E-7</v>
      </c>
      <c r="C199" s="265" t="s">
        <v>549</v>
      </c>
    </row>
    <row r="200">
      <c r="A200" s="254" t="s">
        <v>550</v>
      </c>
      <c r="B200" s="254">
        <v>2.3625E-6</v>
      </c>
      <c r="C200" s="265" t="s">
        <v>551</v>
      </c>
    </row>
    <row r="201">
      <c r="A201" s="254" t="s">
        <v>552</v>
      </c>
      <c r="B201" s="254">
        <v>9.776E-7</v>
      </c>
      <c r="C201" s="265" t="s">
        <v>553</v>
      </c>
    </row>
    <row r="202">
      <c r="A202" s="254" t="s">
        <v>554</v>
      </c>
      <c r="B202" s="254">
        <v>8.656E-7</v>
      </c>
      <c r="C202" s="265" t="s">
        <v>555</v>
      </c>
    </row>
    <row r="203">
      <c r="A203" s="254" t="s">
        <v>554</v>
      </c>
      <c r="B203" s="254">
        <v>5.9062E-6</v>
      </c>
      <c r="C203" s="265" t="s">
        <v>556</v>
      </c>
    </row>
    <row r="204">
      <c r="A204" s="254" t="s">
        <v>557</v>
      </c>
      <c r="B204" s="254">
        <v>2.016E-6</v>
      </c>
      <c r="C204" s="265" t="s">
        <v>558</v>
      </c>
    </row>
    <row r="205">
      <c r="A205" s="254" t="s">
        <v>559</v>
      </c>
      <c r="B205" s="254">
        <v>2.268E-6</v>
      </c>
      <c r="C205" s="265" t="s">
        <v>560</v>
      </c>
    </row>
    <row r="206">
      <c r="A206" s="254" t="s">
        <v>561</v>
      </c>
      <c r="B206" s="254">
        <v>1.4585E-6</v>
      </c>
      <c r="C206" s="265" t="s">
        <v>562</v>
      </c>
    </row>
    <row r="207">
      <c r="A207" s="254" t="s">
        <v>563</v>
      </c>
      <c r="B207" s="254">
        <v>1.2096E-6</v>
      </c>
      <c r="C207" s="265" t="s">
        <v>564</v>
      </c>
    </row>
    <row r="208">
      <c r="A208" s="254" t="s">
        <v>563</v>
      </c>
      <c r="B208" s="254">
        <v>2.2148E-6</v>
      </c>
      <c r="C208" s="265" t="s">
        <v>565</v>
      </c>
    </row>
    <row r="209">
      <c r="A209" s="254" t="s">
        <v>29</v>
      </c>
      <c r="B209" s="254">
        <v>6.574E-7</v>
      </c>
      <c r="C209" s="265" t="s">
        <v>566</v>
      </c>
    </row>
    <row r="210">
      <c r="A210" s="254" t="s">
        <v>29</v>
      </c>
      <c r="B210" s="254">
        <v>2.181E-7</v>
      </c>
      <c r="C210" s="265" t="s">
        <v>567</v>
      </c>
    </row>
    <row r="211">
      <c r="A211" s="254" t="s">
        <v>568</v>
      </c>
      <c r="B211" s="254">
        <v>9.844E-7</v>
      </c>
      <c r="C211" s="265" t="s">
        <v>569</v>
      </c>
    </row>
    <row r="212">
      <c r="A212" s="254" t="s">
        <v>570</v>
      </c>
      <c r="B212" s="254">
        <v>5.706E-7</v>
      </c>
      <c r="C212" s="265" t="s">
        <v>571</v>
      </c>
    </row>
    <row r="213">
      <c r="A213" s="254" t="s">
        <v>570</v>
      </c>
      <c r="B213" s="254">
        <v>1.877E-7</v>
      </c>
      <c r="C213" s="265" t="s">
        <v>572</v>
      </c>
    </row>
    <row r="214">
      <c r="A214" s="254" t="s">
        <v>573</v>
      </c>
      <c r="B214" s="254">
        <v>4.725E-7</v>
      </c>
      <c r="C214" s="265" t="s">
        <v>574</v>
      </c>
    </row>
    <row r="215">
      <c r="A215" s="254" t="s">
        <v>575</v>
      </c>
      <c r="B215" s="254">
        <v>8.617E-7</v>
      </c>
      <c r="C215" s="265" t="s">
        <v>576</v>
      </c>
    </row>
    <row r="216">
      <c r="A216" s="254" t="s">
        <v>577</v>
      </c>
      <c r="B216" s="254">
        <v>2.2126E-6</v>
      </c>
      <c r="C216" s="265" t="s">
        <v>578</v>
      </c>
    </row>
    <row r="217">
      <c r="A217" s="254" t="s">
        <v>577</v>
      </c>
      <c r="B217" s="254">
        <v>1.2741E-6</v>
      </c>
      <c r="C217" s="265" t="s">
        <v>579</v>
      </c>
    </row>
    <row r="218">
      <c r="A218" s="254" t="s">
        <v>580</v>
      </c>
      <c r="B218" s="254">
        <v>5.532E-7</v>
      </c>
      <c r="C218" s="265" t="s">
        <v>581</v>
      </c>
    </row>
    <row r="219">
      <c r="A219" s="254" t="s">
        <v>582</v>
      </c>
      <c r="B219" s="254">
        <v>6.006E-7</v>
      </c>
      <c r="C219" s="265" t="s">
        <v>583</v>
      </c>
    </row>
    <row r="220">
      <c r="A220" s="254" t="s">
        <v>584</v>
      </c>
      <c r="B220" s="254">
        <v>3.15E-7</v>
      </c>
      <c r="C220" s="265" t="s">
        <v>585</v>
      </c>
    </row>
    <row r="221">
      <c r="A221" s="254" t="s">
        <v>586</v>
      </c>
      <c r="B221" s="254">
        <v>8.036E-7</v>
      </c>
      <c r="C221" s="265" t="s">
        <v>587</v>
      </c>
    </row>
    <row r="222">
      <c r="A222" s="254" t="s">
        <v>588</v>
      </c>
      <c r="B222" s="254">
        <v>3.7302E-5</v>
      </c>
      <c r="C222" s="265" t="s">
        <v>589</v>
      </c>
    </row>
    <row r="223">
      <c r="A223" s="254" t="s">
        <v>590</v>
      </c>
      <c r="B223" s="254">
        <v>1.1074E-6</v>
      </c>
      <c r="C223" s="265" t="s">
        <v>591</v>
      </c>
    </row>
    <row r="224">
      <c r="A224" s="254" t="s">
        <v>592</v>
      </c>
      <c r="B224" s="254">
        <v>6.67E-8</v>
      </c>
      <c r="C224" s="265" t="s">
        <v>593</v>
      </c>
    </row>
    <row r="225">
      <c r="A225" s="254" t="s">
        <v>594</v>
      </c>
      <c r="B225" s="254">
        <v>0.0015749735</v>
      </c>
      <c r="C225" s="265" t="s">
        <v>595</v>
      </c>
    </row>
    <row r="226">
      <c r="A226" s="254" t="s">
        <v>596</v>
      </c>
      <c r="B226" s="254">
        <v>1.18123E-5</v>
      </c>
      <c r="C226" s="265" t="s">
        <v>597</v>
      </c>
    </row>
    <row r="227">
      <c r="A227" s="254" t="s">
        <v>598</v>
      </c>
      <c r="B227" s="254">
        <v>7.2691E-6</v>
      </c>
      <c r="C227" s="265" t="s">
        <v>599</v>
      </c>
    </row>
    <row r="228">
      <c r="A228" s="254" t="s">
        <v>600</v>
      </c>
      <c r="B228" s="254">
        <v>1.4775E-5</v>
      </c>
      <c r="C228" s="265" t="s">
        <v>601</v>
      </c>
    </row>
    <row r="229">
      <c r="A229" s="254" t="s">
        <v>602</v>
      </c>
      <c r="B229" s="254">
        <v>2.835E-6</v>
      </c>
      <c r="C229" s="265" t="s">
        <v>603</v>
      </c>
    </row>
    <row r="230">
      <c r="A230" s="254" t="s">
        <v>604</v>
      </c>
      <c r="B230" s="254">
        <v>1.7581E-6</v>
      </c>
      <c r="C230" s="265" t="s">
        <v>605</v>
      </c>
    </row>
    <row r="231">
      <c r="A231" s="254" t="s">
        <v>604</v>
      </c>
      <c r="B231" s="254">
        <v>6.532E-7</v>
      </c>
      <c r="C231" s="265" t="s">
        <v>606</v>
      </c>
    </row>
    <row r="232">
      <c r="A232" s="254" t="s">
        <v>607</v>
      </c>
      <c r="B232" s="254">
        <v>2.9106E-6</v>
      </c>
      <c r="C232" s="265" t="s">
        <v>608</v>
      </c>
    </row>
    <row r="233">
      <c r="A233" s="254" t="s">
        <v>609</v>
      </c>
      <c r="B233" s="254">
        <v>9.07E-8</v>
      </c>
      <c r="C233" s="265" t="s">
        <v>610</v>
      </c>
    </row>
    <row r="234">
      <c r="A234" s="254" t="s">
        <v>611</v>
      </c>
      <c r="B234" s="254">
        <v>7.09E-8</v>
      </c>
      <c r="C234" s="265" t="s">
        <v>612</v>
      </c>
    </row>
    <row r="235">
      <c r="A235" s="254" t="s">
        <v>613</v>
      </c>
      <c r="B235" s="254">
        <v>3.335238E-4</v>
      </c>
      <c r="C235" s="265" t="s">
        <v>614</v>
      </c>
    </row>
    <row r="236">
      <c r="A236" s="254" t="s">
        <v>615</v>
      </c>
      <c r="B236" s="254">
        <v>1.95514E-4</v>
      </c>
      <c r="C236" s="265" t="s">
        <v>616</v>
      </c>
    </row>
    <row r="237">
      <c r="A237" s="254" t="s">
        <v>617</v>
      </c>
      <c r="B237" s="254">
        <v>6.749886E-4</v>
      </c>
      <c r="C237" s="265" t="s">
        <v>618</v>
      </c>
    </row>
    <row r="238">
      <c r="A238" s="254" t="s">
        <v>619</v>
      </c>
      <c r="B238" s="254">
        <v>6.343949E-4</v>
      </c>
      <c r="C238" s="265" t="s">
        <v>620</v>
      </c>
    </row>
    <row r="239">
      <c r="A239" s="254" t="s">
        <v>621</v>
      </c>
      <c r="B239" s="254">
        <v>7.559873E-4</v>
      </c>
      <c r="C239" s="265" t="s">
        <v>622</v>
      </c>
    </row>
    <row r="240">
      <c r="A240" s="254" t="s">
        <v>623</v>
      </c>
      <c r="B240" s="254">
        <v>2.9842E-6</v>
      </c>
      <c r="C240" s="265" t="s">
        <v>624</v>
      </c>
    </row>
    <row r="241">
      <c r="A241" s="254" t="s">
        <v>623</v>
      </c>
      <c r="B241" s="254">
        <v>4.3097E-6</v>
      </c>
      <c r="C241" s="265" t="s">
        <v>625</v>
      </c>
    </row>
    <row r="242">
      <c r="A242" s="254" t="s">
        <v>626</v>
      </c>
      <c r="B242" s="254">
        <v>4.72492E-5</v>
      </c>
      <c r="C242" s="265" t="s">
        <v>627</v>
      </c>
    </row>
    <row r="243">
      <c r="A243" s="254" t="s">
        <v>628</v>
      </c>
      <c r="B243" s="254">
        <v>0.001012483</v>
      </c>
      <c r="C243" s="265" t="s">
        <v>629</v>
      </c>
    </row>
    <row r="244">
      <c r="A244" s="254" t="s">
        <v>630</v>
      </c>
      <c r="B244" s="254">
        <v>9.2044E-6</v>
      </c>
      <c r="C244" s="265" t="s">
        <v>631</v>
      </c>
    </row>
    <row r="245">
      <c r="A245" s="254" t="s">
        <v>632</v>
      </c>
      <c r="B245" s="254">
        <v>2.66819E-5</v>
      </c>
      <c r="C245" s="265" t="s">
        <v>633</v>
      </c>
    </row>
    <row r="246">
      <c r="A246" s="254" t="s">
        <v>634</v>
      </c>
      <c r="B246" s="254">
        <v>3.93743E-5</v>
      </c>
      <c r="C246" s="265" t="s">
        <v>635</v>
      </c>
    </row>
    <row r="247">
      <c r="A247" s="254" t="s">
        <v>636</v>
      </c>
      <c r="B247" s="254">
        <v>4.805E-5</v>
      </c>
      <c r="C247" s="265" t="s">
        <v>637</v>
      </c>
    </row>
    <row r="248">
      <c r="A248" s="254" t="s">
        <v>638</v>
      </c>
      <c r="B248" s="254">
        <v>3.37494E-5</v>
      </c>
      <c r="C248" s="265" t="s">
        <v>639</v>
      </c>
    </row>
    <row r="249">
      <c r="A249" s="254" t="s">
        <v>640</v>
      </c>
      <c r="B249" s="254">
        <v>1.47232E-5</v>
      </c>
      <c r="C249" s="265" t="s">
        <v>641</v>
      </c>
    </row>
    <row r="250">
      <c r="A250" s="254" t="s">
        <v>642</v>
      </c>
      <c r="B250" s="254">
        <v>5.06241E-5</v>
      </c>
      <c r="C250" s="265" t="s">
        <v>643</v>
      </c>
    </row>
    <row r="251">
      <c r="A251" s="254" t="s">
        <v>642</v>
      </c>
      <c r="B251" s="254">
        <v>5.24991E-5</v>
      </c>
      <c r="C251" s="265" t="s">
        <v>644</v>
      </c>
    </row>
    <row r="252">
      <c r="A252" s="254" t="s">
        <v>37</v>
      </c>
      <c r="B252" s="254">
        <v>1.51197E-5</v>
      </c>
      <c r="C252" s="265" t="s">
        <v>645</v>
      </c>
    </row>
    <row r="253">
      <c r="A253" s="254" t="s">
        <v>646</v>
      </c>
      <c r="B253" s="254">
        <v>3.14995E-5</v>
      </c>
      <c r="C253" s="265" t="s">
        <v>647</v>
      </c>
    </row>
    <row r="254">
      <c r="A254" s="254" t="s">
        <v>648</v>
      </c>
      <c r="B254" s="254">
        <v>9.145E-6</v>
      </c>
      <c r="C254" s="265" t="s">
        <v>649</v>
      </c>
    </row>
    <row r="255">
      <c r="A255" s="254" t="s">
        <v>650</v>
      </c>
      <c r="B255" s="254">
        <v>6.8148E-6</v>
      </c>
      <c r="C255" s="265" t="s">
        <v>651</v>
      </c>
    </row>
    <row r="256">
      <c r="A256" s="254" t="s">
        <v>652</v>
      </c>
      <c r="B256" s="254">
        <v>1.28861E-5</v>
      </c>
      <c r="C256" s="265" t="s">
        <v>653</v>
      </c>
    </row>
    <row r="257">
      <c r="A257" s="254" t="s">
        <v>654</v>
      </c>
      <c r="B257" s="254">
        <v>1.49997E-5</v>
      </c>
      <c r="C257" s="265" t="s">
        <v>655</v>
      </c>
    </row>
    <row r="258">
      <c r="A258" s="254" t="s">
        <v>656</v>
      </c>
      <c r="B258" s="254">
        <v>3.71797E-5</v>
      </c>
      <c r="C258" s="265" t="s">
        <v>657</v>
      </c>
    </row>
    <row r="259">
      <c r="A259" s="254" t="s">
        <v>658</v>
      </c>
      <c r="B259" s="254">
        <v>5.5587E-6</v>
      </c>
      <c r="C259" s="265" t="s">
        <v>659</v>
      </c>
    </row>
    <row r="260">
      <c r="A260" s="254" t="s">
        <v>660</v>
      </c>
      <c r="B260" s="254">
        <v>1.13398E-5</v>
      </c>
      <c r="C260" s="265" t="s">
        <v>661</v>
      </c>
    </row>
    <row r="261">
      <c r="A261" s="254" t="s">
        <v>662</v>
      </c>
      <c r="B261" s="254">
        <v>7.8749E-6</v>
      </c>
      <c r="C261" s="265" t="s">
        <v>663</v>
      </c>
    </row>
    <row r="262">
      <c r="A262" s="254" t="s">
        <v>664</v>
      </c>
      <c r="B262" s="254">
        <v>0.0035436904</v>
      </c>
      <c r="C262" s="265" t="s">
        <v>665</v>
      </c>
    </row>
    <row r="263">
      <c r="A263" s="254" t="s">
        <v>666</v>
      </c>
      <c r="B263" s="254">
        <v>0.0051544588</v>
      </c>
      <c r="C263" s="265" t="s">
        <v>667</v>
      </c>
    </row>
    <row r="264">
      <c r="A264" s="254" t="s">
        <v>668</v>
      </c>
      <c r="B264" s="254">
        <v>0.0137452233</v>
      </c>
      <c r="C264" s="265" t="s">
        <v>669</v>
      </c>
    </row>
    <row r="265">
      <c r="A265" s="254" t="s">
        <v>670</v>
      </c>
      <c r="B265" s="254">
        <v>0.0037799364</v>
      </c>
      <c r="C265" s="265" t="s">
        <v>671</v>
      </c>
    </row>
    <row r="266">
      <c r="A266" s="254" t="s">
        <v>670</v>
      </c>
      <c r="B266" s="254">
        <v>0.0029841603</v>
      </c>
      <c r="C266" s="265" t="s">
        <v>672</v>
      </c>
    </row>
    <row r="267">
      <c r="A267" s="254" t="s">
        <v>673</v>
      </c>
      <c r="B267" s="254">
        <v>0.0151197457</v>
      </c>
      <c r="C267" s="265" t="s">
        <v>674</v>
      </c>
    </row>
    <row r="268">
      <c r="A268" s="254" t="s">
        <v>675</v>
      </c>
      <c r="B268" s="254">
        <v>0.007316006</v>
      </c>
      <c r="C268" s="265" t="s">
        <v>676</v>
      </c>
    </row>
    <row r="269">
      <c r="A269" s="254" t="s">
        <v>677</v>
      </c>
      <c r="B269" s="254">
        <v>0.0045359237</v>
      </c>
      <c r="C269" s="265" t="s">
        <v>678</v>
      </c>
    </row>
    <row r="270">
      <c r="A270" s="254" t="s">
        <v>679</v>
      </c>
      <c r="B270" s="254">
        <v>0.0100798304</v>
      </c>
      <c r="C270" s="265" t="s">
        <v>680</v>
      </c>
    </row>
    <row r="271">
      <c r="A271" s="254" t="s">
        <v>681</v>
      </c>
      <c r="B271" s="254">
        <v>0.0047249205</v>
      </c>
      <c r="C271" s="265" t="s">
        <v>682</v>
      </c>
    </row>
    <row r="272">
      <c r="A272" s="254" t="s">
        <v>683</v>
      </c>
      <c r="B272" s="254">
        <v>2.62496E-5</v>
      </c>
      <c r="C272" s="265" t="s">
        <v>684</v>
      </c>
    </row>
    <row r="273">
      <c r="A273" s="254" t="s">
        <v>685</v>
      </c>
      <c r="B273" s="254">
        <v>1.09882E-5</v>
      </c>
      <c r="C273" s="265" t="s">
        <v>686</v>
      </c>
    </row>
    <row r="274">
      <c r="A274" s="254" t="s">
        <v>687</v>
      </c>
      <c r="B274" s="254">
        <v>1.49208E-4</v>
      </c>
      <c r="C274" s="265" t="s">
        <v>688</v>
      </c>
    </row>
    <row r="275">
      <c r="A275" s="254" t="s">
        <v>689</v>
      </c>
      <c r="B275" s="254">
        <v>1.805702E-4</v>
      </c>
      <c r="C275" s="265" t="s">
        <v>690</v>
      </c>
    </row>
    <row r="276">
      <c r="A276" s="254" t="s">
        <v>691</v>
      </c>
      <c r="B276" s="254">
        <v>2.724278E-4</v>
      </c>
      <c r="C276" s="265" t="s">
        <v>692</v>
      </c>
    </row>
    <row r="277">
      <c r="A277" s="254" t="s">
        <v>693</v>
      </c>
      <c r="B277" s="254">
        <v>2.18073E-5</v>
      </c>
      <c r="C277" s="265" t="s">
        <v>694</v>
      </c>
    </row>
    <row r="278">
      <c r="A278" s="254" t="s">
        <v>695</v>
      </c>
      <c r="B278" s="254">
        <v>0.0039102791</v>
      </c>
      <c r="C278" s="265" t="s">
        <v>696</v>
      </c>
    </row>
    <row r="279">
      <c r="A279" s="254" t="s">
        <v>697</v>
      </c>
      <c r="B279" s="254">
        <v>0.0069783442</v>
      </c>
      <c r="C279" s="265" t="s">
        <v>698</v>
      </c>
    </row>
    <row r="280">
      <c r="A280" s="254" t="s">
        <v>699</v>
      </c>
      <c r="B280" s="254">
        <v>0.0075598728</v>
      </c>
      <c r="C280" s="265" t="s">
        <v>700</v>
      </c>
    </row>
    <row r="281">
      <c r="A281" s="254" t="s">
        <v>701</v>
      </c>
      <c r="B281" s="254">
        <v>0.0011339809</v>
      </c>
      <c r="C281" s="265" t="s">
        <v>702</v>
      </c>
    </row>
    <row r="282">
      <c r="A282" s="254" t="s">
        <v>703</v>
      </c>
      <c r="B282" s="254">
        <v>0.0167997174</v>
      </c>
      <c r="C282" s="265" t="s">
        <v>704</v>
      </c>
    </row>
    <row r="283">
      <c r="A283" s="254" t="s">
        <v>705</v>
      </c>
      <c r="B283" s="254">
        <v>0.0021807325</v>
      </c>
      <c r="C283" s="265" t="s">
        <v>706</v>
      </c>
    </row>
    <row r="284">
      <c r="A284" s="254" t="s">
        <v>707</v>
      </c>
      <c r="B284" s="254">
        <v>6.562E-7</v>
      </c>
      <c r="C284" s="265" t="s">
        <v>708</v>
      </c>
    </row>
    <row r="285">
      <c r="A285" s="254" t="s">
        <v>709</v>
      </c>
      <c r="B285" s="254">
        <v>2.21265E-5</v>
      </c>
      <c r="C285" s="265" t="s">
        <v>710</v>
      </c>
    </row>
    <row r="286">
      <c r="A286" s="254" t="s">
        <v>711</v>
      </c>
      <c r="B286" s="254">
        <v>2.26796E-5</v>
      </c>
      <c r="C286" s="265" t="s">
        <v>712</v>
      </c>
    </row>
    <row r="287">
      <c r="A287" s="254" t="s">
        <v>713</v>
      </c>
      <c r="B287" s="254">
        <v>3.9374E-6</v>
      </c>
      <c r="C287" s="265" t="s">
        <v>714</v>
      </c>
    </row>
    <row r="288">
      <c r="A288" s="254" t="s">
        <v>715</v>
      </c>
      <c r="B288" s="254">
        <v>6.4799E-6</v>
      </c>
      <c r="C288" s="265" t="s">
        <v>716</v>
      </c>
    </row>
    <row r="289">
      <c r="A289" s="254" t="s">
        <v>717</v>
      </c>
      <c r="B289" s="254">
        <v>1.10632E-5</v>
      </c>
      <c r="C289" s="265" t="s">
        <v>718</v>
      </c>
    </row>
    <row r="290">
      <c r="A290" s="254" t="s">
        <v>719</v>
      </c>
      <c r="B290" s="254">
        <v>3.5026E-6</v>
      </c>
      <c r="C290" s="265" t="s">
        <v>720</v>
      </c>
    </row>
    <row r="291">
      <c r="A291" s="254" t="s">
        <v>721</v>
      </c>
      <c r="B291" s="254">
        <v>9.24755E-5</v>
      </c>
      <c r="C291" s="265" t="s">
        <v>722</v>
      </c>
    </row>
    <row r="292">
      <c r="A292" s="254" t="s">
        <v>723</v>
      </c>
      <c r="B292" s="254">
        <v>6.80253E-5</v>
      </c>
      <c r="C292" s="265" t="s">
        <v>724</v>
      </c>
    </row>
    <row r="293">
      <c r="A293" s="254" t="s">
        <v>725</v>
      </c>
      <c r="B293" s="254">
        <v>6.29989E-5</v>
      </c>
      <c r="C293" s="265" t="s">
        <v>726</v>
      </c>
    </row>
    <row r="294">
      <c r="A294" s="254" t="s">
        <v>727</v>
      </c>
      <c r="B294" s="254">
        <v>1.225925E-4</v>
      </c>
      <c r="C294" s="265" t="s">
        <v>728</v>
      </c>
    </row>
    <row r="295">
      <c r="A295" s="254" t="s">
        <v>729</v>
      </c>
      <c r="B295" s="254">
        <v>8.72293E-5</v>
      </c>
      <c r="C295" s="265" t="s">
        <v>730</v>
      </c>
    </row>
    <row r="296">
      <c r="A296" s="254" t="s">
        <v>731</v>
      </c>
      <c r="B296" s="254">
        <v>5.6699E-5</v>
      </c>
      <c r="C296" s="265" t="s">
        <v>732</v>
      </c>
    </row>
    <row r="297">
      <c r="A297" s="254" t="s">
        <v>733</v>
      </c>
      <c r="B297" s="254">
        <v>5.70198E-5</v>
      </c>
      <c r="C297" s="265" t="s">
        <v>734</v>
      </c>
    </row>
    <row r="298">
      <c r="A298" s="254" t="s">
        <v>735</v>
      </c>
      <c r="B298" s="254">
        <v>1.18123E-5</v>
      </c>
      <c r="C298" s="265" t="s">
        <v>736</v>
      </c>
    </row>
    <row r="299">
      <c r="A299" s="254" t="s">
        <v>737</v>
      </c>
      <c r="B299" s="254">
        <v>1.52828E-5</v>
      </c>
      <c r="C299" s="265" t="s">
        <v>738</v>
      </c>
    </row>
    <row r="300">
      <c r="A300" s="254" t="s">
        <v>739</v>
      </c>
      <c r="B300" s="254">
        <v>1.023911E-4</v>
      </c>
      <c r="C300" s="265" t="s">
        <v>740</v>
      </c>
    </row>
    <row r="301">
      <c r="A301" s="254" t="s">
        <v>741</v>
      </c>
      <c r="B301" s="254">
        <v>7.66203E-5</v>
      </c>
      <c r="C301" s="265" t="s">
        <v>742</v>
      </c>
    </row>
    <row r="302">
      <c r="A302" s="254" t="s">
        <v>743</v>
      </c>
      <c r="B302" s="254">
        <v>4.42961E-5</v>
      </c>
      <c r="C302" s="265" t="s">
        <v>744</v>
      </c>
    </row>
    <row r="303">
      <c r="A303" s="254" t="s">
        <v>745</v>
      </c>
      <c r="B303" s="254">
        <v>1.054866E-4</v>
      </c>
      <c r="C303" s="265" t="s">
        <v>746</v>
      </c>
    </row>
    <row r="304">
      <c r="A304" s="254" t="s">
        <v>745</v>
      </c>
      <c r="B304" s="254">
        <v>1.054866E-4</v>
      </c>
      <c r="C304" s="265" t="s">
        <v>747</v>
      </c>
    </row>
    <row r="305">
      <c r="A305" s="254" t="s">
        <v>748</v>
      </c>
      <c r="B305" s="254">
        <v>7.30658E-5</v>
      </c>
      <c r="C305" s="265" t="s">
        <v>749</v>
      </c>
    </row>
    <row r="306">
      <c r="A306" s="254" t="s">
        <v>750</v>
      </c>
      <c r="B306" s="254">
        <v>3.5885E-6</v>
      </c>
      <c r="C306" s="265" t="s">
        <v>751</v>
      </c>
    </row>
    <row r="307">
      <c r="A307" s="254" t="s">
        <v>752</v>
      </c>
      <c r="B307" s="254">
        <v>3.944281E-4</v>
      </c>
      <c r="C307" s="265" t="s">
        <v>753</v>
      </c>
    </row>
    <row r="308">
      <c r="A308" s="254" t="s">
        <v>754</v>
      </c>
      <c r="B308" s="254">
        <v>3.149947E-4</v>
      </c>
      <c r="C308" s="265" t="s">
        <v>755</v>
      </c>
    </row>
    <row r="309">
      <c r="A309" s="254" t="s">
        <v>756</v>
      </c>
      <c r="B309" s="254">
        <v>2.834952E-4</v>
      </c>
      <c r="C309" s="265" t="s">
        <v>757</v>
      </c>
    </row>
    <row r="310">
      <c r="A310" s="254" t="s">
        <v>758</v>
      </c>
      <c r="B310" s="254">
        <v>2.015966E-4</v>
      </c>
      <c r="C310" s="265" t="s">
        <v>759</v>
      </c>
    </row>
    <row r="311">
      <c r="A311" s="254" t="s">
        <v>760</v>
      </c>
      <c r="B311" s="254">
        <v>1.2461E-6</v>
      </c>
      <c r="C311" s="265" t="s">
        <v>761</v>
      </c>
    </row>
    <row r="312">
      <c r="A312" s="254" t="s">
        <v>762</v>
      </c>
      <c r="B312" s="254">
        <v>2.98416E-5</v>
      </c>
      <c r="C312" s="265" t="s">
        <v>763</v>
      </c>
    </row>
    <row r="313">
      <c r="A313" s="254" t="s">
        <v>762</v>
      </c>
      <c r="B313" s="254">
        <v>2.51996E-5</v>
      </c>
      <c r="C313" s="265" t="s">
        <v>764</v>
      </c>
    </row>
    <row r="314">
      <c r="A314" s="254" t="s">
        <v>762</v>
      </c>
      <c r="B314" s="254">
        <v>2.83495E-5</v>
      </c>
      <c r="C314" s="265" t="s">
        <v>765</v>
      </c>
    </row>
    <row r="315">
      <c r="A315" s="254" t="s">
        <v>766</v>
      </c>
      <c r="B315" s="254">
        <v>2.29087E-5</v>
      </c>
      <c r="C315" s="265" t="s">
        <v>767</v>
      </c>
    </row>
    <row r="316">
      <c r="A316" s="254" t="s">
        <v>768</v>
      </c>
      <c r="B316" s="254">
        <v>2.14769E-5</v>
      </c>
      <c r="C316" s="265" t="s">
        <v>769</v>
      </c>
    </row>
    <row r="317">
      <c r="A317" s="254" t="s">
        <v>770</v>
      </c>
      <c r="B317" s="254">
        <v>3.7487E-5</v>
      </c>
      <c r="C317" s="265" t="s">
        <v>771</v>
      </c>
    </row>
    <row r="318">
      <c r="A318" s="254" t="s">
        <v>772</v>
      </c>
      <c r="B318" s="254">
        <v>2.49227E-5</v>
      </c>
      <c r="C318" s="265" t="s">
        <v>773</v>
      </c>
    </row>
    <row r="319">
      <c r="A319" s="254" t="s">
        <v>774</v>
      </c>
      <c r="B319" s="254">
        <v>2.95308E-5</v>
      </c>
      <c r="C319" s="265" t="s">
        <v>775</v>
      </c>
    </row>
    <row r="320">
      <c r="A320" s="254" t="s">
        <v>776</v>
      </c>
      <c r="B320" s="254">
        <v>3.33524E-5</v>
      </c>
      <c r="C320" s="265" t="s">
        <v>777</v>
      </c>
    </row>
    <row r="321">
      <c r="A321" s="254" t="s">
        <v>778</v>
      </c>
      <c r="B321" s="254">
        <v>2.0618E-6</v>
      </c>
      <c r="C321" s="265" t="s">
        <v>779</v>
      </c>
    </row>
    <row r="322">
      <c r="A322" s="254" t="s">
        <v>780</v>
      </c>
      <c r="B322" s="254">
        <v>3.6287E-6</v>
      </c>
      <c r="C322" s="265" t="s">
        <v>781</v>
      </c>
    </row>
    <row r="323">
      <c r="A323" s="254" t="s">
        <v>780</v>
      </c>
      <c r="B323" s="254">
        <v>1.5963E-6</v>
      </c>
      <c r="C323" s="265" t="s">
        <v>782</v>
      </c>
    </row>
    <row r="324">
      <c r="A324" s="254" t="s">
        <v>783</v>
      </c>
      <c r="B324" s="254">
        <v>9.844E-7</v>
      </c>
      <c r="C324" s="265" t="s">
        <v>784</v>
      </c>
    </row>
    <row r="325">
      <c r="A325" s="254" t="s">
        <v>785</v>
      </c>
      <c r="B325" s="254">
        <v>7.688006E-4</v>
      </c>
      <c r="C325" s="265" t="s">
        <v>786</v>
      </c>
    </row>
    <row r="326">
      <c r="A326" s="254" t="s">
        <v>787</v>
      </c>
      <c r="B326" s="254">
        <v>8.4879E-6</v>
      </c>
      <c r="C326" s="265" t="s">
        <v>788</v>
      </c>
    </row>
    <row r="327">
      <c r="A327" s="254" t="s">
        <v>789</v>
      </c>
      <c r="B327" s="254">
        <v>1.913892E-4</v>
      </c>
      <c r="C327" s="265" t="s">
        <v>790</v>
      </c>
    </row>
    <row r="328">
      <c r="A328" s="254" t="s">
        <v>791</v>
      </c>
      <c r="B328" s="254">
        <v>2.519958E-4</v>
      </c>
      <c r="C328" s="265" t="s">
        <v>792</v>
      </c>
    </row>
    <row r="329">
      <c r="A329" s="254" t="s">
        <v>793</v>
      </c>
      <c r="B329" s="254">
        <v>2.519958E-4</v>
      </c>
      <c r="C329" s="265" t="s">
        <v>794</v>
      </c>
    </row>
    <row r="330">
      <c r="A330" s="254" t="s">
        <v>795</v>
      </c>
      <c r="B330" s="254">
        <v>1.100952E-4</v>
      </c>
      <c r="C330" s="265" t="s">
        <v>796</v>
      </c>
    </row>
    <row r="331">
      <c r="A331" s="254" t="s">
        <v>797</v>
      </c>
      <c r="B331" s="254">
        <v>8.09986E-5</v>
      </c>
      <c r="C331" s="265" t="s">
        <v>798</v>
      </c>
    </row>
    <row r="332">
      <c r="A332" s="254" t="s">
        <v>799</v>
      </c>
      <c r="B332" s="254">
        <v>3.41047E-5</v>
      </c>
      <c r="C332" s="265" t="s">
        <v>800</v>
      </c>
    </row>
    <row r="333">
      <c r="A333" s="254" t="s">
        <v>801</v>
      </c>
      <c r="B333" s="254">
        <v>5.0624E-6</v>
      </c>
      <c r="C333" s="265" t="s">
        <v>802</v>
      </c>
    </row>
    <row r="334">
      <c r="A334" s="254" t="s">
        <v>803</v>
      </c>
      <c r="B334" s="254">
        <v>7.0763E-6</v>
      </c>
      <c r="C334" s="265" t="s">
        <v>804</v>
      </c>
    </row>
    <row r="335">
      <c r="A335" s="254" t="s">
        <v>803</v>
      </c>
      <c r="B335" s="254">
        <v>1.2741E-6</v>
      </c>
      <c r="C335" s="265" t="s">
        <v>805</v>
      </c>
    </row>
    <row r="336">
      <c r="A336" s="254" t="s">
        <v>806</v>
      </c>
      <c r="B336" s="254">
        <v>1.67997E-5</v>
      </c>
      <c r="C336" s="265" t="s">
        <v>807</v>
      </c>
    </row>
    <row r="337">
      <c r="A337" s="254" t="s">
        <v>808</v>
      </c>
      <c r="B337" s="254">
        <v>7.2691E-6</v>
      </c>
      <c r="C337" s="265" t="s">
        <v>809</v>
      </c>
    </row>
    <row r="338">
      <c r="A338" s="254" t="s">
        <v>810</v>
      </c>
      <c r="B338" s="254">
        <v>6.0246E-5</v>
      </c>
      <c r="C338" s="265" t="s">
        <v>811</v>
      </c>
    </row>
    <row r="339">
      <c r="A339" s="254" t="s">
        <v>812</v>
      </c>
      <c r="B339" s="254">
        <v>1.134E-7</v>
      </c>
      <c r="C339" s="265" t="s">
        <v>813</v>
      </c>
    </row>
    <row r="340">
      <c r="A340" s="254" t="s">
        <v>814</v>
      </c>
      <c r="B340" s="254">
        <v>3.157E-6</v>
      </c>
      <c r="C340" s="265" t="s">
        <v>815</v>
      </c>
    </row>
    <row r="341">
      <c r="A341" s="254" t="s">
        <v>816</v>
      </c>
      <c r="B341" s="254">
        <v>2.129542E-4</v>
      </c>
      <c r="C341" s="265" t="s">
        <v>817</v>
      </c>
    </row>
    <row r="342">
      <c r="A342" s="254" t="s">
        <v>818</v>
      </c>
      <c r="B342" s="254">
        <v>1.3341E-5</v>
      </c>
      <c r="C342" s="265" t="s">
        <v>819</v>
      </c>
    </row>
    <row r="343">
      <c r="A343" s="254" t="s">
        <v>820</v>
      </c>
      <c r="B343" s="254">
        <v>2.8152E-6</v>
      </c>
      <c r="C343" s="265" t="s">
        <v>821</v>
      </c>
    </row>
    <row r="344">
      <c r="A344" s="254" t="s">
        <v>822</v>
      </c>
      <c r="B344" s="254">
        <v>2.88105E-5</v>
      </c>
      <c r="C344" s="265" t="s">
        <v>823</v>
      </c>
    </row>
    <row r="345">
      <c r="A345" s="254" t="s">
        <v>824</v>
      </c>
      <c r="B345" s="254">
        <v>2.42304E-5</v>
      </c>
      <c r="C345" s="265" t="s">
        <v>825</v>
      </c>
    </row>
    <row r="346">
      <c r="A346" s="254" t="s">
        <v>826</v>
      </c>
      <c r="B346" s="254">
        <v>6.81581E-5</v>
      </c>
      <c r="C346" s="265" t="s">
        <v>827</v>
      </c>
    </row>
    <row r="347">
      <c r="A347" s="254" t="s">
        <v>828</v>
      </c>
      <c r="B347" s="254">
        <v>3.77994E-5</v>
      </c>
      <c r="C347" s="265" t="s">
        <v>829</v>
      </c>
    </row>
    <row r="348">
      <c r="A348" s="254" t="s">
        <v>830</v>
      </c>
      <c r="B348" s="254">
        <v>6.7199E-6</v>
      </c>
      <c r="C348" s="265" t="s">
        <v>831</v>
      </c>
    </row>
    <row r="349">
      <c r="A349" s="254" t="s">
        <v>832</v>
      </c>
      <c r="B349" s="254">
        <v>3.69014E-5</v>
      </c>
      <c r="C349" s="265" t="s">
        <v>833</v>
      </c>
    </row>
    <row r="350">
      <c r="A350" s="254" t="s">
        <v>834</v>
      </c>
      <c r="B350" s="254">
        <v>3.94428E-5</v>
      </c>
      <c r="C350" s="265" t="s">
        <v>835</v>
      </c>
    </row>
    <row r="351">
      <c r="A351" s="254" t="s">
        <v>836</v>
      </c>
      <c r="B351" s="254">
        <v>1.007983E-4</v>
      </c>
      <c r="C351" s="265" t="s">
        <v>837</v>
      </c>
    </row>
    <row r="352">
      <c r="A352" s="254" t="s">
        <v>836</v>
      </c>
      <c r="B352" s="254">
        <v>9.7757E-5</v>
      </c>
      <c r="C352" s="265" t="s">
        <v>838</v>
      </c>
    </row>
    <row r="353">
      <c r="A353" s="254" t="s">
        <v>839</v>
      </c>
      <c r="B353" s="254">
        <v>1.852153E-4</v>
      </c>
      <c r="C353" s="265" t="s">
        <v>840</v>
      </c>
    </row>
    <row r="354">
      <c r="A354" s="254" t="s">
        <v>841</v>
      </c>
      <c r="B354" s="254">
        <v>4.27917E-5</v>
      </c>
      <c r="C354" s="265" t="s">
        <v>842</v>
      </c>
    </row>
    <row r="355">
      <c r="A355" s="254" t="s">
        <v>843</v>
      </c>
      <c r="B355" s="254">
        <v>7.61061E-5</v>
      </c>
      <c r="C355" s="265" t="s">
        <v>844</v>
      </c>
    </row>
    <row r="356">
      <c r="A356" s="254" t="s">
        <v>845</v>
      </c>
      <c r="B356" s="254">
        <v>7.26911E-5</v>
      </c>
      <c r="C356" s="265" t="s">
        <v>846</v>
      </c>
    </row>
    <row r="357">
      <c r="A357" s="254" t="s">
        <v>845</v>
      </c>
      <c r="B357" s="254">
        <v>6.0479E-5</v>
      </c>
      <c r="C357" s="265" t="s">
        <v>847</v>
      </c>
    </row>
    <row r="358">
      <c r="A358" s="254" t="s">
        <v>848</v>
      </c>
      <c r="B358" s="254">
        <v>2.159964E-4</v>
      </c>
      <c r="C358" s="265" t="s">
        <v>849</v>
      </c>
    </row>
    <row r="359">
      <c r="A359" s="254" t="s">
        <v>850</v>
      </c>
      <c r="B359" s="254">
        <v>1.007983E-4</v>
      </c>
      <c r="C359" s="265" t="s">
        <v>851</v>
      </c>
    </row>
    <row r="360">
      <c r="A360" s="254" t="s">
        <v>852</v>
      </c>
      <c r="B360" s="254">
        <v>1.417476E-4</v>
      </c>
      <c r="C360" s="265" t="s">
        <v>853</v>
      </c>
    </row>
    <row r="361">
      <c r="A361" s="254" t="s">
        <v>854</v>
      </c>
      <c r="B361" s="254">
        <v>3.8935E-5</v>
      </c>
      <c r="C361" s="265" t="s">
        <v>855</v>
      </c>
    </row>
    <row r="362">
      <c r="A362" s="254" t="s">
        <v>856</v>
      </c>
      <c r="B362" s="254">
        <v>5.53702E-5</v>
      </c>
      <c r="C362" s="265" t="s">
        <v>857</v>
      </c>
    </row>
    <row r="363">
      <c r="A363" s="254" t="s">
        <v>858</v>
      </c>
      <c r="B363" s="254">
        <v>2.43867E-5</v>
      </c>
      <c r="C363" s="265" t="s">
        <v>859</v>
      </c>
    </row>
    <row r="364">
      <c r="A364" s="254" t="s">
        <v>858</v>
      </c>
      <c r="B364" s="254">
        <v>2.51996E-5</v>
      </c>
      <c r="C364" s="265" t="s">
        <v>860</v>
      </c>
    </row>
    <row r="365">
      <c r="A365" s="254" t="s">
        <v>861</v>
      </c>
      <c r="B365" s="254">
        <v>4.88785E-5</v>
      </c>
      <c r="C365" s="265" t="s">
        <v>862</v>
      </c>
    </row>
    <row r="366">
      <c r="A366" s="254" t="s">
        <v>863</v>
      </c>
      <c r="B366" s="254">
        <v>5.24991E-5</v>
      </c>
      <c r="C366" s="265" t="s">
        <v>864</v>
      </c>
    </row>
    <row r="367">
      <c r="A367" s="254" t="s">
        <v>865</v>
      </c>
      <c r="B367" s="254">
        <v>4.4296E-6</v>
      </c>
      <c r="C367" s="265" t="s">
        <v>866</v>
      </c>
    </row>
    <row r="368">
      <c r="A368" s="254" t="s">
        <v>867</v>
      </c>
      <c r="B368" s="254">
        <v>1.05732E-5</v>
      </c>
      <c r="C368" s="265" t="s">
        <v>868</v>
      </c>
    </row>
    <row r="369">
      <c r="A369" s="254" t="s">
        <v>869</v>
      </c>
      <c r="B369" s="254">
        <v>0.0010193087</v>
      </c>
      <c r="C369" s="265" t="s">
        <v>870</v>
      </c>
    </row>
    <row r="370">
      <c r="A370" s="254" t="s">
        <v>869</v>
      </c>
      <c r="B370" s="254">
        <v>0.0031282232</v>
      </c>
      <c r="C370" s="265" t="s">
        <v>871</v>
      </c>
    </row>
    <row r="371">
      <c r="A371" s="254" t="s">
        <v>872</v>
      </c>
      <c r="B371" s="254">
        <v>0.0020249659</v>
      </c>
      <c r="C371" s="265" t="s">
        <v>873</v>
      </c>
    </row>
    <row r="372">
      <c r="A372" s="254" t="s">
        <v>874</v>
      </c>
      <c r="B372" s="254">
        <v>5.90615E-5</v>
      </c>
      <c r="C372" s="265" t="s">
        <v>875</v>
      </c>
    </row>
    <row r="373">
      <c r="A373" s="254" t="s">
        <v>876</v>
      </c>
      <c r="B373" s="254">
        <v>0.0012886147</v>
      </c>
      <c r="C373" s="265" t="s">
        <v>877</v>
      </c>
    </row>
    <row r="374">
      <c r="A374" s="254" t="s">
        <v>878</v>
      </c>
      <c r="B374" s="254">
        <v>0.0021395867</v>
      </c>
      <c r="C374" s="265" t="s">
        <v>879</v>
      </c>
    </row>
    <row r="375">
      <c r="A375" s="254" t="s">
        <v>880</v>
      </c>
      <c r="B375" s="254">
        <v>9.4498E-6</v>
      </c>
      <c r="C375" s="265" t="s">
        <v>881</v>
      </c>
    </row>
    <row r="376">
      <c r="A376" s="254" t="s">
        <v>882</v>
      </c>
      <c r="B376" s="254">
        <v>6.6705E-6</v>
      </c>
      <c r="C376" s="265" t="s">
        <v>883</v>
      </c>
    </row>
    <row r="377">
      <c r="A377" s="254" t="s">
        <v>884</v>
      </c>
      <c r="B377" s="254">
        <v>7.7458E-6</v>
      </c>
      <c r="C377" s="265" t="s">
        <v>885</v>
      </c>
    </row>
    <row r="378">
      <c r="A378" s="254" t="s">
        <v>886</v>
      </c>
      <c r="B378" s="254">
        <v>1.87481E-5</v>
      </c>
      <c r="C378" s="265" t="s">
        <v>887</v>
      </c>
    </row>
    <row r="379">
      <c r="A379" s="254" t="s">
        <v>888</v>
      </c>
      <c r="B379" s="254">
        <v>8.2772E-6</v>
      </c>
      <c r="C379" s="265" t="s">
        <v>889</v>
      </c>
    </row>
    <row r="380">
      <c r="A380" s="254" t="s">
        <v>890</v>
      </c>
      <c r="B380" s="254">
        <v>9.44984E-5</v>
      </c>
      <c r="C380" s="265" t="s">
        <v>891</v>
      </c>
    </row>
    <row r="381">
      <c r="A381" s="254" t="s">
        <v>892</v>
      </c>
      <c r="B381" s="254">
        <v>1.52776E-5</v>
      </c>
      <c r="C381" s="265" t="s">
        <v>893</v>
      </c>
    </row>
    <row r="382">
      <c r="A382" s="254" t="s">
        <v>894</v>
      </c>
      <c r="B382" s="254">
        <v>1.01611E-5</v>
      </c>
      <c r="C382" s="265" t="s">
        <v>895</v>
      </c>
    </row>
    <row r="383">
      <c r="A383" s="254" t="s">
        <v>896</v>
      </c>
      <c r="B383" s="254">
        <v>3.23995E-5</v>
      </c>
      <c r="C383" s="265" t="s">
        <v>897</v>
      </c>
    </row>
    <row r="384">
      <c r="A384" s="254" t="s">
        <v>898</v>
      </c>
      <c r="B384" s="254">
        <v>4.53592E-5</v>
      </c>
      <c r="C384" s="265" t="s">
        <v>899</v>
      </c>
    </row>
    <row r="385">
      <c r="A385" s="254" t="s">
        <v>900</v>
      </c>
      <c r="B385" s="254">
        <v>1.52212E-5</v>
      </c>
      <c r="C385" s="265" t="s">
        <v>901</v>
      </c>
    </row>
    <row r="386">
      <c r="A386" s="254" t="s">
        <v>902</v>
      </c>
      <c r="B386" s="254">
        <v>3.5437E-6</v>
      </c>
      <c r="C386" s="265" t="s">
        <v>903</v>
      </c>
    </row>
    <row r="387">
      <c r="A387" s="254" t="s">
        <v>904</v>
      </c>
      <c r="B387" s="254">
        <v>7.49739E-5</v>
      </c>
      <c r="C387" s="265" t="s">
        <v>905</v>
      </c>
    </row>
    <row r="388">
      <c r="A388" s="254" t="s">
        <v>904</v>
      </c>
      <c r="B388" s="254">
        <v>7.55987E-5</v>
      </c>
      <c r="C388" s="265" t="s">
        <v>906</v>
      </c>
    </row>
    <row r="389">
      <c r="A389" s="254" t="s">
        <v>907</v>
      </c>
      <c r="B389" s="254">
        <v>2.67448E-5</v>
      </c>
      <c r="C389" s="265" t="s">
        <v>908</v>
      </c>
    </row>
    <row r="390">
      <c r="A390" s="254" t="s">
        <v>909</v>
      </c>
      <c r="B390" s="254">
        <v>5.15446E-5</v>
      </c>
      <c r="C390" s="265" t="s">
        <v>910</v>
      </c>
    </row>
    <row r="391">
      <c r="A391" s="254" t="s">
        <v>911</v>
      </c>
      <c r="B391" s="254">
        <v>7.08738E-5</v>
      </c>
      <c r="C391" s="265" t="s">
        <v>912</v>
      </c>
    </row>
    <row r="392">
      <c r="A392" s="254" t="s">
        <v>913</v>
      </c>
      <c r="B392" s="254">
        <v>4.77466E-5</v>
      </c>
      <c r="C392" s="265" t="s">
        <v>914</v>
      </c>
    </row>
    <row r="393">
      <c r="A393" s="254" t="s">
        <v>915</v>
      </c>
      <c r="B393" s="254">
        <v>9.6509E-5</v>
      </c>
      <c r="C393" s="265" t="s">
        <v>916</v>
      </c>
    </row>
    <row r="394">
      <c r="A394" s="254" t="s">
        <v>917</v>
      </c>
      <c r="B394" s="254">
        <v>2.00705E-5</v>
      </c>
      <c r="C394" s="265" t="s">
        <v>918</v>
      </c>
    </row>
    <row r="395">
      <c r="A395" s="254" t="s">
        <v>919</v>
      </c>
      <c r="B395" s="254">
        <v>4.718E-6</v>
      </c>
      <c r="C395" s="265" t="s">
        <v>920</v>
      </c>
    </row>
    <row r="396">
      <c r="A396" s="254" t="s">
        <v>921</v>
      </c>
      <c r="B396" s="254">
        <v>5.06241E-5</v>
      </c>
      <c r="C396" s="265" t="s">
        <v>922</v>
      </c>
    </row>
    <row r="397">
      <c r="A397" s="254" t="s">
        <v>923</v>
      </c>
      <c r="B397" s="254">
        <v>7.1953E-6</v>
      </c>
      <c r="C397" s="265" t="s">
        <v>924</v>
      </c>
    </row>
    <row r="398">
      <c r="A398" s="254" t="s">
        <v>925</v>
      </c>
      <c r="B398" s="254">
        <v>8.6012E-6</v>
      </c>
      <c r="C398" s="265" t="s">
        <v>926</v>
      </c>
    </row>
    <row r="399">
      <c r="A399" s="254" t="s">
        <v>927</v>
      </c>
      <c r="B399" s="254">
        <v>5.465E-6</v>
      </c>
      <c r="C399" s="265" t="s">
        <v>928</v>
      </c>
    </row>
    <row r="400">
      <c r="A400" s="254" t="s">
        <v>929</v>
      </c>
      <c r="B400" s="254">
        <v>4.2824E-6</v>
      </c>
      <c r="C400" s="265" t="s">
        <v>930</v>
      </c>
    </row>
    <row r="401">
      <c r="A401" s="254" t="s">
        <v>931</v>
      </c>
      <c r="B401" s="254">
        <v>9.145E-6</v>
      </c>
      <c r="C401" s="265" t="s">
        <v>932</v>
      </c>
    </row>
    <row r="402">
      <c r="A402" s="254" t="s">
        <v>933</v>
      </c>
      <c r="B402" s="254">
        <v>3.0648E-6</v>
      </c>
      <c r="C402" s="265" t="s">
        <v>934</v>
      </c>
    </row>
    <row r="403">
      <c r="A403" s="254" t="s">
        <v>935</v>
      </c>
      <c r="B403" s="254">
        <v>8.0999E-6</v>
      </c>
      <c r="C403" s="265" t="s">
        <v>936</v>
      </c>
    </row>
    <row r="404">
      <c r="A404" s="254" t="s">
        <v>937</v>
      </c>
      <c r="B404" s="254">
        <v>5.9683E-6</v>
      </c>
      <c r="C404" s="265" t="s">
        <v>938</v>
      </c>
    </row>
    <row r="405">
      <c r="A405" s="254" t="s">
        <v>939</v>
      </c>
      <c r="B405" s="254">
        <v>7.9578E-6</v>
      </c>
      <c r="C405" s="265" t="s">
        <v>940</v>
      </c>
    </row>
    <row r="406">
      <c r="A406" s="254" t="s">
        <v>941</v>
      </c>
      <c r="B406" s="254">
        <v>6.7199E-6</v>
      </c>
      <c r="C406" s="265" t="s">
        <v>942</v>
      </c>
    </row>
    <row r="407">
      <c r="A407" s="254" t="s">
        <v>943</v>
      </c>
      <c r="B407" s="254">
        <v>5.465E-6</v>
      </c>
      <c r="C407" s="265" t="s">
        <v>944</v>
      </c>
    </row>
    <row r="408">
      <c r="A408" s="254" t="s">
        <v>945</v>
      </c>
      <c r="B408" s="254">
        <v>4.64746E-5</v>
      </c>
      <c r="C408" s="265" t="s">
        <v>946</v>
      </c>
    </row>
    <row r="409">
      <c r="A409" s="254" t="s">
        <v>947</v>
      </c>
      <c r="B409" s="254">
        <v>4.0384E-6</v>
      </c>
      <c r="C409" s="265" t="s">
        <v>948</v>
      </c>
    </row>
    <row r="410">
      <c r="A410" s="254" t="s">
        <v>949</v>
      </c>
      <c r="B410" s="254">
        <v>2.085482E-4</v>
      </c>
      <c r="C410" s="265" t="s">
        <v>950</v>
      </c>
    </row>
    <row r="411">
      <c r="A411" s="254" t="s">
        <v>951</v>
      </c>
      <c r="B411" s="254">
        <v>1.29598E-5</v>
      </c>
      <c r="C411" s="265" t="s">
        <v>952</v>
      </c>
    </row>
    <row r="412">
      <c r="A412" s="254" t="s">
        <v>953</v>
      </c>
      <c r="B412" s="254">
        <v>3.54369E-5</v>
      </c>
      <c r="C412" s="265" t="s">
        <v>954</v>
      </c>
    </row>
    <row r="413">
      <c r="A413" s="254" t="s">
        <v>955</v>
      </c>
      <c r="B413" s="254">
        <v>9.0718E-6</v>
      </c>
      <c r="C413" s="265" t="s">
        <v>956</v>
      </c>
    </row>
    <row r="414">
      <c r="A414" s="254" t="s">
        <v>957</v>
      </c>
      <c r="B414" s="254">
        <v>9.8436E-6</v>
      </c>
      <c r="C414" s="265" t="s">
        <v>958</v>
      </c>
    </row>
    <row r="415">
      <c r="A415" s="254" t="s">
        <v>959</v>
      </c>
      <c r="B415" s="254">
        <v>0.0045359237</v>
      </c>
      <c r="C415" s="265" t="s">
        <v>960</v>
      </c>
    </row>
    <row r="416">
      <c r="A416" s="254" t="s">
        <v>961</v>
      </c>
      <c r="B416" s="254">
        <v>1.012483E-4</v>
      </c>
      <c r="C416" s="265" t="s">
        <v>962</v>
      </c>
    </row>
    <row r="417">
      <c r="A417" s="254" t="s">
        <v>963</v>
      </c>
      <c r="B417" s="254">
        <v>4.295382E-4</v>
      </c>
      <c r="C417" s="265" t="s">
        <v>964</v>
      </c>
    </row>
    <row r="418">
      <c r="A418" s="254" t="s">
        <v>965</v>
      </c>
      <c r="B418" s="254">
        <v>9.2044E-6</v>
      </c>
      <c r="C418" s="265" t="s">
        <v>966</v>
      </c>
    </row>
    <row r="419">
      <c r="A419" s="254" t="s">
        <v>967</v>
      </c>
      <c r="B419" s="254">
        <v>3.5977E-6</v>
      </c>
      <c r="C419" s="265" t="s">
        <v>968</v>
      </c>
    </row>
    <row r="420">
      <c r="A420" s="254" t="s">
        <v>969</v>
      </c>
      <c r="B420" s="254">
        <v>1.36296E-5</v>
      </c>
      <c r="C420" s="265" t="s">
        <v>970</v>
      </c>
    </row>
    <row r="421">
      <c r="A421" s="254" t="s">
        <v>969</v>
      </c>
      <c r="B421" s="254">
        <v>7.4604E-6</v>
      </c>
      <c r="C421" s="265" t="s">
        <v>971</v>
      </c>
    </row>
    <row r="422">
      <c r="A422" s="254" t="s">
        <v>972</v>
      </c>
      <c r="B422" s="254">
        <v>2.577229E-4</v>
      </c>
      <c r="C422" s="265" t="s">
        <v>973</v>
      </c>
    </row>
    <row r="423">
      <c r="A423" s="254" t="s">
        <v>974</v>
      </c>
      <c r="B423" s="254">
        <v>4.169048E-4</v>
      </c>
      <c r="C423" s="265" t="s">
        <v>975</v>
      </c>
    </row>
    <row r="424">
      <c r="A424" s="254" t="s">
        <v>976</v>
      </c>
      <c r="B424" s="254">
        <v>1.417476E-4</v>
      </c>
      <c r="C424" s="265" t="s">
        <v>977</v>
      </c>
    </row>
    <row r="425">
      <c r="A425" s="254" t="s">
        <v>976</v>
      </c>
      <c r="B425" s="254">
        <v>1.417476E-4</v>
      </c>
      <c r="C425" s="265" t="s">
        <v>978</v>
      </c>
    </row>
    <row r="426">
      <c r="A426" s="254" t="s">
        <v>979</v>
      </c>
      <c r="B426" s="254">
        <v>4.049932E-4</v>
      </c>
      <c r="C426" s="265" t="s">
        <v>980</v>
      </c>
    </row>
    <row r="427">
      <c r="A427" s="254" t="s">
        <v>981</v>
      </c>
      <c r="B427" s="254">
        <v>2.36246E-4</v>
      </c>
      <c r="C427" s="265" t="s">
        <v>982</v>
      </c>
    </row>
    <row r="428">
      <c r="A428" s="254" t="s">
        <v>983</v>
      </c>
      <c r="B428" s="254">
        <v>1.667619E-4</v>
      </c>
      <c r="C428" s="265" t="s">
        <v>984</v>
      </c>
    </row>
    <row r="429">
      <c r="A429" s="254" t="s">
        <v>985</v>
      </c>
      <c r="B429" s="254">
        <v>5.243842E-4</v>
      </c>
      <c r="C429" s="265" t="s">
        <v>986</v>
      </c>
    </row>
    <row r="430">
      <c r="A430" s="254" t="s">
        <v>987</v>
      </c>
      <c r="B430" s="254">
        <v>2.511E-7</v>
      </c>
      <c r="C430" s="265" t="s">
        <v>988</v>
      </c>
    </row>
    <row r="431">
      <c r="A431" s="254" t="s">
        <v>989</v>
      </c>
      <c r="B431" s="254">
        <v>1.06178E-5</v>
      </c>
      <c r="C431" s="265" t="s">
        <v>990</v>
      </c>
    </row>
    <row r="432">
      <c r="A432" s="254" t="s">
        <v>991</v>
      </c>
      <c r="B432" s="254">
        <v>6.1496E-6</v>
      </c>
      <c r="C432" s="265" t="s">
        <v>992</v>
      </c>
    </row>
    <row r="433">
      <c r="A433" s="254" t="s">
        <v>993</v>
      </c>
      <c r="B433" s="254">
        <v>4.36147E-5</v>
      </c>
      <c r="C433" s="265" t="s">
        <v>994</v>
      </c>
    </row>
    <row r="434">
      <c r="A434" s="254" t="s">
        <v>995</v>
      </c>
      <c r="B434" s="254">
        <v>3.779936E-4</v>
      </c>
      <c r="C434" s="265" t="s">
        <v>996</v>
      </c>
    </row>
    <row r="435">
      <c r="A435" s="254" t="s">
        <v>997</v>
      </c>
      <c r="B435" s="254">
        <v>3.2399E-6</v>
      </c>
      <c r="C435" s="265" t="s">
        <v>998</v>
      </c>
    </row>
    <row r="436">
      <c r="A436" s="254" t="s">
        <v>999</v>
      </c>
      <c r="B436" s="254">
        <v>3.9103E-6</v>
      </c>
      <c r="C436" s="265" t="s">
        <v>1000</v>
      </c>
    </row>
    <row r="437">
      <c r="A437" s="254" t="s">
        <v>1001</v>
      </c>
      <c r="B437" s="254">
        <v>8.79055E-5</v>
      </c>
      <c r="C437" s="265" t="s">
        <v>1002</v>
      </c>
    </row>
    <row r="438">
      <c r="A438" s="254" t="s">
        <v>1003</v>
      </c>
      <c r="B438" s="254">
        <v>1.166647E-4</v>
      </c>
      <c r="C438" s="265" t="s">
        <v>1004</v>
      </c>
    </row>
    <row r="439">
      <c r="A439" s="254" t="s">
        <v>1005</v>
      </c>
      <c r="B439" s="254">
        <v>1.67997E-5</v>
      </c>
      <c r="C439" s="265" t="s">
        <v>1006</v>
      </c>
    </row>
    <row r="440">
      <c r="A440" s="254" t="s">
        <v>1007</v>
      </c>
      <c r="B440" s="254">
        <v>7.032E-7</v>
      </c>
      <c r="C440" s="265" t="s">
        <v>1008</v>
      </c>
    </row>
    <row r="441">
      <c r="A441" s="254" t="s">
        <v>1009</v>
      </c>
      <c r="B441" s="254">
        <v>7.232E-7</v>
      </c>
      <c r="C441" s="265" t="s">
        <v>1010</v>
      </c>
    </row>
    <row r="442">
      <c r="A442" s="254" t="s">
        <v>1011</v>
      </c>
      <c r="B442" s="254">
        <v>0.0014871881</v>
      </c>
      <c r="C442" s="265" t="s">
        <v>1012</v>
      </c>
    </row>
    <row r="443">
      <c r="A443" s="254" t="s">
        <v>1013</v>
      </c>
      <c r="B443" s="254">
        <v>1.426391E-4</v>
      </c>
      <c r="C443" s="265" t="s">
        <v>1014</v>
      </c>
    </row>
    <row r="444">
      <c r="A444" s="254" t="s">
        <v>1015</v>
      </c>
      <c r="B444" s="254">
        <v>2.834952E-4</v>
      </c>
      <c r="C444" s="265" t="s">
        <v>1016</v>
      </c>
    </row>
    <row r="445">
      <c r="A445" s="254" t="s">
        <v>1017</v>
      </c>
      <c r="B445" s="254">
        <v>5.0399E-6</v>
      </c>
      <c r="C445" s="265" t="s">
        <v>1018</v>
      </c>
    </row>
    <row r="446">
      <c r="A446" s="254" t="s">
        <v>1019</v>
      </c>
      <c r="B446" s="254">
        <v>2.228E-7</v>
      </c>
      <c r="C446" s="265" t="s">
        <v>1020</v>
      </c>
    </row>
    <row r="447">
      <c r="A447" s="254" t="s">
        <v>1021</v>
      </c>
      <c r="B447" s="254">
        <v>1.7446E-6</v>
      </c>
      <c r="C447" s="265" t="s">
        <v>1022</v>
      </c>
    </row>
    <row r="448">
      <c r="A448" s="254" t="s">
        <v>1023</v>
      </c>
      <c r="B448" s="254">
        <v>4.7747E-6</v>
      </c>
      <c r="C448" s="265" t="s">
        <v>1024</v>
      </c>
    </row>
    <row r="449">
      <c r="A449" s="254" t="s">
        <v>1025</v>
      </c>
      <c r="B449" s="254">
        <v>3.3119E-6</v>
      </c>
      <c r="C449" s="265" t="s">
        <v>1026</v>
      </c>
    </row>
    <row r="450">
      <c r="A450" s="254" t="s">
        <v>1027</v>
      </c>
      <c r="B450" s="254">
        <v>7.08738E-5</v>
      </c>
      <c r="C450" s="265" t="s">
        <v>1028</v>
      </c>
    </row>
    <row r="451">
      <c r="A451" s="254" t="s">
        <v>1029</v>
      </c>
      <c r="B451" s="254">
        <v>7.7142E-6</v>
      </c>
      <c r="C451" s="265" t="s">
        <v>1030</v>
      </c>
    </row>
    <row r="452">
      <c r="A452" s="254" t="s">
        <v>1031</v>
      </c>
      <c r="B452" s="254">
        <v>1.81437E-5</v>
      </c>
      <c r="C452" s="265" t="s">
        <v>1032</v>
      </c>
    </row>
    <row r="453">
      <c r="A453" s="254" t="s">
        <v>1033</v>
      </c>
      <c r="B453" s="254">
        <v>2.68398E-5</v>
      </c>
      <c r="C453" s="265" t="s">
        <v>1034</v>
      </c>
    </row>
    <row r="454">
      <c r="A454" s="254" t="s">
        <v>1035</v>
      </c>
      <c r="B454" s="254">
        <v>5.09654E-5</v>
      </c>
      <c r="C454" s="265" t="s">
        <v>1036</v>
      </c>
    </row>
    <row r="455">
      <c r="A455" s="254" t="s">
        <v>1037</v>
      </c>
      <c r="B455" s="254">
        <v>3.08566E-5</v>
      </c>
      <c r="C455" s="265" t="s">
        <v>1038</v>
      </c>
    </row>
    <row r="456">
      <c r="A456" s="254" t="s">
        <v>1039</v>
      </c>
      <c r="B456" s="254">
        <v>5.03992E-5</v>
      </c>
      <c r="C456" s="265" t="s">
        <v>1040</v>
      </c>
    </row>
    <row r="457">
      <c r="A457" s="254" t="s">
        <v>1041</v>
      </c>
      <c r="B457" s="254">
        <v>3.77994E-5</v>
      </c>
      <c r="C457" s="265" t="s">
        <v>1042</v>
      </c>
    </row>
    <row r="458">
      <c r="A458" s="254" t="s">
        <v>1043</v>
      </c>
      <c r="B458" s="254">
        <v>4.49992E-5</v>
      </c>
      <c r="C458" s="265" t="s">
        <v>1044</v>
      </c>
    </row>
    <row r="459">
      <c r="A459" s="254" t="s">
        <v>1043</v>
      </c>
      <c r="B459" s="254">
        <v>0.045359237</v>
      </c>
      <c r="C459" s="265" t="s">
        <v>1045</v>
      </c>
    </row>
    <row r="460">
      <c r="A460" s="254" t="s">
        <v>1046</v>
      </c>
      <c r="B460" s="254">
        <v>2.852782E-4</v>
      </c>
      <c r="C460" s="265" t="s">
        <v>1047</v>
      </c>
    </row>
    <row r="461">
      <c r="A461" s="254" t="s">
        <v>1048</v>
      </c>
      <c r="B461" s="254">
        <v>2.267962E-4</v>
      </c>
      <c r="C461" s="265" t="s">
        <v>1049</v>
      </c>
    </row>
    <row r="462">
      <c r="A462" s="254" t="s">
        <v>1050</v>
      </c>
      <c r="B462" s="254">
        <v>3.023949E-4</v>
      </c>
      <c r="C462" s="265" t="s">
        <v>1051</v>
      </c>
    </row>
    <row r="463">
      <c r="A463" s="254" t="s">
        <v>1050</v>
      </c>
      <c r="B463" s="254">
        <v>2.212646E-4</v>
      </c>
      <c r="C463" s="265" t="s">
        <v>1052</v>
      </c>
    </row>
    <row r="464">
      <c r="A464" s="254" t="s">
        <v>1053</v>
      </c>
      <c r="B464" s="254">
        <v>4.9304E-6</v>
      </c>
      <c r="C464" s="265" t="s">
        <v>1054</v>
      </c>
    </row>
    <row r="465">
      <c r="A465" s="254" t="s">
        <v>1055</v>
      </c>
      <c r="B465" s="254">
        <v>1.44E-6</v>
      </c>
      <c r="C465" s="265" t="s">
        <v>1056</v>
      </c>
    </row>
    <row r="466">
      <c r="A466" s="254" t="s">
        <v>1057</v>
      </c>
      <c r="B466" s="254">
        <v>2.4738E-6</v>
      </c>
      <c r="C466" s="265" t="s">
        <v>1058</v>
      </c>
    </row>
    <row r="467">
      <c r="A467" s="254" t="s">
        <v>1059</v>
      </c>
      <c r="B467" s="254">
        <v>3.024E-7</v>
      </c>
      <c r="C467" s="265" t="s">
        <v>1060</v>
      </c>
    </row>
    <row r="468">
      <c r="A468" s="254" t="s">
        <v>1061</v>
      </c>
      <c r="B468" s="254">
        <v>4.93E-7</v>
      </c>
      <c r="C468" s="265" t="s">
        <v>1062</v>
      </c>
    </row>
    <row r="469">
      <c r="A469" s="254" t="s">
        <v>1063</v>
      </c>
      <c r="B469" s="254">
        <v>6.667E-7</v>
      </c>
      <c r="C469" s="265" t="s">
        <v>1064</v>
      </c>
    </row>
    <row r="470">
      <c r="A470" s="254" t="s">
        <v>1065</v>
      </c>
      <c r="B470" s="254">
        <v>4.573E-7</v>
      </c>
      <c r="C470" s="265" t="s">
        <v>1066</v>
      </c>
    </row>
    <row r="471">
      <c r="A471" s="254" t="s">
        <v>1067</v>
      </c>
      <c r="B471" s="254">
        <v>9.44984E-5</v>
      </c>
      <c r="C471" s="265" t="s">
        <v>1068</v>
      </c>
    </row>
    <row r="472">
      <c r="A472" s="254" t="s">
        <v>1069</v>
      </c>
      <c r="B472" s="254">
        <v>6.16294E-5</v>
      </c>
      <c r="C472" s="265" t="s">
        <v>1070</v>
      </c>
    </row>
    <row r="473">
      <c r="A473" s="254" t="s">
        <v>1071</v>
      </c>
      <c r="B473" s="254">
        <v>1.89629E-5</v>
      </c>
      <c r="C473" s="265" t="s">
        <v>1072</v>
      </c>
    </row>
    <row r="474">
      <c r="A474" s="254" t="s">
        <v>39</v>
      </c>
      <c r="B474" s="254">
        <v>5.33638E-5</v>
      </c>
      <c r="C474" s="265" t="s">
        <v>1073</v>
      </c>
    </row>
    <row r="475">
      <c r="A475" s="254" t="s">
        <v>39</v>
      </c>
      <c r="B475" s="254">
        <v>4.31993E-5</v>
      </c>
      <c r="C475" s="265" t="s">
        <v>1074</v>
      </c>
    </row>
    <row r="476">
      <c r="A476" s="254" t="s">
        <v>1075</v>
      </c>
      <c r="B476" s="254">
        <v>2.57723E-5</v>
      </c>
      <c r="C476" s="265" t="s">
        <v>1076</v>
      </c>
    </row>
    <row r="477">
      <c r="A477" s="254" t="s">
        <v>1077</v>
      </c>
      <c r="B477" s="254">
        <v>7.55987E-5</v>
      </c>
      <c r="C477" s="265" t="s">
        <v>1078</v>
      </c>
    </row>
    <row r="478">
      <c r="A478" s="254" t="s">
        <v>1079</v>
      </c>
      <c r="B478" s="254">
        <v>5.90615E-5</v>
      </c>
      <c r="C478" s="265" t="s">
        <v>1080</v>
      </c>
    </row>
    <row r="479">
      <c r="A479" s="254" t="s">
        <v>1081</v>
      </c>
      <c r="B479" s="254">
        <v>2.98416E-5</v>
      </c>
      <c r="C479" s="265" t="s">
        <v>1082</v>
      </c>
    </row>
    <row r="480">
      <c r="A480" s="254" t="s">
        <v>1083</v>
      </c>
      <c r="B480" s="254">
        <v>1.88997E-5</v>
      </c>
      <c r="C480" s="265" t="s">
        <v>1084</v>
      </c>
    </row>
    <row r="481">
      <c r="A481" s="254" t="s">
        <v>1085</v>
      </c>
      <c r="B481" s="254">
        <v>3.48917E-5</v>
      </c>
      <c r="C481" s="265" t="s">
        <v>1086</v>
      </c>
    </row>
    <row r="482">
      <c r="A482" s="254" t="s">
        <v>1085</v>
      </c>
      <c r="B482" s="254">
        <v>2.74904E-5</v>
      </c>
      <c r="C482" s="265" t="s">
        <v>1087</v>
      </c>
    </row>
    <row r="483">
      <c r="A483" s="254" t="s">
        <v>1088</v>
      </c>
      <c r="B483" s="254">
        <v>4.1311E-6</v>
      </c>
      <c r="C483" s="265" t="s">
        <v>1089</v>
      </c>
    </row>
    <row r="484">
      <c r="A484" s="254" t="s">
        <v>1090</v>
      </c>
      <c r="B484" s="254">
        <v>2.49227E-5</v>
      </c>
      <c r="C484" s="265" t="s">
        <v>1091</v>
      </c>
    </row>
    <row r="485">
      <c r="A485" s="254" t="s">
        <v>1092</v>
      </c>
      <c r="B485" s="254">
        <v>1.178E-7</v>
      </c>
      <c r="C485" s="265" t="s">
        <v>1093</v>
      </c>
    </row>
    <row r="486">
      <c r="A486" s="254" t="s">
        <v>1094</v>
      </c>
      <c r="B486" s="254">
        <v>1.417E-7</v>
      </c>
      <c r="C486" s="265" t="s">
        <v>1095</v>
      </c>
    </row>
    <row r="487">
      <c r="A487" s="254" t="s">
        <v>1096</v>
      </c>
      <c r="B487" s="254">
        <v>9.4498E-6</v>
      </c>
      <c r="C487" s="265" t="s">
        <v>1097</v>
      </c>
    </row>
    <row r="488">
      <c r="A488" s="254" t="s">
        <v>1098</v>
      </c>
      <c r="B488" s="254">
        <v>1.007983E-4</v>
      </c>
      <c r="C488" s="265" t="s">
        <v>1099</v>
      </c>
    </row>
    <row r="489">
      <c r="A489" s="254" t="s">
        <v>1100</v>
      </c>
      <c r="B489" s="254">
        <v>2.9842E-6</v>
      </c>
      <c r="C489" s="265" t="s">
        <v>1101</v>
      </c>
    </row>
    <row r="490">
      <c r="A490" s="254" t="s">
        <v>1102</v>
      </c>
      <c r="B490" s="254">
        <v>1.35E-6</v>
      </c>
      <c r="C490" s="265" t="s">
        <v>1103</v>
      </c>
    </row>
    <row r="491">
      <c r="A491" s="254" t="s">
        <v>1104</v>
      </c>
      <c r="B491" s="254">
        <v>0.0012259253</v>
      </c>
      <c r="C491" s="265" t="s">
        <v>1105</v>
      </c>
    </row>
    <row r="492">
      <c r="A492" s="254" t="s">
        <v>1106</v>
      </c>
      <c r="B492" s="254">
        <v>1.619973E-4</v>
      </c>
      <c r="C492" s="265" t="s">
        <v>1107</v>
      </c>
    </row>
    <row r="493">
      <c r="A493" s="254" t="s">
        <v>1108</v>
      </c>
      <c r="B493" s="254">
        <v>5.451831E-4</v>
      </c>
      <c r="C493" s="265" t="s">
        <v>1109</v>
      </c>
    </row>
    <row r="494">
      <c r="A494" s="254" t="s">
        <v>1110</v>
      </c>
      <c r="B494" s="254">
        <v>2.015966E-4</v>
      </c>
      <c r="C494" s="265" t="s">
        <v>1111</v>
      </c>
    </row>
    <row r="495">
      <c r="A495" s="254" t="s">
        <v>1112</v>
      </c>
      <c r="B495" s="254">
        <v>2.212646E-4</v>
      </c>
      <c r="C495" s="265" t="s">
        <v>1113</v>
      </c>
    </row>
    <row r="496">
      <c r="A496" s="254" t="s">
        <v>1114</v>
      </c>
      <c r="B496" s="254">
        <v>7.8314E-6</v>
      </c>
      <c r="C496" s="265" t="s">
        <v>1115</v>
      </c>
    </row>
    <row r="497">
      <c r="A497" s="254" t="s">
        <v>1116</v>
      </c>
      <c r="B497" s="254">
        <v>1.13398E-5</v>
      </c>
      <c r="C497" s="265" t="s">
        <v>1117</v>
      </c>
    </row>
    <row r="498">
      <c r="A498" s="254" t="s">
        <v>1118</v>
      </c>
      <c r="B498" s="254">
        <v>0.0021807325</v>
      </c>
      <c r="C498" s="265" t="s">
        <v>1119</v>
      </c>
    </row>
    <row r="499">
      <c r="A499" s="254" t="s">
        <v>1120</v>
      </c>
      <c r="B499" s="254">
        <v>0.0018143695</v>
      </c>
      <c r="C499" s="265" t="s">
        <v>1121</v>
      </c>
    </row>
    <row r="500">
      <c r="A500" s="254" t="s">
        <v>1122</v>
      </c>
      <c r="B500" s="254">
        <v>5.1358E-6</v>
      </c>
      <c r="C500" s="265" t="s">
        <v>1123</v>
      </c>
    </row>
    <row r="501">
      <c r="A501" s="254" t="s">
        <v>1124</v>
      </c>
      <c r="B501" s="254">
        <v>2.451851E-4</v>
      </c>
      <c r="C501" s="265" t="s">
        <v>1125</v>
      </c>
    </row>
    <row r="502">
      <c r="A502" s="254" t="s">
        <v>1126</v>
      </c>
      <c r="B502" s="254">
        <v>3.687743E-4</v>
      </c>
      <c r="C502" s="265" t="s">
        <v>1127</v>
      </c>
    </row>
    <row r="503">
      <c r="A503" s="254" t="s">
        <v>1128</v>
      </c>
      <c r="B503" s="254">
        <v>4.9736E-5</v>
      </c>
      <c r="C503" s="265" t="s">
        <v>1129</v>
      </c>
    </row>
    <row r="504">
      <c r="A504" s="254" t="s">
        <v>1130</v>
      </c>
      <c r="B504" s="254">
        <v>4.04993E-5</v>
      </c>
      <c r="C504" s="265" t="s">
        <v>1131</v>
      </c>
    </row>
    <row r="505">
      <c r="A505" s="254" t="s">
        <v>1132</v>
      </c>
      <c r="B505" s="254">
        <v>6.12963E-5</v>
      </c>
      <c r="C505" s="265" t="s">
        <v>1133</v>
      </c>
    </row>
    <row r="506">
      <c r="A506" s="254" t="s">
        <v>1134</v>
      </c>
      <c r="B506" s="254">
        <v>4.29538E-5</v>
      </c>
      <c r="C506" s="265" t="s">
        <v>1135</v>
      </c>
    </row>
    <row r="507">
      <c r="A507" s="254" t="s">
        <v>1136</v>
      </c>
      <c r="B507" s="254">
        <v>4.62849E-5</v>
      </c>
      <c r="C507" s="265" t="s">
        <v>1137</v>
      </c>
    </row>
    <row r="508">
      <c r="A508" s="254" t="s">
        <v>1138</v>
      </c>
      <c r="B508" s="254">
        <v>2.57723E-5</v>
      </c>
      <c r="C508" s="265" t="s">
        <v>1139</v>
      </c>
    </row>
    <row r="509">
      <c r="A509" s="254" t="s">
        <v>1140</v>
      </c>
      <c r="B509" s="254">
        <v>9.8779E-6</v>
      </c>
      <c r="C509" s="265" t="s">
        <v>1141</v>
      </c>
    </row>
    <row r="510">
      <c r="A510" s="254" t="s">
        <v>1142</v>
      </c>
      <c r="B510" s="254">
        <v>6.217E-6</v>
      </c>
      <c r="C510" s="265" t="s">
        <v>1143</v>
      </c>
    </row>
    <row r="511">
      <c r="A511" s="254" t="s">
        <v>1142</v>
      </c>
      <c r="B511" s="254">
        <v>7.2691E-6</v>
      </c>
      <c r="C511" s="265" t="s">
        <v>1144</v>
      </c>
    </row>
    <row r="512">
      <c r="A512" s="254" t="s">
        <v>1145</v>
      </c>
      <c r="B512" s="254">
        <v>2.26796E-5</v>
      </c>
      <c r="C512" s="265" t="s">
        <v>1146</v>
      </c>
    </row>
    <row r="513">
      <c r="A513" s="254" t="s">
        <v>1147</v>
      </c>
      <c r="B513" s="254">
        <v>1.10632E-5</v>
      </c>
      <c r="C513" s="265" t="s">
        <v>1148</v>
      </c>
    </row>
    <row r="514">
      <c r="A514" s="254" t="s">
        <v>1149</v>
      </c>
      <c r="B514" s="254">
        <v>2.164E-7</v>
      </c>
      <c r="C514" s="265" t="s">
        <v>1150</v>
      </c>
    </row>
    <row r="515">
      <c r="A515" s="254" t="s">
        <v>1151</v>
      </c>
      <c r="B515" s="254">
        <v>2.198E-7</v>
      </c>
      <c r="C515" s="265" t="s">
        <v>1152</v>
      </c>
    </row>
    <row r="516">
      <c r="A516" s="254" t="s">
        <v>1153</v>
      </c>
      <c r="B516" s="254">
        <v>9.4498E-6</v>
      </c>
      <c r="C516" s="265" t="s">
        <v>1154</v>
      </c>
    </row>
    <row r="517">
      <c r="A517" s="254" t="s">
        <v>1155</v>
      </c>
      <c r="B517" s="254">
        <v>9.4498E-6</v>
      </c>
      <c r="C517" s="265" t="s">
        <v>1156</v>
      </c>
    </row>
    <row r="518">
      <c r="A518" s="254" t="s">
        <v>1157</v>
      </c>
      <c r="B518" s="254">
        <v>5.09654E-5</v>
      </c>
      <c r="C518" s="265" t="s">
        <v>1158</v>
      </c>
    </row>
    <row r="519">
      <c r="A519" s="254" t="s">
        <v>1159</v>
      </c>
      <c r="B519" s="254">
        <v>3.522E-7</v>
      </c>
      <c r="C519" s="265" t="s">
        <v>1160</v>
      </c>
    </row>
    <row r="520">
      <c r="A520" s="254" t="s">
        <v>1161</v>
      </c>
      <c r="B520" s="254">
        <v>6.032E-7</v>
      </c>
      <c r="C520" s="265" t="s">
        <v>1162</v>
      </c>
    </row>
    <row r="521">
      <c r="A521" s="254" t="s">
        <v>1163</v>
      </c>
      <c r="B521" s="254">
        <v>2.025E-7</v>
      </c>
      <c r="C521" s="265" t="s">
        <v>1164</v>
      </c>
    </row>
    <row r="522">
      <c r="A522" s="254" t="s">
        <v>1165</v>
      </c>
      <c r="B522" s="254">
        <v>3.69E-8</v>
      </c>
      <c r="C522" s="265" t="s">
        <v>1166</v>
      </c>
    </row>
    <row r="523">
      <c r="A523" s="254" t="s">
        <v>1167</v>
      </c>
      <c r="B523" s="254">
        <v>2.52E-7</v>
      </c>
      <c r="C523" s="265" t="s">
        <v>1168</v>
      </c>
    </row>
    <row r="524">
      <c r="A524" s="254" t="s">
        <v>1169</v>
      </c>
      <c r="B524" s="254">
        <v>2.0395E-6</v>
      </c>
      <c r="C524" s="265" t="s">
        <v>1170</v>
      </c>
    </row>
    <row r="525">
      <c r="A525" s="254" t="s">
        <v>1171</v>
      </c>
      <c r="B525" s="254">
        <v>7.9578E-6</v>
      </c>
      <c r="C525" s="265" t="s">
        <v>1172</v>
      </c>
    </row>
    <row r="526">
      <c r="A526" s="254" t="s">
        <v>1173</v>
      </c>
      <c r="B526" s="254">
        <v>2.21265E-5</v>
      </c>
      <c r="C526" s="265" t="s">
        <v>1174</v>
      </c>
    </row>
    <row r="527">
      <c r="A527" s="254" t="s">
        <v>1175</v>
      </c>
      <c r="B527" s="254">
        <v>2.38733E-5</v>
      </c>
      <c r="C527" s="265" t="s">
        <v>1176</v>
      </c>
    </row>
    <row r="528">
      <c r="A528" s="254" t="s">
        <v>1177</v>
      </c>
      <c r="B528" s="254">
        <v>7.4604E-6</v>
      </c>
      <c r="C528" s="265" t="s">
        <v>1178</v>
      </c>
    </row>
    <row r="529">
      <c r="A529" s="254" t="s">
        <v>1179</v>
      </c>
      <c r="B529" s="254">
        <v>1.41748E-5</v>
      </c>
      <c r="C529" s="265" t="s">
        <v>1180</v>
      </c>
    </row>
    <row r="530">
      <c r="A530" s="254" t="s">
        <v>1181</v>
      </c>
      <c r="B530" s="254">
        <v>1.71167E-5</v>
      </c>
      <c r="C530" s="265" t="s">
        <v>1182</v>
      </c>
    </row>
    <row r="531">
      <c r="A531" s="254" t="s">
        <v>1183</v>
      </c>
      <c r="B531" s="254">
        <v>3.6172E-6</v>
      </c>
      <c r="C531" s="265" t="s">
        <v>1184</v>
      </c>
    </row>
    <row r="532">
      <c r="A532" s="254" t="s">
        <v>1185</v>
      </c>
      <c r="B532" s="254">
        <v>4.9304E-6</v>
      </c>
      <c r="C532" s="265" t="s">
        <v>1186</v>
      </c>
    </row>
    <row r="533">
      <c r="A533" s="254" t="s">
        <v>1187</v>
      </c>
      <c r="B533" s="254">
        <v>1.19998E-5</v>
      </c>
      <c r="C533" s="265" t="s">
        <v>1188</v>
      </c>
    </row>
    <row r="534">
      <c r="A534" s="254" t="s">
        <v>1189</v>
      </c>
      <c r="B534" s="254">
        <v>6.2999E-6</v>
      </c>
      <c r="C534" s="265" t="s">
        <v>1190</v>
      </c>
    </row>
    <row r="535">
      <c r="A535" s="254" t="s">
        <v>1191</v>
      </c>
      <c r="B535" s="254">
        <v>2.268E-7</v>
      </c>
      <c r="C535" s="265" t="s">
        <v>1192</v>
      </c>
    </row>
    <row r="536">
      <c r="A536" s="254" t="s">
        <v>1193</v>
      </c>
      <c r="B536" s="254">
        <v>6.6548E-6</v>
      </c>
      <c r="C536" s="265" t="s">
        <v>1194</v>
      </c>
    </row>
    <row r="537">
      <c r="A537" s="254" t="s">
        <v>1195</v>
      </c>
      <c r="B537" s="254">
        <v>5.399909E-4</v>
      </c>
      <c r="C537" s="265" t="s">
        <v>1196</v>
      </c>
    </row>
    <row r="538">
      <c r="A538" s="254" t="s">
        <v>1197</v>
      </c>
      <c r="B538" s="254">
        <v>0.0151197457</v>
      </c>
      <c r="C538" s="265" t="s">
        <v>1198</v>
      </c>
    </row>
    <row r="539">
      <c r="A539" s="254" t="s">
        <v>1199</v>
      </c>
      <c r="B539" s="254">
        <v>0.0113398093</v>
      </c>
      <c r="C539" s="265" t="s">
        <v>1200</v>
      </c>
    </row>
    <row r="540">
      <c r="A540" s="254" t="s">
        <v>1201</v>
      </c>
      <c r="B540" s="254">
        <v>0.0090718474</v>
      </c>
      <c r="C540" s="265" t="s">
        <v>1202</v>
      </c>
    </row>
    <row r="541">
      <c r="A541" s="254" t="s">
        <v>1203</v>
      </c>
      <c r="B541" s="254">
        <v>0.00589081</v>
      </c>
      <c r="C541" s="265" t="s">
        <v>1204</v>
      </c>
    </row>
    <row r="542">
      <c r="A542" s="254" t="s">
        <v>1205</v>
      </c>
      <c r="B542" s="254">
        <v>0.0113398093</v>
      </c>
      <c r="C542" s="265" t="s">
        <v>1206</v>
      </c>
    </row>
    <row r="543">
      <c r="A543" s="254" t="s">
        <v>1205</v>
      </c>
      <c r="B543" s="254">
        <v>0.0133409521</v>
      </c>
      <c r="C543" s="265" t="s">
        <v>1207</v>
      </c>
    </row>
    <row r="544">
      <c r="A544" s="254" t="s">
        <v>1205</v>
      </c>
      <c r="B544" s="254">
        <v>0.0113398093</v>
      </c>
      <c r="C544" s="265" t="s">
        <v>1208</v>
      </c>
    </row>
    <row r="545">
      <c r="A545" s="254" t="s">
        <v>1209</v>
      </c>
      <c r="B545" s="254">
        <v>0.0125997881</v>
      </c>
      <c r="C545" s="265" t="s">
        <v>1210</v>
      </c>
    </row>
    <row r="546">
      <c r="A546" s="254" t="s">
        <v>1211</v>
      </c>
      <c r="B546" s="254">
        <v>0.0113398093</v>
      </c>
      <c r="C546" s="265" t="s">
        <v>1212</v>
      </c>
    </row>
    <row r="547">
      <c r="A547" s="254" t="s">
        <v>1213</v>
      </c>
      <c r="B547" s="254">
        <v>0.0069783442</v>
      </c>
      <c r="C547" s="265" t="s">
        <v>1214</v>
      </c>
    </row>
    <row r="548">
      <c r="A548" s="254" t="s">
        <v>1215</v>
      </c>
      <c r="B548" s="254">
        <v>0.0075598728</v>
      </c>
      <c r="C548" s="265" t="s">
        <v>1216</v>
      </c>
    </row>
    <row r="549">
      <c r="A549" s="254" t="s">
        <v>1217</v>
      </c>
      <c r="B549" s="254">
        <v>2.53121E-5</v>
      </c>
      <c r="C549" s="265" t="s">
        <v>1218</v>
      </c>
    </row>
    <row r="550">
      <c r="A550" s="254" t="s">
        <v>1219</v>
      </c>
      <c r="B550" s="254">
        <v>7.123E-6</v>
      </c>
      <c r="C550" s="265" t="s">
        <v>1220</v>
      </c>
    </row>
    <row r="551">
      <c r="A551" s="254" t="s">
        <v>1221</v>
      </c>
      <c r="B551" s="254">
        <v>3.48917E-5</v>
      </c>
      <c r="C551" s="265" t="s">
        <v>1222</v>
      </c>
    </row>
    <row r="552">
      <c r="A552" s="254" t="s">
        <v>1223</v>
      </c>
      <c r="B552" s="254">
        <v>1.53241E-5</v>
      </c>
      <c r="C552" s="265" t="s">
        <v>1224</v>
      </c>
    </row>
    <row r="553">
      <c r="A553" s="254" t="s">
        <v>1225</v>
      </c>
      <c r="B553" s="254">
        <v>5.45183E-5</v>
      </c>
      <c r="C553" s="265" t="s">
        <v>1226</v>
      </c>
    </row>
    <row r="554">
      <c r="A554" s="254" t="s">
        <v>1227</v>
      </c>
      <c r="B554" s="254">
        <v>3.54369E-5</v>
      </c>
      <c r="C554" s="265" t="s">
        <v>1228</v>
      </c>
    </row>
    <row r="555">
      <c r="A555" s="254" t="s">
        <v>1229</v>
      </c>
      <c r="B555" s="254">
        <v>1.33724E-5</v>
      </c>
      <c r="C555" s="265" t="s">
        <v>1230</v>
      </c>
    </row>
    <row r="556">
      <c r="A556" s="254" t="s">
        <v>1231</v>
      </c>
      <c r="B556" s="254">
        <v>1.04035E-5</v>
      </c>
      <c r="C556" s="265" t="s">
        <v>1232</v>
      </c>
    </row>
    <row r="557">
      <c r="A557" s="254" t="s">
        <v>1231</v>
      </c>
      <c r="B557" s="254">
        <v>1.05487E-5</v>
      </c>
      <c r="C557" s="265" t="s">
        <v>1233</v>
      </c>
    </row>
    <row r="558">
      <c r="A558" s="254" t="s">
        <v>1234</v>
      </c>
      <c r="B558" s="254">
        <v>2.39E-8</v>
      </c>
      <c r="C558" s="265" t="s">
        <v>1235</v>
      </c>
    </row>
    <row r="559">
      <c r="A559" s="254" t="s">
        <v>1236</v>
      </c>
      <c r="B559" s="254">
        <v>2.39E-8</v>
      </c>
      <c r="C559" s="265" t="s">
        <v>1237</v>
      </c>
    </row>
    <row r="560">
      <c r="A560" s="254" t="s">
        <v>1238</v>
      </c>
      <c r="B560" s="254">
        <v>1.79997E-5</v>
      </c>
      <c r="C560" s="265" t="s">
        <v>1239</v>
      </c>
    </row>
    <row r="561">
      <c r="A561" s="254" t="s">
        <v>1240</v>
      </c>
      <c r="B561" s="254">
        <v>7.08738E-5</v>
      </c>
      <c r="C561" s="265" t="s">
        <v>1241</v>
      </c>
    </row>
    <row r="562">
      <c r="A562" s="254" t="s">
        <v>1242</v>
      </c>
      <c r="B562" s="254">
        <v>8.33044E-5</v>
      </c>
      <c r="C562" s="265" t="s">
        <v>1243</v>
      </c>
    </row>
    <row r="563">
      <c r="A563" s="254" t="s">
        <v>1244</v>
      </c>
      <c r="B563" s="254">
        <v>1.417476E-4</v>
      </c>
      <c r="C563" s="265" t="s">
        <v>1245</v>
      </c>
    </row>
    <row r="564">
      <c r="A564" s="254" t="s">
        <v>1246</v>
      </c>
      <c r="B564" s="254">
        <v>1.666394E-4</v>
      </c>
      <c r="C564" s="265" t="s">
        <v>1247</v>
      </c>
    </row>
    <row r="565">
      <c r="A565" s="254" t="s">
        <v>1248</v>
      </c>
      <c r="B565" s="254">
        <v>1.25998E-5</v>
      </c>
      <c r="C565" s="265" t="s">
        <v>1249</v>
      </c>
    </row>
    <row r="566">
      <c r="A566" s="254" t="s">
        <v>1250</v>
      </c>
      <c r="B566" s="254">
        <v>3.02395E-5</v>
      </c>
      <c r="C566" s="265" t="s">
        <v>1251</v>
      </c>
    </row>
    <row r="567">
      <c r="A567" s="254" t="s">
        <v>1252</v>
      </c>
      <c r="B567" s="254">
        <v>2.74904E-5</v>
      </c>
      <c r="C567" s="265" t="s">
        <v>1253</v>
      </c>
    </row>
    <row r="568">
      <c r="A568" s="254" t="s">
        <v>1254</v>
      </c>
      <c r="B568" s="254">
        <v>2.95308E-5</v>
      </c>
      <c r="C568" s="265" t="s">
        <v>1255</v>
      </c>
    </row>
    <row r="569">
      <c r="A569" s="254" t="s">
        <v>1256</v>
      </c>
      <c r="B569" s="254">
        <v>1.8875E-6</v>
      </c>
      <c r="C569" s="265" t="s">
        <v>1257</v>
      </c>
    </row>
    <row r="570">
      <c r="A570" s="254" t="s">
        <v>1258</v>
      </c>
      <c r="B570" s="254">
        <v>5.8832E-6</v>
      </c>
      <c r="C570" s="265" t="s">
        <v>1259</v>
      </c>
    </row>
    <row r="571">
      <c r="A571" s="254" t="s">
        <v>1258</v>
      </c>
      <c r="B571" s="254">
        <v>9.8607E-6</v>
      </c>
      <c r="C571" s="265" t="s">
        <v>1260</v>
      </c>
    </row>
    <row r="572">
      <c r="A572" s="254" t="s">
        <v>1261</v>
      </c>
      <c r="B572" s="254">
        <v>3.9374E-6</v>
      </c>
      <c r="C572" s="265" t="s">
        <v>1262</v>
      </c>
    </row>
    <row r="573">
      <c r="A573" s="254" t="s">
        <v>33</v>
      </c>
      <c r="B573" s="254">
        <v>1.4264E-6</v>
      </c>
      <c r="C573" s="265" t="s">
        <v>1263</v>
      </c>
    </row>
    <row r="574">
      <c r="A574" s="254" t="s">
        <v>1264</v>
      </c>
      <c r="B574" s="254">
        <v>3.658E-6</v>
      </c>
      <c r="C574" s="265" t="s">
        <v>1265</v>
      </c>
    </row>
    <row r="575">
      <c r="A575" s="254" t="s">
        <v>1266</v>
      </c>
      <c r="B575" s="254">
        <v>3.2869E-6</v>
      </c>
      <c r="C575" s="265" t="s">
        <v>1267</v>
      </c>
    </row>
    <row r="576">
      <c r="A576" s="254" t="s">
        <v>1268</v>
      </c>
      <c r="B576" s="254">
        <v>5.2137E-6</v>
      </c>
      <c r="C576" s="265" t="s">
        <v>1269</v>
      </c>
    </row>
    <row r="577">
      <c r="A577" s="254" t="s">
        <v>1270</v>
      </c>
      <c r="B577" s="254">
        <v>3.59994E-5</v>
      </c>
      <c r="C577" s="265" t="s">
        <v>1271</v>
      </c>
    </row>
    <row r="578">
      <c r="A578" s="254" t="s">
        <v>1272</v>
      </c>
      <c r="B578" s="254">
        <v>3.59994E-5</v>
      </c>
      <c r="C578" s="265" t="s">
        <v>1273</v>
      </c>
    </row>
    <row r="579">
      <c r="A579" s="254" t="s">
        <v>1274</v>
      </c>
      <c r="B579" s="254">
        <v>7.257478E-4</v>
      </c>
      <c r="C579" s="265" t="s">
        <v>1275</v>
      </c>
    </row>
    <row r="580">
      <c r="A580" s="254" t="s">
        <v>1276</v>
      </c>
      <c r="B580" s="254">
        <v>1.3372E-6</v>
      </c>
      <c r="C580" s="265" t="s">
        <v>1277</v>
      </c>
    </row>
    <row r="581">
      <c r="A581" s="254" t="s">
        <v>1278</v>
      </c>
      <c r="B581" s="254">
        <v>5.2743E-6</v>
      </c>
      <c r="C581" s="265" t="s">
        <v>1279</v>
      </c>
    </row>
    <row r="582">
      <c r="A582" s="254" t="s">
        <v>1280</v>
      </c>
      <c r="B582" s="254">
        <v>5.34897E-5</v>
      </c>
      <c r="C582" s="265" t="s">
        <v>1281</v>
      </c>
    </row>
    <row r="583">
      <c r="A583" s="254" t="s">
        <v>1282</v>
      </c>
      <c r="B583" s="254">
        <v>7.87E-8</v>
      </c>
      <c r="C583" s="265" t="s">
        <v>1283</v>
      </c>
    </row>
    <row r="584">
      <c r="A584" s="254" t="s">
        <v>1284</v>
      </c>
      <c r="B584" s="254">
        <v>8.91E-8</v>
      </c>
      <c r="C584" s="265" t="s">
        <v>1285</v>
      </c>
    </row>
    <row r="585">
      <c r="A585" s="254" t="s">
        <v>1286</v>
      </c>
      <c r="B585" s="254">
        <v>9.45E-8</v>
      </c>
      <c r="C585" s="265" t="s">
        <v>1287</v>
      </c>
    </row>
    <row r="586">
      <c r="A586" s="254" t="s">
        <v>1288</v>
      </c>
      <c r="B586" s="254">
        <v>3.544E-7</v>
      </c>
      <c r="C586" s="265" t="s">
        <v>1289</v>
      </c>
    </row>
    <row r="587">
      <c r="A587" s="254" t="s">
        <v>1290</v>
      </c>
      <c r="B587" s="254">
        <v>2.66819E-5</v>
      </c>
      <c r="C587" s="265" t="s">
        <v>1291</v>
      </c>
    </row>
    <row r="588">
      <c r="A588" s="254" t="s">
        <v>1292</v>
      </c>
      <c r="B588" s="254">
        <v>2.4609E-6</v>
      </c>
      <c r="C588" s="265" t="s">
        <v>1293</v>
      </c>
    </row>
    <row r="589">
      <c r="A589" s="254" t="s">
        <v>1292</v>
      </c>
      <c r="B589" s="254">
        <v>2.4609E-6</v>
      </c>
      <c r="C589" s="265" t="s">
        <v>1294</v>
      </c>
    </row>
    <row r="590">
      <c r="A590" s="254" t="s">
        <v>1292</v>
      </c>
      <c r="B590" s="254">
        <v>2.4609E-6</v>
      </c>
      <c r="C590" s="265" t="s">
        <v>1295</v>
      </c>
    </row>
    <row r="591">
      <c r="A591" s="254" t="s">
        <v>1292</v>
      </c>
      <c r="B591" s="254">
        <v>2.4609E-6</v>
      </c>
      <c r="C591" s="265" t="s">
        <v>1296</v>
      </c>
    </row>
    <row r="592">
      <c r="A592" s="254" t="s">
        <v>1292</v>
      </c>
      <c r="B592" s="254">
        <v>2.4609E-6</v>
      </c>
      <c r="C592" s="265" t="s">
        <v>1297</v>
      </c>
    </row>
    <row r="593">
      <c r="A593" s="254" t="s">
        <v>1292</v>
      </c>
      <c r="B593" s="254">
        <v>2.4609E-6</v>
      </c>
      <c r="C593" s="265" t="s">
        <v>1298</v>
      </c>
    </row>
    <row r="594">
      <c r="A594" s="254" t="s">
        <v>1292</v>
      </c>
      <c r="B594" s="254">
        <v>2.4609E-6</v>
      </c>
      <c r="C594" s="265" t="s">
        <v>1299</v>
      </c>
    </row>
    <row r="595">
      <c r="A595" s="254" t="s">
        <v>1300</v>
      </c>
      <c r="B595" s="254">
        <v>1.362958E-4</v>
      </c>
      <c r="C595" s="265" t="s">
        <v>1301</v>
      </c>
    </row>
    <row r="596">
      <c r="A596" s="254" t="s">
        <v>1302</v>
      </c>
      <c r="B596" s="254">
        <v>4.8773E-6</v>
      </c>
      <c r="C596" s="265" t="s">
        <v>1303</v>
      </c>
    </row>
    <row r="597">
      <c r="A597" s="254" t="s">
        <v>1304</v>
      </c>
      <c r="B597" s="254">
        <v>5.5999E-6</v>
      </c>
      <c r="C597" s="265" t="s">
        <v>1305</v>
      </c>
    </row>
    <row r="598">
      <c r="A598" s="254" t="s">
        <v>1306</v>
      </c>
      <c r="B598" s="254">
        <v>1.34239E-5</v>
      </c>
      <c r="C598" s="265" t="s">
        <v>1307</v>
      </c>
    </row>
    <row r="599">
      <c r="A599" s="254" t="s">
        <v>1308</v>
      </c>
      <c r="B599" s="254">
        <v>1.97214E-5</v>
      </c>
      <c r="C599" s="265" t="s">
        <v>1309</v>
      </c>
    </row>
    <row r="600">
      <c r="A600" s="254" t="s">
        <v>1308</v>
      </c>
      <c r="B600" s="254">
        <v>2.83495E-5</v>
      </c>
      <c r="C600" s="265" t="s">
        <v>1310</v>
      </c>
    </row>
    <row r="601">
      <c r="A601" s="254" t="s">
        <v>1308</v>
      </c>
      <c r="B601" s="254">
        <v>2.39996E-5</v>
      </c>
      <c r="C601" s="265" t="s">
        <v>1311</v>
      </c>
    </row>
    <row r="602">
      <c r="A602" s="254" t="s">
        <v>1308</v>
      </c>
      <c r="B602" s="254">
        <v>1.95514E-5</v>
      </c>
      <c r="C602" s="265" t="s">
        <v>1312</v>
      </c>
    </row>
    <row r="603">
      <c r="A603" s="254" t="s">
        <v>1313</v>
      </c>
      <c r="B603" s="254">
        <v>3.11533E-5</v>
      </c>
      <c r="C603" s="265" t="s">
        <v>1314</v>
      </c>
    </row>
    <row r="604">
      <c r="A604" s="254" t="s">
        <v>1315</v>
      </c>
      <c r="B604" s="254">
        <v>4.049932E-4</v>
      </c>
      <c r="C604" s="265" t="s">
        <v>1316</v>
      </c>
    </row>
    <row r="605">
      <c r="A605" s="254" t="s">
        <v>1317</v>
      </c>
      <c r="B605" s="254">
        <v>2.1396E-6</v>
      </c>
      <c r="C605" s="265" t="s">
        <v>1318</v>
      </c>
    </row>
    <row r="606">
      <c r="A606" s="254" t="s">
        <v>1319</v>
      </c>
      <c r="B606" s="254">
        <v>3.172E-6</v>
      </c>
      <c r="C606" s="265" t="s">
        <v>1320</v>
      </c>
    </row>
    <row r="607">
      <c r="A607" s="254" t="s">
        <v>1321</v>
      </c>
      <c r="B607" s="254">
        <v>4.805E-6</v>
      </c>
      <c r="C607" s="265" t="s">
        <v>1322</v>
      </c>
    </row>
    <row r="608">
      <c r="A608" s="254" t="s">
        <v>1323</v>
      </c>
      <c r="B608" s="254">
        <v>4.805E-6</v>
      </c>
      <c r="C608" s="265" t="s">
        <v>1324</v>
      </c>
    </row>
    <row r="609">
      <c r="A609" s="254" t="s">
        <v>1325</v>
      </c>
      <c r="B609" s="254">
        <v>3.1943E-6</v>
      </c>
      <c r="C609" s="265" t="s">
        <v>1326</v>
      </c>
    </row>
    <row r="610">
      <c r="A610" s="254" t="s">
        <v>1327</v>
      </c>
      <c r="B610" s="254">
        <v>1.74997E-5</v>
      </c>
      <c r="C610" s="265" t="s">
        <v>1328</v>
      </c>
    </row>
    <row r="611">
      <c r="A611" s="254" t="s">
        <v>1329</v>
      </c>
      <c r="B611" s="254">
        <v>3.67281E-5</v>
      </c>
      <c r="C611" s="265" t="s">
        <v>1330</v>
      </c>
    </row>
    <row r="612">
      <c r="A612" s="254" t="s">
        <v>1331</v>
      </c>
      <c r="B612" s="254">
        <v>2.63716E-5</v>
      </c>
      <c r="C612" s="265" t="s">
        <v>1332</v>
      </c>
    </row>
    <row r="613">
      <c r="A613" s="254" t="s">
        <v>1333</v>
      </c>
      <c r="B613" s="254">
        <v>7.958E-7</v>
      </c>
      <c r="C613" s="265" t="s">
        <v>1334</v>
      </c>
    </row>
    <row r="614">
      <c r="A614" s="254" t="s">
        <v>1335</v>
      </c>
      <c r="B614" s="254">
        <v>9.45E-8</v>
      </c>
      <c r="C614" s="265" t="s">
        <v>1336</v>
      </c>
    </row>
    <row r="615">
      <c r="A615" s="254" t="s">
        <v>1337</v>
      </c>
      <c r="B615" s="254">
        <v>5.70556E-5</v>
      </c>
      <c r="C615" s="265" t="s">
        <v>1338</v>
      </c>
    </row>
    <row r="616">
      <c r="A616" s="254" t="s">
        <v>1339</v>
      </c>
      <c r="B616" s="254">
        <v>7.08738E-5</v>
      </c>
      <c r="C616" s="265" t="s">
        <v>1340</v>
      </c>
    </row>
    <row r="617">
      <c r="A617" s="254" t="s">
        <v>1341</v>
      </c>
      <c r="B617" s="254">
        <v>1.1179E-6</v>
      </c>
      <c r="C617" s="265" t="s">
        <v>1342</v>
      </c>
    </row>
    <row r="618">
      <c r="A618" s="254" t="s">
        <v>1343</v>
      </c>
      <c r="B618" s="254">
        <v>3.94428E-5</v>
      </c>
      <c r="C618" s="265" t="s">
        <v>1344</v>
      </c>
    </row>
    <row r="619">
      <c r="A619" s="254" t="s">
        <v>1345</v>
      </c>
      <c r="B619" s="254">
        <v>9.16348E-5</v>
      </c>
      <c r="C619" s="265" t="s">
        <v>1346</v>
      </c>
    </row>
    <row r="620">
      <c r="A620" s="254" t="s">
        <v>1347</v>
      </c>
      <c r="B620" s="254">
        <v>3.023949E-4</v>
      </c>
      <c r="C620" s="265" t="s">
        <v>1348</v>
      </c>
    </row>
    <row r="621">
      <c r="A621" s="254" t="s">
        <v>1349</v>
      </c>
      <c r="B621" s="254">
        <v>1.417476E-4</v>
      </c>
      <c r="C621" s="265" t="s">
        <v>1350</v>
      </c>
    </row>
    <row r="622">
      <c r="A622" s="254" t="s">
        <v>1351</v>
      </c>
      <c r="B622" s="254">
        <v>1.106323E-4</v>
      </c>
      <c r="C622" s="265" t="s">
        <v>1352</v>
      </c>
    </row>
    <row r="623">
      <c r="A623" s="254" t="s">
        <v>1353</v>
      </c>
      <c r="B623" s="254">
        <v>1.564112E-4</v>
      </c>
      <c r="C623" s="265" t="s">
        <v>1354</v>
      </c>
    </row>
    <row r="624">
      <c r="A624" s="254" t="s">
        <v>1355</v>
      </c>
      <c r="B624" s="254"/>
      <c r="C624" s="265" t="s">
        <v>1356</v>
      </c>
    </row>
    <row r="625">
      <c r="A625" s="254" t="s">
        <v>1357</v>
      </c>
      <c r="B625" s="254">
        <v>1.511975E-4</v>
      </c>
      <c r="C625" s="265" t="s">
        <v>1358</v>
      </c>
    </row>
    <row r="626">
      <c r="A626" s="254" t="s">
        <v>1359</v>
      </c>
      <c r="B626" s="254">
        <v>5.96832E-5</v>
      </c>
      <c r="C626" s="265" t="s">
        <v>1360</v>
      </c>
    </row>
    <row r="627">
      <c r="A627" s="254" t="s">
        <v>1361</v>
      </c>
      <c r="B627" s="254">
        <v>3.489172E-4</v>
      </c>
      <c r="C627" s="265" t="s">
        <v>1362</v>
      </c>
    </row>
    <row r="628">
      <c r="A628" s="254" t="s">
        <v>1363</v>
      </c>
      <c r="B628" s="254">
        <v>1.288615E-4</v>
      </c>
      <c r="C628" s="265" t="s">
        <v>1364</v>
      </c>
    </row>
    <row r="629">
      <c r="A629" s="254" t="s">
        <v>1365</v>
      </c>
      <c r="B629" s="254">
        <v>7.55987E-5</v>
      </c>
      <c r="C629" s="265" t="s">
        <v>1366</v>
      </c>
    </row>
    <row r="630">
      <c r="A630" s="254" t="s">
        <v>1367</v>
      </c>
      <c r="B630" s="254">
        <v>8.8592E-6</v>
      </c>
      <c r="C630" s="265" t="s">
        <v>1368</v>
      </c>
    </row>
    <row r="631">
      <c r="A631" s="254" t="s">
        <v>1369</v>
      </c>
      <c r="B631" s="254">
        <v>5.78562E-5</v>
      </c>
      <c r="C631" s="265" t="s">
        <v>1370</v>
      </c>
    </row>
    <row r="632">
      <c r="A632" s="254" t="s">
        <v>1371</v>
      </c>
      <c r="B632" s="254">
        <v>1.57497E-5</v>
      </c>
      <c r="C632" s="265" t="s">
        <v>1372</v>
      </c>
    </row>
    <row r="633">
      <c r="A633" s="254" t="s">
        <v>1373</v>
      </c>
      <c r="B633" s="254">
        <v>7.5473E-6</v>
      </c>
      <c r="C633" s="265" t="s">
        <v>1374</v>
      </c>
    </row>
    <row r="634">
      <c r="A634" s="254" t="s">
        <v>1375</v>
      </c>
      <c r="B634" s="254">
        <v>2.09029E-5</v>
      </c>
      <c r="C634" s="265" t="s">
        <v>1376</v>
      </c>
    </row>
    <row r="635">
      <c r="A635" s="254" t="s">
        <v>1377</v>
      </c>
      <c r="B635" s="254">
        <v>1.18123E-5</v>
      </c>
      <c r="C635" s="265" t="s">
        <v>1378</v>
      </c>
    </row>
    <row r="636">
      <c r="A636" s="254" t="s">
        <v>1377</v>
      </c>
      <c r="B636" s="254">
        <v>3.03406E-5</v>
      </c>
      <c r="C636" s="265" t="s">
        <v>1379</v>
      </c>
    </row>
    <row r="637">
      <c r="A637" s="254" t="s">
        <v>1380</v>
      </c>
      <c r="B637" s="254">
        <v>5.8604E-6</v>
      </c>
      <c r="C637" s="265" t="s">
        <v>1381</v>
      </c>
    </row>
    <row r="638">
      <c r="A638" s="254" t="s">
        <v>1382</v>
      </c>
      <c r="B638" s="254">
        <v>3.94428E-5</v>
      </c>
      <c r="C638" s="265" t="s">
        <v>1383</v>
      </c>
    </row>
    <row r="639">
      <c r="A639" s="254" t="s">
        <v>1384</v>
      </c>
      <c r="B639" s="254">
        <v>4.04993E-5</v>
      </c>
      <c r="C639" s="265" t="s">
        <v>1385</v>
      </c>
    </row>
    <row r="640">
      <c r="A640" s="254" t="s">
        <v>1386</v>
      </c>
      <c r="B640" s="254">
        <v>2.18073E-5</v>
      </c>
      <c r="C640" s="265" t="s">
        <v>1387</v>
      </c>
    </row>
    <row r="641">
      <c r="A641" s="254" t="s">
        <v>1388</v>
      </c>
      <c r="B641" s="254">
        <v>2.10973E-5</v>
      </c>
      <c r="C641" s="265" t="s">
        <v>1389</v>
      </c>
    </row>
    <row r="642">
      <c r="A642" s="254" t="s">
        <v>1390</v>
      </c>
      <c r="B642" s="254">
        <v>2.024966E-4</v>
      </c>
      <c r="C642" s="265" t="s">
        <v>1391</v>
      </c>
    </row>
    <row r="643">
      <c r="A643" s="254" t="s">
        <v>1392</v>
      </c>
      <c r="B643" s="254">
        <v>4.805E-5</v>
      </c>
      <c r="C643" s="265" t="s">
        <v>1393</v>
      </c>
    </row>
    <row r="644">
      <c r="A644" s="254" t="s">
        <v>1394</v>
      </c>
      <c r="B644" s="254">
        <v>2.02497E-5</v>
      </c>
      <c r="C644" s="265" t="s">
        <v>1395</v>
      </c>
    </row>
    <row r="645">
      <c r="A645" s="254" t="s">
        <v>1394</v>
      </c>
      <c r="B645" s="254"/>
      <c r="C645" s="265" t="s">
        <v>1396</v>
      </c>
    </row>
    <row r="646">
      <c r="A646" s="254" t="s">
        <v>1397</v>
      </c>
      <c r="B646" s="254">
        <v>3.82778E-5</v>
      </c>
      <c r="C646" s="265" t="s">
        <v>1398</v>
      </c>
    </row>
    <row r="647">
      <c r="A647" s="254" t="s">
        <v>1397</v>
      </c>
      <c r="B647" s="254">
        <v>4.36147E-5</v>
      </c>
      <c r="C647" s="265" t="s">
        <v>1399</v>
      </c>
    </row>
    <row r="648">
      <c r="A648" s="254" t="s">
        <v>1400</v>
      </c>
      <c r="B648" s="254">
        <v>3.54369E-5</v>
      </c>
      <c r="C648" s="265" t="s">
        <v>1401</v>
      </c>
    </row>
    <row r="649">
      <c r="A649" s="254" t="s">
        <v>1402</v>
      </c>
      <c r="B649" s="254">
        <v>2.06178E-5</v>
      </c>
      <c r="C649" s="265" t="s">
        <v>1403</v>
      </c>
    </row>
    <row r="650">
      <c r="A650" s="254" t="s">
        <v>1404</v>
      </c>
      <c r="B650" s="254">
        <v>5.0965E-6</v>
      </c>
      <c r="C650" s="265" t="s">
        <v>1405</v>
      </c>
    </row>
    <row r="651">
      <c r="A651" s="254" t="s">
        <v>1406</v>
      </c>
      <c r="B651" s="254">
        <v>8.39986E-5</v>
      </c>
      <c r="C651" s="265" t="s">
        <v>1407</v>
      </c>
    </row>
    <row r="652">
      <c r="A652" s="254" t="s">
        <v>1408</v>
      </c>
      <c r="B652" s="254">
        <v>2.387328E-4</v>
      </c>
      <c r="C652" s="265" t="s">
        <v>1409</v>
      </c>
    </row>
    <row r="653">
      <c r="A653" s="254" t="s">
        <v>1410</v>
      </c>
      <c r="B653" s="254">
        <v>2.83495E-5</v>
      </c>
      <c r="C653" s="265" t="s">
        <v>1411</v>
      </c>
    </row>
    <row r="654">
      <c r="A654" s="254" t="s">
        <v>1412</v>
      </c>
      <c r="B654" s="254">
        <v>3.54369E-5</v>
      </c>
      <c r="C654" s="265" t="s">
        <v>1413</v>
      </c>
    </row>
    <row r="655">
      <c r="A655" s="254" t="s">
        <v>1414</v>
      </c>
      <c r="B655" s="254"/>
      <c r="C655" s="265" t="s">
        <v>1415</v>
      </c>
    </row>
    <row r="656">
      <c r="A656" s="254" t="s">
        <v>1416</v>
      </c>
      <c r="B656" s="254">
        <v>1.49997E-5</v>
      </c>
      <c r="C656" s="265" t="s">
        <v>1417</v>
      </c>
    </row>
    <row r="657">
      <c r="A657" s="254" t="s">
        <v>1418</v>
      </c>
      <c r="B657" s="254">
        <v>1.68747E-5</v>
      </c>
      <c r="C657" s="265" t="s">
        <v>1419</v>
      </c>
    </row>
    <row r="658">
      <c r="A658" s="254" t="s">
        <v>1420</v>
      </c>
      <c r="B658" s="254">
        <v>1.20125E-5</v>
      </c>
      <c r="C658" s="265" t="s">
        <v>1421</v>
      </c>
    </row>
    <row r="659">
      <c r="A659" s="254" t="s">
        <v>1422</v>
      </c>
      <c r="B659" s="254">
        <v>1.288615E-4</v>
      </c>
      <c r="C659" s="265" t="s">
        <v>1423</v>
      </c>
    </row>
    <row r="660">
      <c r="A660" s="254" t="s">
        <v>1424</v>
      </c>
      <c r="C660" s="265" t="s">
        <v>1425</v>
      </c>
    </row>
    <row r="661">
      <c r="A661" s="254" t="s">
        <v>1426</v>
      </c>
      <c r="B661" s="254">
        <v>3.844003E-4</v>
      </c>
      <c r="C661" s="265" t="s">
        <v>1427</v>
      </c>
    </row>
    <row r="662">
      <c r="A662" s="254" t="s">
        <v>1428</v>
      </c>
      <c r="B662" s="254">
        <v>9.44984E-5</v>
      </c>
      <c r="C662" s="265" t="s">
        <v>1429</v>
      </c>
    </row>
    <row r="663">
      <c r="A663" s="254" t="s">
        <v>1430</v>
      </c>
      <c r="B663" s="254">
        <v>2.8406E-6</v>
      </c>
      <c r="C663" s="265" t="s">
        <v>1431</v>
      </c>
    </row>
    <row r="664">
      <c r="A664" s="254" t="s">
        <v>1430</v>
      </c>
      <c r="B664" s="254">
        <v>2.4107E-6</v>
      </c>
      <c r="C664" s="265" t="s">
        <v>1432</v>
      </c>
    </row>
    <row r="665">
      <c r="A665" s="254" t="s">
        <v>1433</v>
      </c>
      <c r="B665" s="254">
        <v>3.93743E-5</v>
      </c>
      <c r="C665" s="265" t="s">
        <v>1434</v>
      </c>
    </row>
    <row r="666">
      <c r="A666" s="254" t="s">
        <v>1435</v>
      </c>
      <c r="B666" s="254">
        <v>5.9185E-6</v>
      </c>
      <c r="C666" s="265" t="s">
        <v>1436</v>
      </c>
    </row>
    <row r="667">
      <c r="A667" s="254" t="s">
        <v>1437</v>
      </c>
      <c r="B667" s="254">
        <v>1.889968E-4</v>
      </c>
      <c r="C667" s="265" t="s">
        <v>1438</v>
      </c>
    </row>
    <row r="668">
      <c r="A668" s="254" t="s">
        <v>1439</v>
      </c>
      <c r="B668" s="254">
        <v>1.404311E-4</v>
      </c>
      <c r="C668" s="265" t="s">
        <v>1440</v>
      </c>
    </row>
    <row r="669">
      <c r="A669" s="254" t="s">
        <v>1441</v>
      </c>
      <c r="B669" s="254">
        <v>1.9302E-6</v>
      </c>
      <c r="C669" s="265" t="s">
        <v>1442</v>
      </c>
    </row>
    <row r="670">
      <c r="A670" s="254" t="s">
        <v>1443</v>
      </c>
      <c r="B670" s="254">
        <v>1.512E-6</v>
      </c>
      <c r="C670" s="265" t="s">
        <v>1444</v>
      </c>
    </row>
    <row r="671">
      <c r="A671" s="254" t="s">
        <v>1445</v>
      </c>
      <c r="B671" s="254">
        <v>1.6343E-6</v>
      </c>
      <c r="C671" s="265" t="s">
        <v>1446</v>
      </c>
    </row>
    <row r="672">
      <c r="A672" s="254" t="s">
        <v>1447</v>
      </c>
      <c r="B672" s="254">
        <v>1.6988E-6</v>
      </c>
      <c r="C672" s="265" t="s">
        <v>1448</v>
      </c>
    </row>
    <row r="673">
      <c r="A673" s="254" t="s">
        <v>1449</v>
      </c>
      <c r="B673" s="254">
        <v>1.09037E-5</v>
      </c>
      <c r="C673" s="265" t="s">
        <v>1450</v>
      </c>
    </row>
    <row r="674">
      <c r="A674" s="254" t="s">
        <v>1451</v>
      </c>
      <c r="B674" s="254">
        <v>1.7858E-5</v>
      </c>
      <c r="C674" s="265" t="s">
        <v>1452</v>
      </c>
    </row>
    <row r="675">
      <c r="A675" s="254" t="s">
        <v>1451</v>
      </c>
      <c r="B675" s="254">
        <v>3.77994E-5</v>
      </c>
      <c r="C675" s="265" t="s">
        <v>1453</v>
      </c>
    </row>
    <row r="676">
      <c r="A676" s="254" t="s">
        <v>1454</v>
      </c>
      <c r="B676" s="254">
        <v>3.779936E-4</v>
      </c>
      <c r="C676" s="265" t="s">
        <v>1455</v>
      </c>
    </row>
    <row r="677">
      <c r="A677" s="254" t="s">
        <v>1456</v>
      </c>
      <c r="B677" s="254">
        <v>2.4695E-6</v>
      </c>
      <c r="C677" s="265" t="s">
        <v>1457</v>
      </c>
    </row>
    <row r="678">
      <c r="A678" s="254" t="s">
        <v>1458</v>
      </c>
      <c r="B678" s="254">
        <v>3.2869E-5</v>
      </c>
      <c r="C678" s="265" t="s">
        <v>1459</v>
      </c>
    </row>
    <row r="679">
      <c r="A679" s="254" t="s">
        <v>1460</v>
      </c>
      <c r="B679" s="254">
        <v>0.0013913876</v>
      </c>
      <c r="C679" s="265" t="s">
        <v>1461</v>
      </c>
    </row>
    <row r="680">
      <c r="A680" s="254" t="s">
        <v>1462</v>
      </c>
      <c r="B680" s="254">
        <v>9.969063E-4</v>
      </c>
      <c r="C680" s="265" t="s">
        <v>1463</v>
      </c>
    </row>
    <row r="681">
      <c r="A681" s="254" t="s">
        <v>1464</v>
      </c>
      <c r="B681" s="254">
        <v>1.288615E-4</v>
      </c>
      <c r="C681" s="265" t="s">
        <v>1465</v>
      </c>
    </row>
    <row r="682">
      <c r="A682" s="254" t="s">
        <v>1466</v>
      </c>
      <c r="B682" s="254">
        <v>1.744586E-4</v>
      </c>
      <c r="C682" s="265" t="s">
        <v>1467</v>
      </c>
    </row>
    <row r="683">
      <c r="A683" s="254" t="s">
        <v>1468</v>
      </c>
      <c r="B683" s="254">
        <v>4.104908E-4</v>
      </c>
      <c r="C683" s="265" t="s">
        <v>1469</v>
      </c>
    </row>
    <row r="684">
      <c r="A684" s="254" t="s">
        <v>1470</v>
      </c>
      <c r="B684" s="254">
        <v>6.59291E-5</v>
      </c>
      <c r="C684" s="265" t="s">
        <v>1471</v>
      </c>
    </row>
    <row r="685">
      <c r="A685" s="254" t="s">
        <v>1472</v>
      </c>
      <c r="B685" s="254">
        <v>1.288615E-4</v>
      </c>
      <c r="C685" s="265" t="s">
        <v>1473</v>
      </c>
    </row>
    <row r="686">
      <c r="A686" s="254" t="s">
        <v>1474</v>
      </c>
      <c r="B686" s="254">
        <v>6.4339E-6</v>
      </c>
      <c r="C686" s="265" t="s">
        <v>1475</v>
      </c>
    </row>
    <row r="687">
      <c r="A687" s="254" t="s">
        <v>1476</v>
      </c>
      <c r="B687" s="254">
        <v>1.133981E-4</v>
      </c>
      <c r="C687" s="265" t="s">
        <v>1477</v>
      </c>
    </row>
    <row r="688">
      <c r="A688" s="254" t="s">
        <v>35</v>
      </c>
      <c r="B688" s="254">
        <v>1.51197E-5</v>
      </c>
      <c r="C688" s="265" t="s">
        <v>1478</v>
      </c>
    </row>
    <row r="689">
      <c r="A689" s="254" t="s">
        <v>35</v>
      </c>
      <c r="B689" s="254">
        <v>1.09037E-5</v>
      </c>
      <c r="C689" s="265" t="s">
        <v>1479</v>
      </c>
    </row>
    <row r="690">
      <c r="A690" s="254" t="s">
        <v>1480</v>
      </c>
      <c r="B690" s="254">
        <v>8.25E-8</v>
      </c>
      <c r="C690" s="265" t="s">
        <v>1481</v>
      </c>
    </row>
    <row r="691">
      <c r="A691" s="254" t="s">
        <v>1482</v>
      </c>
      <c r="B691" s="254">
        <v>1.049982E-4</v>
      </c>
      <c r="C691" s="265" t="s">
        <v>1483</v>
      </c>
    </row>
    <row r="692">
      <c r="A692" s="254" t="s">
        <v>1484</v>
      </c>
      <c r="B692" s="254">
        <v>2.024966E-4</v>
      </c>
      <c r="C692" s="265" t="s">
        <v>1485</v>
      </c>
    </row>
    <row r="693">
      <c r="A693" s="254" t="s">
        <v>1486</v>
      </c>
      <c r="B693" s="254">
        <v>1.998204E-4</v>
      </c>
      <c r="C693" s="265" t="s">
        <v>1487</v>
      </c>
    </row>
    <row r="694">
      <c r="A694" s="254" t="s">
        <v>1488</v>
      </c>
      <c r="B694" s="254">
        <v>8.63985E-5</v>
      </c>
      <c r="C694" s="265" t="s">
        <v>1489</v>
      </c>
    </row>
    <row r="695">
      <c r="A695" s="254" t="s">
        <v>1490</v>
      </c>
      <c r="B695" s="254">
        <v>5.09654E-5</v>
      </c>
      <c r="C695" s="265" t="s">
        <v>1491</v>
      </c>
    </row>
    <row r="696">
      <c r="A696" s="254" t="s">
        <v>1492</v>
      </c>
      <c r="B696" s="254">
        <v>2.71287E-5</v>
      </c>
      <c r="C696" s="265" t="s">
        <v>1493</v>
      </c>
    </row>
    <row r="697">
      <c r="A697" s="254" t="s">
        <v>1494</v>
      </c>
      <c r="B697" s="254">
        <v>1.88997E-5</v>
      </c>
      <c r="C697" s="265" t="s">
        <v>1495</v>
      </c>
    </row>
    <row r="698">
      <c r="A698" s="254" t="s">
        <v>1496</v>
      </c>
      <c r="B698" s="254">
        <v>2.36246E-5</v>
      </c>
      <c r="C698" s="265" t="s">
        <v>1497</v>
      </c>
    </row>
    <row r="699">
      <c r="A699" s="254" t="s">
        <v>1498</v>
      </c>
      <c r="B699" s="254">
        <v>7.7405E-6</v>
      </c>
      <c r="C699" s="265" t="s">
        <v>1499</v>
      </c>
    </row>
    <row r="700">
      <c r="A700" s="254" t="s">
        <v>1500</v>
      </c>
      <c r="B700" s="254">
        <v>1.40649E-5</v>
      </c>
      <c r="C700" s="265" t="s">
        <v>1501</v>
      </c>
    </row>
    <row r="701">
      <c r="A701" s="254" t="s">
        <v>1502</v>
      </c>
      <c r="B701" s="254">
        <v>2.42563E-5</v>
      </c>
      <c r="C701" s="265" t="s">
        <v>1503</v>
      </c>
    </row>
    <row r="702">
      <c r="A702" s="254" t="s">
        <v>1504</v>
      </c>
      <c r="B702" s="254">
        <v>2.2148E-6</v>
      </c>
      <c r="C702" s="265" t="s">
        <v>1505</v>
      </c>
    </row>
    <row r="703">
      <c r="A703" s="254" t="s">
        <v>1506</v>
      </c>
      <c r="B703" s="254">
        <v>1.608E-7</v>
      </c>
      <c r="C703" s="265" t="s">
        <v>1507</v>
      </c>
    </row>
    <row r="704">
      <c r="A704" s="254" t="s">
        <v>1508</v>
      </c>
      <c r="B704" s="254">
        <v>9.071847E-4</v>
      </c>
      <c r="C704" s="265" t="s">
        <v>1509</v>
      </c>
    </row>
    <row r="705">
      <c r="A705" s="254" t="s">
        <v>1510</v>
      </c>
      <c r="B705" s="254">
        <v>1.24272E-5</v>
      </c>
      <c r="C705" s="265" t="s">
        <v>1511</v>
      </c>
    </row>
    <row r="706">
      <c r="A706" s="254" t="s">
        <v>1512</v>
      </c>
      <c r="B706" s="254">
        <v>7.874868E-4</v>
      </c>
      <c r="C706" s="265" t="s">
        <v>1513</v>
      </c>
    </row>
    <row r="707">
      <c r="A707" s="254" t="s">
        <v>1514</v>
      </c>
      <c r="B707" s="254">
        <v>0.0015749735</v>
      </c>
      <c r="C707" s="265" t="s">
        <v>1515</v>
      </c>
    </row>
    <row r="708">
      <c r="A708" s="254" t="s">
        <v>1516</v>
      </c>
      <c r="B708" s="254">
        <v>3.02395E-5</v>
      </c>
      <c r="C708" s="265" t="s">
        <v>1517</v>
      </c>
    </row>
    <row r="709">
      <c r="A709" s="254" t="s">
        <v>1518</v>
      </c>
      <c r="B709" s="254">
        <v>1.3028E-6</v>
      </c>
      <c r="C709" s="265" t="s">
        <v>1519</v>
      </c>
    </row>
    <row r="710">
      <c r="A710" s="254" t="s">
        <v>1520</v>
      </c>
      <c r="B710" s="254">
        <v>6.6705E-6</v>
      </c>
      <c r="C710" s="265" t="s">
        <v>1521</v>
      </c>
    </row>
    <row r="711">
      <c r="A711" s="254" t="s">
        <v>1520</v>
      </c>
      <c r="B711" s="254">
        <v>6.6705E-6</v>
      </c>
      <c r="C711" s="265" t="s">
        <v>1522</v>
      </c>
    </row>
    <row r="712">
      <c r="A712" s="254" t="s">
        <v>1520</v>
      </c>
      <c r="B712" s="254">
        <v>8.8592E-6</v>
      </c>
      <c r="C712" s="265" t="s">
        <v>1523</v>
      </c>
    </row>
    <row r="713">
      <c r="A713" s="254" t="s">
        <v>1520</v>
      </c>
      <c r="B713" s="254">
        <v>8.2024E-6</v>
      </c>
      <c r="C713" s="265" t="s">
        <v>1524</v>
      </c>
    </row>
    <row r="714">
      <c r="A714" s="254" t="s">
        <v>1520</v>
      </c>
      <c r="B714" s="254">
        <v>7.688E-6</v>
      </c>
      <c r="C714" s="265" t="s">
        <v>1525</v>
      </c>
    </row>
    <row r="715">
      <c r="A715" s="254" t="s">
        <v>1520</v>
      </c>
      <c r="B715" s="254">
        <v>5.5587E-6</v>
      </c>
      <c r="C715" s="265" t="s">
        <v>1526</v>
      </c>
    </row>
    <row r="716">
      <c r="A716" s="254" t="s">
        <v>1520</v>
      </c>
      <c r="B716" s="254">
        <v>6.4157E-6</v>
      </c>
      <c r="C716" s="265" t="s">
        <v>1527</v>
      </c>
    </row>
    <row r="717">
      <c r="A717" s="254" t="s">
        <v>1528</v>
      </c>
      <c r="B717" s="254">
        <v>4.4999E-6</v>
      </c>
      <c r="C717" s="265" t="s">
        <v>1529</v>
      </c>
    </row>
    <row r="718">
      <c r="A718" s="254" t="s">
        <v>1530</v>
      </c>
      <c r="B718" s="254">
        <v>7.4359E-6</v>
      </c>
      <c r="C718" s="265" t="s">
        <v>1531</v>
      </c>
    </row>
    <row r="719">
      <c r="A719" s="254" t="s">
        <v>1532</v>
      </c>
      <c r="B719" s="254">
        <v>3.3475E-6</v>
      </c>
      <c r="C719" s="265" t="s">
        <v>1533</v>
      </c>
    </row>
    <row r="720">
      <c r="A720" s="254" t="s">
        <v>40</v>
      </c>
      <c r="B720" s="254">
        <v>3.4892E-6</v>
      </c>
      <c r="C720" s="265" t="s">
        <v>1534</v>
      </c>
    </row>
    <row r="721">
      <c r="A721" s="254" t="s">
        <v>40</v>
      </c>
      <c r="B721" s="254">
        <v>2.7E-6</v>
      </c>
      <c r="C721" s="265" t="s">
        <v>1535</v>
      </c>
    </row>
    <row r="722">
      <c r="A722" s="254" t="s">
        <v>1536</v>
      </c>
      <c r="B722" s="254">
        <v>2.835E-6</v>
      </c>
      <c r="C722" s="265" t="s">
        <v>1537</v>
      </c>
    </row>
    <row r="723">
      <c r="A723" s="254" t="s">
        <v>1538</v>
      </c>
      <c r="B723" s="254">
        <v>4.9304E-6</v>
      </c>
      <c r="C723" s="265" t="s">
        <v>1539</v>
      </c>
    </row>
    <row r="724">
      <c r="A724" s="254" t="s">
        <v>1540</v>
      </c>
      <c r="B724" s="254">
        <v>2.4256E-6</v>
      </c>
      <c r="C724" s="265" t="s">
        <v>1541</v>
      </c>
    </row>
    <row r="725">
      <c r="A725" s="254" t="s">
        <v>1542</v>
      </c>
      <c r="B725" s="254">
        <v>1.5324E-6</v>
      </c>
      <c r="C725" s="265" t="s">
        <v>1543</v>
      </c>
    </row>
    <row r="726">
      <c r="A726" s="254" t="s">
        <v>1544</v>
      </c>
      <c r="B726" s="254">
        <v>6.0967E-6</v>
      </c>
      <c r="C726" s="265" t="s">
        <v>1545</v>
      </c>
    </row>
    <row r="727">
      <c r="A727" s="254" t="s">
        <v>1546</v>
      </c>
      <c r="B727" s="254">
        <v>1.829E-6</v>
      </c>
      <c r="C727" s="265" t="s">
        <v>1547</v>
      </c>
    </row>
    <row r="728">
      <c r="A728" s="254" t="s">
        <v>32</v>
      </c>
      <c r="B728" s="254">
        <v>1.6521E-6</v>
      </c>
      <c r="C728" s="265" t="s">
        <v>1548</v>
      </c>
    </row>
    <row r="729">
      <c r="A729" s="254" t="s">
        <v>1549</v>
      </c>
      <c r="B729" s="254">
        <v>6.3422E-6</v>
      </c>
      <c r="C729" s="265" t="s">
        <v>1550</v>
      </c>
    </row>
    <row r="730">
      <c r="A730" s="254" t="s">
        <v>1551</v>
      </c>
      <c r="B730" s="254">
        <v>4.7566E-6</v>
      </c>
      <c r="C730" s="265" t="s">
        <v>1552</v>
      </c>
    </row>
    <row r="731">
      <c r="A731" s="254" t="s">
        <v>1553</v>
      </c>
      <c r="B731" s="254">
        <v>9.651E-7</v>
      </c>
      <c r="C731" s="265" t="s">
        <v>1554</v>
      </c>
    </row>
    <row r="732">
      <c r="A732" s="254" t="s">
        <v>1555</v>
      </c>
      <c r="B732" s="254">
        <v>4.7249E-6</v>
      </c>
      <c r="C732" s="265" t="s">
        <v>1556</v>
      </c>
    </row>
    <row r="733">
      <c r="A733" s="254" t="s">
        <v>1557</v>
      </c>
      <c r="B733" s="254">
        <v>6.543E-6</v>
      </c>
      <c r="C733" s="265" t="s">
        <v>1558</v>
      </c>
    </row>
    <row r="734">
      <c r="A734" s="254" t="s">
        <v>1559</v>
      </c>
      <c r="B734" s="254">
        <v>3.217E-6</v>
      </c>
      <c r="C734" s="265" t="s">
        <v>1560</v>
      </c>
    </row>
    <row r="735">
      <c r="A735" s="254" t="s">
        <v>1559</v>
      </c>
      <c r="B735" s="254">
        <v>3.217E-6</v>
      </c>
      <c r="C735" s="265" t="s">
        <v>1561</v>
      </c>
    </row>
    <row r="736">
      <c r="A736" s="254" t="s">
        <v>1562</v>
      </c>
      <c r="B736" s="254">
        <v>5.9309E-6</v>
      </c>
      <c r="C736" s="265" t="s">
        <v>1563</v>
      </c>
    </row>
    <row r="737">
      <c r="A737" s="254" t="s">
        <v>1564</v>
      </c>
      <c r="B737" s="254">
        <v>3.9103E-6</v>
      </c>
      <c r="C737" s="265" t="s">
        <v>1565</v>
      </c>
    </row>
    <row r="738">
      <c r="A738" s="254" t="s">
        <v>1564</v>
      </c>
      <c r="B738" s="254">
        <v>3.9103E-6</v>
      </c>
      <c r="C738" s="265" t="s">
        <v>1566</v>
      </c>
    </row>
    <row r="739">
      <c r="A739" s="254" t="s">
        <v>1564</v>
      </c>
      <c r="B739" s="254">
        <v>3.9103E-6</v>
      </c>
      <c r="C739" s="265" t="s">
        <v>1567</v>
      </c>
    </row>
    <row r="740">
      <c r="A740" s="254" t="s">
        <v>1564</v>
      </c>
      <c r="B740" s="254">
        <v>3.9103E-6</v>
      </c>
      <c r="C740" s="265" t="s">
        <v>1568</v>
      </c>
    </row>
    <row r="741">
      <c r="A741" s="254" t="s">
        <v>1569</v>
      </c>
      <c r="B741" s="254">
        <v>3.9103E-6</v>
      </c>
      <c r="C741" s="265" t="s">
        <v>1570</v>
      </c>
    </row>
    <row r="742">
      <c r="A742" s="254" t="s">
        <v>1571</v>
      </c>
      <c r="B742" s="254">
        <v>5.2499E-6</v>
      </c>
      <c r="C742" s="265" t="s">
        <v>1572</v>
      </c>
    </row>
    <row r="743">
      <c r="A743" s="254" t="s">
        <v>1573</v>
      </c>
      <c r="B743" s="254">
        <v>3.2633E-6</v>
      </c>
      <c r="C743" s="265" t="s">
        <v>1574</v>
      </c>
    </row>
    <row r="744">
      <c r="A744" s="254" t="s">
        <v>1575</v>
      </c>
      <c r="B744" s="254">
        <v>8.6431E-6</v>
      </c>
      <c r="C744" s="265" t="s">
        <v>1576</v>
      </c>
    </row>
    <row r="745">
      <c r="A745" s="254" t="s">
        <v>1577</v>
      </c>
      <c r="B745" s="254">
        <v>2.16E-6</v>
      </c>
      <c r="C745" s="265" t="s">
        <v>1578</v>
      </c>
    </row>
    <row r="746">
      <c r="A746" s="254" t="s">
        <v>1579</v>
      </c>
      <c r="B746" s="254">
        <v>6.1629E-6</v>
      </c>
      <c r="C746" s="265" t="s">
        <v>1580</v>
      </c>
    </row>
    <row r="747">
      <c r="A747" s="254" t="s">
        <v>1581</v>
      </c>
      <c r="B747" s="254">
        <v>2.338E-7</v>
      </c>
      <c r="C747" s="265" t="s">
        <v>1582</v>
      </c>
    </row>
    <row r="748">
      <c r="A748" s="254" t="s">
        <v>1583</v>
      </c>
      <c r="B748" s="254">
        <v>2.544E-6</v>
      </c>
      <c r="C748" s="265" t="s">
        <v>1584</v>
      </c>
    </row>
    <row r="749">
      <c r="A749" s="254" t="s">
        <v>1585</v>
      </c>
      <c r="B749" s="254">
        <v>1.374522E-4</v>
      </c>
      <c r="C749" s="265" t="s">
        <v>1586</v>
      </c>
    </row>
    <row r="750">
      <c r="A750" s="254" t="s">
        <v>1587</v>
      </c>
      <c r="B750" s="254">
        <v>2.06178E-5</v>
      </c>
      <c r="C750" s="265" t="s">
        <v>1588</v>
      </c>
    </row>
    <row r="751">
      <c r="A751" s="254" t="s">
        <v>1589</v>
      </c>
      <c r="B751" s="254">
        <v>2.577229E-4</v>
      </c>
      <c r="C751" s="265" t="s">
        <v>1590</v>
      </c>
    </row>
    <row r="752">
      <c r="A752" s="254" t="s">
        <v>1591</v>
      </c>
      <c r="B752" s="254">
        <v>2.06178E-5</v>
      </c>
      <c r="C752" s="265" t="s">
        <v>1592</v>
      </c>
    </row>
    <row r="753">
      <c r="A753" s="254" t="s">
        <v>1593</v>
      </c>
      <c r="B753" s="254">
        <v>2.506035E-4</v>
      </c>
      <c r="C753" s="265" t="s">
        <v>1594</v>
      </c>
    </row>
    <row r="754">
      <c r="A754" s="254" t="s">
        <v>1595</v>
      </c>
      <c r="B754" s="254">
        <v>3.4625E-6</v>
      </c>
      <c r="C754" s="265" t="s">
        <v>1596</v>
      </c>
    </row>
    <row r="755">
      <c r="A755" s="254" t="s">
        <v>1597</v>
      </c>
      <c r="B755" s="254">
        <v>1.564112E-4</v>
      </c>
      <c r="C755" s="265" t="s">
        <v>1598</v>
      </c>
    </row>
    <row r="756">
      <c r="A756" s="254" t="s">
        <v>1599</v>
      </c>
      <c r="B756" s="254">
        <v>1.079982E-4</v>
      </c>
      <c r="C756" s="265" t="s">
        <v>1600</v>
      </c>
    </row>
    <row r="757">
      <c r="A757" s="254" t="s">
        <v>1601</v>
      </c>
      <c r="B757" s="254">
        <v>2.451851E-4</v>
      </c>
      <c r="C757" s="265" t="s">
        <v>1602</v>
      </c>
    </row>
    <row r="758">
      <c r="A758" s="254" t="s">
        <v>1603</v>
      </c>
      <c r="B758" s="254">
        <v>2.2851E-4</v>
      </c>
      <c r="C758" s="265" t="s">
        <v>1604</v>
      </c>
    </row>
    <row r="759">
      <c r="A759" s="254" t="s">
        <v>1605</v>
      </c>
      <c r="B759" s="254">
        <v>4.123567E-4</v>
      </c>
      <c r="C759" s="265" t="s">
        <v>1606</v>
      </c>
    </row>
    <row r="760">
      <c r="A760" s="254" t="s">
        <v>1607</v>
      </c>
      <c r="B760" s="254">
        <v>4.6618E-6</v>
      </c>
      <c r="C760" s="265" t="s">
        <v>1608</v>
      </c>
    </row>
    <row r="761">
      <c r="A761" s="254" t="s">
        <v>1609</v>
      </c>
      <c r="B761" s="254">
        <v>4.8255E-6</v>
      </c>
      <c r="C761" s="265" t="s">
        <v>1610</v>
      </c>
    </row>
    <row r="762">
      <c r="A762" s="254" t="s">
        <v>1611</v>
      </c>
      <c r="B762" s="254">
        <v>3.8769E-6</v>
      </c>
      <c r="C762" s="265" t="s">
        <v>1612</v>
      </c>
    </row>
    <row r="763">
      <c r="A763" s="254" t="s">
        <v>1613</v>
      </c>
      <c r="B763" s="254">
        <v>3.239946E-4</v>
      </c>
      <c r="C763" s="265" t="s">
        <v>1614</v>
      </c>
    </row>
    <row r="764">
      <c r="A764" s="254" t="s">
        <v>1615</v>
      </c>
      <c r="B764" s="254">
        <v>8.7229E-6</v>
      </c>
      <c r="C764" s="265" t="s">
        <v>1616</v>
      </c>
    </row>
    <row r="765">
      <c r="A765" s="254" t="s">
        <v>1617</v>
      </c>
      <c r="B765" s="254">
        <v>7.0874E-6</v>
      </c>
      <c r="C765" s="265" t="s">
        <v>1618</v>
      </c>
    </row>
    <row r="766">
      <c r="A766" s="254" t="s">
        <v>1619</v>
      </c>
      <c r="B766" s="254">
        <v>6.70004E-5</v>
      </c>
      <c r="C766" s="265" t="s">
        <v>1620</v>
      </c>
    </row>
    <row r="767">
      <c r="A767" s="254" t="s">
        <v>1621</v>
      </c>
      <c r="B767" s="254">
        <v>3.23995E-5</v>
      </c>
      <c r="C767" s="265" t="s">
        <v>1622</v>
      </c>
    </row>
    <row r="768">
      <c r="A768" s="254" t="s">
        <v>1623</v>
      </c>
      <c r="B768" s="254">
        <v>9.25699E-5</v>
      </c>
      <c r="C768" s="265" t="s">
        <v>1624</v>
      </c>
    </row>
    <row r="769">
      <c r="A769" s="254" t="s">
        <v>1625</v>
      </c>
      <c r="B769" s="254">
        <v>1.463201E-4</v>
      </c>
      <c r="C769" s="265" t="s">
        <v>1626</v>
      </c>
    </row>
    <row r="770">
      <c r="A770" s="254" t="s">
        <v>1627</v>
      </c>
      <c r="B770" s="254">
        <v>3.944281E-4</v>
      </c>
      <c r="C770" s="265" t="s">
        <v>1628</v>
      </c>
    </row>
    <row r="771">
      <c r="A771" s="254" t="s">
        <v>1629</v>
      </c>
      <c r="B771" s="254">
        <v>9.8607E-6</v>
      </c>
      <c r="C771" s="265" t="s">
        <v>1630</v>
      </c>
    </row>
    <row r="772">
      <c r="A772" s="254" t="s">
        <v>1631</v>
      </c>
      <c r="B772" s="254">
        <v>4.31993E-5</v>
      </c>
      <c r="C772" s="265" t="s">
        <v>1632</v>
      </c>
    </row>
    <row r="773">
      <c r="A773" s="254" t="s">
        <v>1633</v>
      </c>
      <c r="B773" s="254">
        <v>1.61997E-5</v>
      </c>
      <c r="C773" s="265" t="s">
        <v>1634</v>
      </c>
    </row>
    <row r="774">
      <c r="A774" s="254" t="s">
        <v>1635</v>
      </c>
      <c r="B774" s="254">
        <v>6.29989E-5</v>
      </c>
      <c r="C774" s="265" t="s">
        <v>1636</v>
      </c>
    </row>
    <row r="775">
      <c r="A775" s="254" t="s">
        <v>1637</v>
      </c>
      <c r="B775" s="254">
        <v>2.36246E-5</v>
      </c>
      <c r="C775" s="265" t="s">
        <v>1638</v>
      </c>
    </row>
    <row r="776">
      <c r="A776" s="254" t="s">
        <v>1639</v>
      </c>
      <c r="B776" s="254">
        <v>3.22154E-5</v>
      </c>
      <c r="C776" s="265" t="s">
        <v>1640</v>
      </c>
    </row>
    <row r="777">
      <c r="A777" s="254" t="s">
        <v>1641</v>
      </c>
      <c r="B777" s="254">
        <v>1.133981E-4</v>
      </c>
      <c r="C777" s="265" t="s">
        <v>1642</v>
      </c>
    </row>
    <row r="778">
      <c r="A778" s="254" t="s">
        <v>1643</v>
      </c>
      <c r="B778" s="254">
        <v>5.399909E-4</v>
      </c>
      <c r="C778" s="265" t="s">
        <v>1644</v>
      </c>
    </row>
    <row r="779">
      <c r="A779" s="254" t="s">
        <v>1645</v>
      </c>
      <c r="B779" s="254">
        <v>2.159964E-4</v>
      </c>
      <c r="C779" s="265" t="s">
        <v>1646</v>
      </c>
    </row>
    <row r="780">
      <c r="A780" s="254" t="s">
        <v>1647</v>
      </c>
      <c r="B780" s="254">
        <v>1.67997E-5</v>
      </c>
      <c r="C780" s="265" t="s">
        <v>1648</v>
      </c>
    </row>
    <row r="781">
      <c r="A781" s="254" t="s">
        <v>1649</v>
      </c>
      <c r="B781" s="254">
        <v>5.0624E-6</v>
      </c>
      <c r="C781" s="265" t="s">
        <v>1650</v>
      </c>
    </row>
    <row r="782">
      <c r="A782" s="254" t="s">
        <v>1651</v>
      </c>
      <c r="B782" s="254">
        <v>6.4339E-6</v>
      </c>
      <c r="C782" s="265" t="s">
        <v>1652</v>
      </c>
    </row>
    <row r="783">
      <c r="A783" s="254" t="s">
        <v>1653</v>
      </c>
      <c r="B783" s="254">
        <v>5.9062E-6</v>
      </c>
      <c r="C783" s="265" t="s">
        <v>1654</v>
      </c>
    </row>
    <row r="784">
      <c r="A784" s="254" t="s">
        <v>1655</v>
      </c>
      <c r="B784" s="254">
        <v>7.688E-6</v>
      </c>
      <c r="C784" s="265" t="s">
        <v>1656</v>
      </c>
    </row>
    <row r="785">
      <c r="A785" s="254" t="s">
        <v>1657</v>
      </c>
      <c r="B785" s="254">
        <v>1.5376E-5</v>
      </c>
      <c r="C785" s="265" t="s">
        <v>1658</v>
      </c>
    </row>
    <row r="786">
      <c r="A786" s="254" t="s">
        <v>1659</v>
      </c>
      <c r="B786" s="254">
        <v>2.27023E-5</v>
      </c>
      <c r="C786" s="265" t="s">
        <v>1660</v>
      </c>
    </row>
    <row r="787">
      <c r="A787" s="254" t="s">
        <v>1659</v>
      </c>
      <c r="B787" s="254">
        <v>2.26796E-5</v>
      </c>
      <c r="C787" s="265" t="s">
        <v>1661</v>
      </c>
    </row>
    <row r="788">
      <c r="A788" s="254" t="s">
        <v>1662</v>
      </c>
      <c r="B788" s="254">
        <v>1.19998E-5</v>
      </c>
      <c r="C788" s="265" t="s">
        <v>1663</v>
      </c>
    </row>
    <row r="789">
      <c r="A789" s="254" t="s">
        <v>1664</v>
      </c>
      <c r="B789" s="254">
        <v>2.42563E-5</v>
      </c>
      <c r="C789" s="265" t="s">
        <v>1665</v>
      </c>
    </row>
    <row r="790">
      <c r="A790" s="254" t="s">
        <v>1666</v>
      </c>
      <c r="B790" s="254">
        <v>2.08452E-5</v>
      </c>
      <c r="C790" s="265" t="s">
        <v>1667</v>
      </c>
    </row>
    <row r="791">
      <c r="A791" s="254" t="s">
        <v>1668</v>
      </c>
      <c r="B791" s="254">
        <v>8.96428E-5</v>
      </c>
      <c r="C791" s="265" t="s">
        <v>1669</v>
      </c>
    </row>
    <row r="792">
      <c r="A792" s="254" t="s">
        <v>1670</v>
      </c>
      <c r="B792" s="254">
        <v>1.193664E-4</v>
      </c>
      <c r="C792" s="265" t="s">
        <v>1671</v>
      </c>
    </row>
    <row r="793">
      <c r="A793" s="254" t="s">
        <v>1672</v>
      </c>
      <c r="B793" s="254">
        <v>1.34998E-5</v>
      </c>
      <c r="C793" s="265" t="s">
        <v>1673</v>
      </c>
    </row>
    <row r="794">
      <c r="A794" s="254" t="s">
        <v>1674</v>
      </c>
      <c r="B794" s="254">
        <v>3.94428E-5</v>
      </c>
      <c r="C794" s="265" t="s">
        <v>1675</v>
      </c>
    </row>
    <row r="795">
      <c r="A795" s="254" t="s">
        <v>1676</v>
      </c>
      <c r="B795" s="254">
        <v>6.59291E-5</v>
      </c>
      <c r="C795" s="265" t="s">
        <v>1677</v>
      </c>
    </row>
    <row r="796">
      <c r="A796" s="254" t="s">
        <v>1678</v>
      </c>
      <c r="B796" s="254">
        <v>7.888563E-4</v>
      </c>
      <c r="C796" s="265" t="s">
        <v>1679</v>
      </c>
    </row>
    <row r="797">
      <c r="A797" s="254" t="s">
        <v>1680</v>
      </c>
      <c r="B797" s="254">
        <v>3.57159E-5</v>
      </c>
      <c r="C797" s="265" t="s">
        <v>1681</v>
      </c>
    </row>
    <row r="798">
      <c r="A798" s="254" t="s">
        <v>1680</v>
      </c>
      <c r="B798" s="254">
        <v>3.77994E-5</v>
      </c>
      <c r="C798" s="265" t="s">
        <v>1682</v>
      </c>
    </row>
    <row r="799">
      <c r="A799" s="254" t="s">
        <v>1680</v>
      </c>
      <c r="B799" s="254">
        <v>3.77994E-5</v>
      </c>
      <c r="C799" s="265" t="s">
        <v>1683</v>
      </c>
    </row>
    <row r="800">
      <c r="A800" s="254" t="s">
        <v>1680</v>
      </c>
      <c r="B800" s="254">
        <v>4.805E-5</v>
      </c>
      <c r="C800" s="265" t="s">
        <v>1684</v>
      </c>
    </row>
    <row r="801">
      <c r="A801" s="254" t="s">
        <v>1680</v>
      </c>
      <c r="B801" s="254">
        <v>3.77994E-5</v>
      </c>
      <c r="C801" s="265" t="s">
        <v>1685</v>
      </c>
    </row>
    <row r="802">
      <c r="A802" s="254" t="s">
        <v>1686</v>
      </c>
      <c r="B802" s="254">
        <v>4.19993E-5</v>
      </c>
      <c r="C802" s="265" t="s">
        <v>1687</v>
      </c>
    </row>
    <row r="803">
      <c r="A803" s="254" t="s">
        <v>1688</v>
      </c>
      <c r="B803" s="254">
        <v>3.12822E-5</v>
      </c>
      <c r="C803" s="265" t="s">
        <v>1689</v>
      </c>
    </row>
    <row r="804">
      <c r="A804" s="254" t="s">
        <v>34</v>
      </c>
      <c r="B804" s="254">
        <v>8.7229E-6</v>
      </c>
      <c r="C804" s="265" t="s">
        <v>1690</v>
      </c>
    </row>
    <row r="805">
      <c r="A805" s="254" t="s">
        <v>1691</v>
      </c>
      <c r="B805" s="254">
        <v>7.3516E-6</v>
      </c>
      <c r="C805" s="265" t="s">
        <v>1692</v>
      </c>
    </row>
    <row r="806">
      <c r="A806" s="254" t="s">
        <v>1693</v>
      </c>
      <c r="B806" s="254">
        <v>4.02656E-5</v>
      </c>
      <c r="C806" s="265" t="s">
        <v>1694</v>
      </c>
    </row>
    <row r="807">
      <c r="A807" s="254" t="s">
        <v>1695</v>
      </c>
      <c r="B807" s="254">
        <v>8.247134E-4</v>
      </c>
      <c r="C807" s="265" t="s">
        <v>1696</v>
      </c>
    </row>
    <row r="808">
      <c r="A808" s="254" t="s">
        <v>1697</v>
      </c>
      <c r="B808" s="254">
        <v>8.3999E-6</v>
      </c>
      <c r="C808" s="265" t="s">
        <v>1698</v>
      </c>
    </row>
    <row r="809">
      <c r="A809" s="254" t="s">
        <v>36</v>
      </c>
      <c r="B809" s="254">
        <v>1.67997E-5</v>
      </c>
      <c r="C809" s="265" t="s">
        <v>1699</v>
      </c>
    </row>
    <row r="810">
      <c r="A810" s="254" t="s">
        <v>36</v>
      </c>
      <c r="B810" s="254">
        <v>1.67997E-5</v>
      </c>
      <c r="C810" s="265" t="s">
        <v>1700</v>
      </c>
    </row>
    <row r="811">
      <c r="A811" s="254" t="s">
        <v>36</v>
      </c>
      <c r="B811" s="254">
        <v>2.16512E-5</v>
      </c>
      <c r="C811" s="265" t="s">
        <v>1701</v>
      </c>
    </row>
    <row r="812">
      <c r="A812" s="254" t="s">
        <v>36</v>
      </c>
      <c r="B812" s="254">
        <v>1.67997E-5</v>
      </c>
      <c r="C812" s="265" t="s">
        <v>1702</v>
      </c>
    </row>
    <row r="813">
      <c r="A813" s="254" t="s">
        <v>1703</v>
      </c>
      <c r="B813" s="254">
        <v>6.2564E-6</v>
      </c>
      <c r="C813" s="265" t="s">
        <v>1704</v>
      </c>
    </row>
    <row r="814">
      <c r="A814" s="254" t="s">
        <v>1703</v>
      </c>
      <c r="B814" s="254">
        <v>6.2564E-6</v>
      </c>
      <c r="C814" s="265" t="s">
        <v>1705</v>
      </c>
    </row>
    <row r="815">
      <c r="A815" s="254" t="s">
        <v>1703</v>
      </c>
      <c r="B815" s="254">
        <v>6.2564E-6</v>
      </c>
      <c r="C815" s="265" t="s">
        <v>1706</v>
      </c>
    </row>
    <row r="816">
      <c r="A816" s="254" t="s">
        <v>1703</v>
      </c>
      <c r="B816" s="254">
        <v>6.3886E-6</v>
      </c>
      <c r="C816" s="265" t="s">
        <v>1707</v>
      </c>
    </row>
    <row r="817">
      <c r="A817" s="254" t="s">
        <v>1703</v>
      </c>
      <c r="B817" s="254">
        <v>7.3875E-6</v>
      </c>
      <c r="C817" s="265" t="s">
        <v>1708</v>
      </c>
    </row>
    <row r="818">
      <c r="A818" s="254" t="s">
        <v>1703</v>
      </c>
      <c r="B818" s="254">
        <v>8.1728E-6</v>
      </c>
      <c r="C818" s="265" t="s">
        <v>1709</v>
      </c>
    </row>
    <row r="819">
      <c r="A819" s="254" t="s">
        <v>1703</v>
      </c>
      <c r="B819" s="254">
        <v>8.4154E-6</v>
      </c>
      <c r="C819" s="265" t="s">
        <v>1710</v>
      </c>
    </row>
    <row r="820">
      <c r="A820" s="254" t="s">
        <v>1703</v>
      </c>
      <c r="B820" s="254">
        <v>1.11998E-5</v>
      </c>
      <c r="C820" s="265" t="s">
        <v>1711</v>
      </c>
    </row>
    <row r="821">
      <c r="A821" s="254" t="s">
        <v>1703</v>
      </c>
      <c r="B821" s="254">
        <v>6.2999E-6</v>
      </c>
      <c r="C821" s="265" t="s">
        <v>1712</v>
      </c>
    </row>
    <row r="822">
      <c r="A822" s="254" t="s">
        <v>1703</v>
      </c>
      <c r="B822" s="254">
        <v>6.8209E-6</v>
      </c>
      <c r="C822" s="265" t="s">
        <v>1713</v>
      </c>
    </row>
    <row r="823">
      <c r="A823" s="254" t="s">
        <v>1703</v>
      </c>
      <c r="B823" s="254">
        <v>7.3397E-6</v>
      </c>
      <c r="C823" s="265" t="s">
        <v>1714</v>
      </c>
    </row>
    <row r="824">
      <c r="A824" s="254" t="s">
        <v>1703</v>
      </c>
      <c r="B824" s="254">
        <v>1.01543E-5</v>
      </c>
      <c r="C824" s="265" t="s">
        <v>1715</v>
      </c>
    </row>
    <row r="825">
      <c r="A825" s="254" t="s">
        <v>1716</v>
      </c>
      <c r="B825" s="254">
        <v>2.36246E-5</v>
      </c>
      <c r="C825" s="265" t="s">
        <v>1717</v>
      </c>
    </row>
    <row r="826">
      <c r="A826" s="254" t="s">
        <v>1718</v>
      </c>
      <c r="B826" s="254">
        <v>3.41432E-5</v>
      </c>
      <c r="C826" s="265" t="s">
        <v>1719</v>
      </c>
    </row>
    <row r="827">
      <c r="A827" s="254" t="s">
        <v>1720</v>
      </c>
      <c r="B827" s="254">
        <v>1.91551E-5</v>
      </c>
      <c r="C827" s="265" t="s">
        <v>1721</v>
      </c>
    </row>
    <row r="828">
      <c r="A828" s="254" t="s">
        <v>1722</v>
      </c>
      <c r="B828" s="254">
        <v>9.071847E-4</v>
      </c>
      <c r="C828" s="265" t="s">
        <v>1723</v>
      </c>
    </row>
    <row r="829">
      <c r="A829" s="254" t="s">
        <v>1724</v>
      </c>
      <c r="B829" s="254">
        <v>8.3999E-6</v>
      </c>
      <c r="C829" s="265" t="s">
        <v>1725</v>
      </c>
    </row>
    <row r="830">
      <c r="A830" s="254" t="s">
        <v>1726</v>
      </c>
      <c r="B830" s="254">
        <v>1.57497E-5</v>
      </c>
      <c r="C830" s="265" t="s">
        <v>1727</v>
      </c>
    </row>
    <row r="831">
      <c r="A831" s="254" t="s">
        <v>1728</v>
      </c>
      <c r="B831" s="254">
        <v>6.71989E-5</v>
      </c>
      <c r="C831" s="265" t="s">
        <v>1729</v>
      </c>
    </row>
    <row r="832">
      <c r="A832" s="254" t="s">
        <v>1730</v>
      </c>
      <c r="B832" s="254">
        <v>4.49101E-5</v>
      </c>
      <c r="C832" s="265" t="s">
        <v>1731</v>
      </c>
    </row>
    <row r="833">
      <c r="A833" s="254" t="s">
        <v>1732</v>
      </c>
      <c r="B833" s="254">
        <v>5.968E-7</v>
      </c>
      <c r="C833" s="265" t="s">
        <v>1733</v>
      </c>
    </row>
    <row r="834">
      <c r="A834" s="254" t="s">
        <v>1734</v>
      </c>
      <c r="B834" s="254">
        <v>2.268E-6</v>
      </c>
      <c r="C834" s="265" t="s">
        <v>1735</v>
      </c>
    </row>
    <row r="835">
      <c r="A835" s="254" t="s">
        <v>1736</v>
      </c>
      <c r="B835" s="254">
        <v>2.268E-6</v>
      </c>
      <c r="C835" s="265" t="s">
        <v>1737</v>
      </c>
    </row>
    <row r="836">
      <c r="A836" s="254" t="s">
        <v>1738</v>
      </c>
      <c r="B836" s="254">
        <v>5.0399E-6</v>
      </c>
      <c r="C836" s="265" t="s">
        <v>1739</v>
      </c>
    </row>
    <row r="837">
      <c r="A837" s="254" t="s">
        <v>1740</v>
      </c>
      <c r="B837" s="254">
        <v>1.37619E-5</v>
      </c>
      <c r="C837" s="265" t="s">
        <v>1741</v>
      </c>
    </row>
    <row r="838">
      <c r="A838" s="254" t="s">
        <v>1742</v>
      </c>
      <c r="B838" s="254">
        <v>8.85923E-5</v>
      </c>
      <c r="C838" s="265" t="s">
        <v>1743</v>
      </c>
    </row>
    <row r="839">
      <c r="A839" s="254" t="s">
        <v>1744</v>
      </c>
      <c r="B839" s="254">
        <v>1.417476E-4</v>
      </c>
      <c r="C839" s="265" t="s">
        <v>1745</v>
      </c>
    </row>
    <row r="840">
      <c r="A840" s="254" t="s">
        <v>1746</v>
      </c>
      <c r="B840" s="254">
        <v>1.564112E-4</v>
      </c>
      <c r="C840" s="265" t="s">
        <v>1747</v>
      </c>
    </row>
    <row r="841">
      <c r="A841" s="254" t="s">
        <v>1748</v>
      </c>
      <c r="B841" s="254">
        <v>4.3908E-6</v>
      </c>
      <c r="C841" s="265" t="s">
        <v>1749</v>
      </c>
    </row>
    <row r="842">
      <c r="A842" s="254" t="s">
        <v>24</v>
      </c>
      <c r="B842" s="254">
        <v>3.489E-7</v>
      </c>
      <c r="C842" s="265" t="s">
        <v>1750</v>
      </c>
    </row>
    <row r="843">
      <c r="A843" s="254" t="s">
        <v>1751</v>
      </c>
      <c r="B843" s="254">
        <v>2.212646E-4</v>
      </c>
      <c r="C843" s="265" t="s">
        <v>1752</v>
      </c>
    </row>
    <row r="844">
      <c r="A844" s="254" t="s">
        <v>1753</v>
      </c>
      <c r="B844" s="254">
        <v>5.213705E-4</v>
      </c>
      <c r="C844" s="265" t="s">
        <v>1754</v>
      </c>
    </row>
    <row r="845">
      <c r="A845" s="254" t="s">
        <v>1755</v>
      </c>
      <c r="B845" s="254">
        <v>3.106797E-4</v>
      </c>
      <c r="C845" s="265" t="s">
        <v>1756</v>
      </c>
    </row>
    <row r="846">
      <c r="A846" s="254" t="s">
        <v>1757</v>
      </c>
      <c r="B846" s="254">
        <v>0.0014174762</v>
      </c>
      <c r="C846" s="265" t="s">
        <v>1758</v>
      </c>
    </row>
    <row r="847">
      <c r="A847" s="254" t="s">
        <v>1757</v>
      </c>
      <c r="B847" s="254">
        <v>0.0011339809</v>
      </c>
      <c r="C847" s="265" t="s">
        <v>1759</v>
      </c>
    </row>
    <row r="848">
      <c r="A848" s="254" t="s">
        <v>1760</v>
      </c>
      <c r="B848" s="254">
        <v>9.163482E-4</v>
      </c>
      <c r="C848" s="265" t="s">
        <v>1761</v>
      </c>
    </row>
    <row r="849">
      <c r="A849" s="254" t="s">
        <v>1762</v>
      </c>
      <c r="B849" s="254">
        <v>2.180733E-4</v>
      </c>
      <c r="C849" s="265" t="s">
        <v>1763</v>
      </c>
    </row>
    <row r="850">
      <c r="A850" s="254" t="s">
        <v>1764</v>
      </c>
      <c r="B850" s="254">
        <v>1.972141E-4</v>
      </c>
      <c r="C850" s="265" t="s">
        <v>1765</v>
      </c>
    </row>
    <row r="851">
      <c r="A851" s="254" t="s">
        <v>1766</v>
      </c>
      <c r="B851" s="254">
        <v>0.0023261147</v>
      </c>
      <c r="C851" s="265" t="s">
        <v>1767</v>
      </c>
    </row>
    <row r="852">
      <c r="A852" s="254" t="s">
        <v>1768</v>
      </c>
      <c r="B852" s="254">
        <v>0.0013499773</v>
      </c>
      <c r="C852" s="265" t="s">
        <v>1769</v>
      </c>
    </row>
    <row r="853">
      <c r="A853" s="254" t="s">
        <v>1770</v>
      </c>
      <c r="B853" s="254">
        <v>1.007983E-4</v>
      </c>
      <c r="C853" s="265" t="s">
        <v>1771</v>
      </c>
    </row>
    <row r="854">
      <c r="A854" s="254" t="s">
        <v>1772</v>
      </c>
      <c r="B854" s="254">
        <v>1.4632E-5</v>
      </c>
      <c r="C854" s="265" t="s">
        <v>1773</v>
      </c>
    </row>
    <row r="855">
      <c r="A855" s="254" t="s">
        <v>1774</v>
      </c>
      <c r="B855" s="254">
        <v>9.25699E-5</v>
      </c>
      <c r="C855" s="265" t="s">
        <v>1775</v>
      </c>
    </row>
    <row r="856">
      <c r="A856" s="254" t="s">
        <v>1776</v>
      </c>
      <c r="B856" s="254">
        <v>2.724278E-4</v>
      </c>
      <c r="C856" s="265" t="s">
        <v>1777</v>
      </c>
    </row>
    <row r="857">
      <c r="A857" s="254" t="s">
        <v>1778</v>
      </c>
      <c r="B857" s="254">
        <v>9.650901E-4</v>
      </c>
      <c r="C857" s="265" t="s">
        <v>1779</v>
      </c>
    </row>
    <row r="858">
      <c r="A858" s="254" t="s">
        <v>1780</v>
      </c>
      <c r="B858" s="254">
        <v>4.425291E-4</v>
      </c>
      <c r="C858" s="265" t="s">
        <v>1781</v>
      </c>
    </row>
    <row r="859">
      <c r="A859" s="254" t="s">
        <v>1782</v>
      </c>
      <c r="B859" s="254">
        <v>0.0030239491</v>
      </c>
      <c r="C859" s="265" t="s">
        <v>1783</v>
      </c>
    </row>
    <row r="860">
      <c r="A860" s="254" t="s">
        <v>1784</v>
      </c>
      <c r="B860" s="254">
        <v>0.0039442815</v>
      </c>
      <c r="C860" s="265" t="s">
        <v>1785</v>
      </c>
    </row>
    <row r="861">
      <c r="A861" s="254" t="s">
        <v>1786</v>
      </c>
      <c r="B861" s="254">
        <v>5.09654E-5</v>
      </c>
      <c r="C861" s="265" t="s">
        <v>1787</v>
      </c>
    </row>
    <row r="862">
      <c r="A862" s="254" t="s">
        <v>1788</v>
      </c>
      <c r="B862" s="254">
        <v>6.97834E-5</v>
      </c>
      <c r="C862" s="265" t="s">
        <v>1789</v>
      </c>
    </row>
    <row r="863">
      <c r="A863" s="254" t="s">
        <v>1790</v>
      </c>
      <c r="B863" s="254">
        <v>0.0030239491</v>
      </c>
      <c r="C863" s="265" t="s">
        <v>1791</v>
      </c>
    </row>
    <row r="864">
      <c r="A864" s="254" t="s">
        <v>1792</v>
      </c>
      <c r="B864" s="254">
        <v>0.0022679619</v>
      </c>
      <c r="C864" s="265" t="s">
        <v>1793</v>
      </c>
    </row>
    <row r="865">
      <c r="A865" s="254" t="s">
        <v>1794</v>
      </c>
      <c r="B865" s="254">
        <v>8.43108E-5</v>
      </c>
      <c r="C865" s="265" t="s">
        <v>1795</v>
      </c>
    </row>
    <row r="866">
      <c r="A866" s="254" t="s">
        <v>1796</v>
      </c>
      <c r="B866" s="254">
        <v>4.319927E-4</v>
      </c>
      <c r="C866" s="265" t="s">
        <v>1797</v>
      </c>
    </row>
    <row r="867">
      <c r="A867" s="254" t="s">
        <v>1798</v>
      </c>
      <c r="B867" s="254">
        <v>9.44984E-5</v>
      </c>
      <c r="C867" s="265" t="s">
        <v>1799</v>
      </c>
    </row>
    <row r="868">
      <c r="A868" s="254" t="s">
        <v>1800</v>
      </c>
      <c r="B868" s="254">
        <v>8.39986E-5</v>
      </c>
      <c r="C868" s="265" t="s">
        <v>1801</v>
      </c>
    </row>
    <row r="869">
      <c r="A869" s="254" t="s">
        <v>1802</v>
      </c>
      <c r="B869" s="254">
        <v>2.402502E-4</v>
      </c>
      <c r="C869" s="265" t="s">
        <v>1803</v>
      </c>
    </row>
    <row r="870">
      <c r="A870" s="254" t="s">
        <v>1804</v>
      </c>
      <c r="B870" s="254">
        <v>7.26911E-5</v>
      </c>
      <c r="C870" s="265" t="s">
        <v>1805</v>
      </c>
    </row>
    <row r="871">
      <c r="A871" s="254" t="s">
        <v>1806</v>
      </c>
      <c r="B871" s="254">
        <v>5.27433E-5</v>
      </c>
      <c r="C871" s="265" t="s">
        <v>1807</v>
      </c>
    </row>
    <row r="872">
      <c r="A872" s="254" t="s">
        <v>1808</v>
      </c>
      <c r="B872" s="254">
        <v>9.14501E-5</v>
      </c>
      <c r="C872" s="265" t="s">
        <v>1809</v>
      </c>
    </row>
    <row r="873">
      <c r="A873" s="254" t="s">
        <v>1810</v>
      </c>
      <c r="B873" s="254">
        <v>8.099864E-4</v>
      </c>
      <c r="C873" s="265" t="s">
        <v>1811</v>
      </c>
    </row>
    <row r="874">
      <c r="A874" s="254" t="s">
        <v>1812</v>
      </c>
      <c r="B874" s="254">
        <v>9.6509E-5</v>
      </c>
      <c r="C874" s="265" t="s">
        <v>1813</v>
      </c>
    </row>
    <row r="875">
      <c r="A875" s="254" t="s">
        <v>1814</v>
      </c>
      <c r="B875" s="254">
        <v>7.68801E-5</v>
      </c>
      <c r="C875" s="265" t="s">
        <v>1815</v>
      </c>
    </row>
    <row r="876">
      <c r="A876" s="254" t="s">
        <v>1814</v>
      </c>
      <c r="B876" s="254">
        <v>8.02818E-5</v>
      </c>
      <c r="C876" s="265" t="s">
        <v>1816</v>
      </c>
    </row>
    <row r="877">
      <c r="A877" s="254" t="s">
        <v>1817</v>
      </c>
      <c r="B877" s="254">
        <v>1.054866E-4</v>
      </c>
      <c r="C877" s="265" t="s">
        <v>1818</v>
      </c>
    </row>
    <row r="878">
      <c r="A878" s="254" t="s">
        <v>1819</v>
      </c>
      <c r="B878" s="254">
        <v>4.58174E-5</v>
      </c>
      <c r="C878" s="265" t="s">
        <v>1820</v>
      </c>
    </row>
    <row r="879">
      <c r="A879" s="254" t="s">
        <v>1821</v>
      </c>
      <c r="B879" s="254">
        <v>1.010228E-4</v>
      </c>
      <c r="C879" s="265" t="s">
        <v>1822</v>
      </c>
    </row>
    <row r="880">
      <c r="A880" s="254" t="s">
        <v>1823</v>
      </c>
      <c r="B880" s="254">
        <v>2.83495E-5</v>
      </c>
      <c r="C880" s="265" t="s">
        <v>1824</v>
      </c>
    </row>
    <row r="881">
      <c r="A881" s="254" t="s">
        <v>1825</v>
      </c>
      <c r="B881" s="254">
        <v>1.16306E-5</v>
      </c>
      <c r="C881" s="265" t="s">
        <v>1826</v>
      </c>
    </row>
    <row r="882">
      <c r="A882" s="254" t="s">
        <v>1827</v>
      </c>
      <c r="B882" s="254">
        <v>1.14834E-5</v>
      </c>
      <c r="C882" s="265" t="s">
        <v>1828</v>
      </c>
    </row>
    <row r="883">
      <c r="A883" s="254" t="s">
        <v>1827</v>
      </c>
      <c r="B883" s="254">
        <v>1.16306E-5</v>
      </c>
      <c r="C883" s="265" t="s">
        <v>1829</v>
      </c>
    </row>
    <row r="884">
      <c r="A884" s="254" t="s">
        <v>1830</v>
      </c>
      <c r="B884" s="254">
        <v>1.10632E-5</v>
      </c>
      <c r="C884" s="265" t="s">
        <v>1831</v>
      </c>
    </row>
    <row r="885">
      <c r="A885" s="254" t="s">
        <v>1830</v>
      </c>
      <c r="B885" s="254">
        <v>1.13398E-5</v>
      </c>
      <c r="C885" s="265" t="s">
        <v>1832</v>
      </c>
    </row>
    <row r="886">
      <c r="A886" s="254" t="s">
        <v>1830</v>
      </c>
      <c r="B886" s="254">
        <v>1.13398E-5</v>
      </c>
      <c r="C886" s="265" t="s">
        <v>1833</v>
      </c>
    </row>
    <row r="887">
      <c r="A887" s="254" t="s">
        <v>1834</v>
      </c>
      <c r="B887" s="254">
        <v>1.23932E-5</v>
      </c>
      <c r="C887" s="265" t="s">
        <v>1835</v>
      </c>
    </row>
    <row r="888">
      <c r="A888" s="254" t="s">
        <v>1836</v>
      </c>
      <c r="B888" s="254">
        <v>2.732484E-4</v>
      </c>
      <c r="C888" s="265" t="s">
        <v>1837</v>
      </c>
    </row>
    <row r="889">
      <c r="A889" s="254" t="s">
        <v>1838</v>
      </c>
      <c r="B889" s="254">
        <v>5.33638E-5</v>
      </c>
      <c r="C889" s="265" t="s">
        <v>1839</v>
      </c>
    </row>
    <row r="890">
      <c r="A890" s="254" t="s">
        <v>1840</v>
      </c>
      <c r="B890" s="254">
        <v>1.07998E-5</v>
      </c>
      <c r="C890" s="265" t="s">
        <v>1841</v>
      </c>
    </row>
    <row r="891">
      <c r="A891" s="254" t="s">
        <v>1842</v>
      </c>
      <c r="B891" s="254">
        <v>2.4978E-6</v>
      </c>
      <c r="C891" s="265" t="s">
        <v>1843</v>
      </c>
    </row>
    <row r="892">
      <c r="A892" s="254" t="s">
        <v>1844</v>
      </c>
      <c r="B892" s="254">
        <v>3.9929E-6</v>
      </c>
      <c r="C892" s="265" t="s">
        <v>1845</v>
      </c>
    </row>
    <row r="893">
      <c r="A893" s="254" t="s">
        <v>1846</v>
      </c>
      <c r="B893" s="254">
        <v>1.37452E-5</v>
      </c>
      <c r="C893" s="265" t="s">
        <v>1847</v>
      </c>
    </row>
    <row r="894">
      <c r="A894" s="254" t="s">
        <v>1848</v>
      </c>
      <c r="B894" s="254">
        <v>1.41748E-5</v>
      </c>
      <c r="C894" s="265" t="s">
        <v>1849</v>
      </c>
    </row>
    <row r="895">
      <c r="A895" s="254" t="s">
        <v>1850</v>
      </c>
      <c r="B895" s="254">
        <v>4.12357E-5</v>
      </c>
      <c r="C895" s="265" t="s">
        <v>1851</v>
      </c>
    </row>
    <row r="896">
      <c r="A896" s="254" t="s">
        <v>1850</v>
      </c>
      <c r="B896" s="254">
        <v>3.94428E-5</v>
      </c>
      <c r="C896" s="265" t="s">
        <v>1852</v>
      </c>
    </row>
    <row r="897">
      <c r="A897" s="254" t="s">
        <v>1853</v>
      </c>
      <c r="B897" s="254">
        <v>4.16905E-5</v>
      </c>
      <c r="C897" s="265" t="s">
        <v>1854</v>
      </c>
    </row>
    <row r="898">
      <c r="A898" s="254" t="s">
        <v>1855</v>
      </c>
      <c r="B898" s="254">
        <v>4.04993E-5</v>
      </c>
      <c r="C898" s="265" t="s">
        <v>1856</v>
      </c>
    </row>
    <row r="899">
      <c r="A899" s="254" t="s">
        <v>1857</v>
      </c>
      <c r="B899" s="254">
        <v>4.36147E-5</v>
      </c>
      <c r="C899" s="265" t="s">
        <v>1858</v>
      </c>
    </row>
    <row r="900">
      <c r="A900" s="254" t="s">
        <v>1859</v>
      </c>
      <c r="B900" s="254">
        <v>0.0045359237</v>
      </c>
      <c r="C900" s="265" t="s">
        <v>1860</v>
      </c>
    </row>
    <row r="901">
      <c r="A901" s="254" t="s">
        <v>1859</v>
      </c>
      <c r="B901" s="254">
        <v>0.0033599435</v>
      </c>
      <c r="C901" s="265" t="s">
        <v>1861</v>
      </c>
    </row>
    <row r="902">
      <c r="A902" s="254" t="s">
        <v>1862</v>
      </c>
      <c r="B902" s="254">
        <v>0.0032399455</v>
      </c>
      <c r="C902" s="265" t="s">
        <v>1863</v>
      </c>
    </row>
    <row r="903">
      <c r="A903" s="254" t="s">
        <v>1864</v>
      </c>
      <c r="B903" s="254">
        <v>0.0050399152</v>
      </c>
      <c r="C903" s="265" t="s">
        <v>1865</v>
      </c>
    </row>
    <row r="904">
      <c r="A904" s="254" t="s">
        <v>1866</v>
      </c>
      <c r="B904" s="254">
        <v>0.0053363808</v>
      </c>
      <c r="C904" s="265" t="s">
        <v>1867</v>
      </c>
    </row>
    <row r="905">
      <c r="A905" s="254" t="s">
        <v>1868</v>
      </c>
      <c r="B905" s="254">
        <v>0.0045359237</v>
      </c>
      <c r="C905" s="265" t="s">
        <v>1869</v>
      </c>
    </row>
    <row r="906">
      <c r="A906" s="254" t="s">
        <v>1870</v>
      </c>
      <c r="B906" s="254">
        <v>0.0045359237</v>
      </c>
      <c r="C906" s="265" t="s">
        <v>1871</v>
      </c>
    </row>
    <row r="907">
      <c r="A907" s="254" t="s">
        <v>1872</v>
      </c>
      <c r="B907" s="254">
        <v>0.0075598728</v>
      </c>
      <c r="C907" s="265" t="s">
        <v>1873</v>
      </c>
    </row>
    <row r="908">
      <c r="A908" s="254" t="s">
        <v>1874</v>
      </c>
      <c r="B908" s="254">
        <v>0.0125997881</v>
      </c>
      <c r="C908" s="265" t="s">
        <v>1875</v>
      </c>
    </row>
    <row r="909">
      <c r="A909" s="254" t="s">
        <v>1876</v>
      </c>
      <c r="B909" s="254">
        <v>0.0025199576</v>
      </c>
      <c r="C909" s="265" t="s">
        <v>1877</v>
      </c>
    </row>
    <row r="910">
      <c r="A910" s="254" t="s">
        <v>1878</v>
      </c>
      <c r="B910" s="254">
        <v>0.006479891</v>
      </c>
      <c r="C910" s="265" t="s">
        <v>1879</v>
      </c>
    </row>
    <row r="911">
      <c r="A911" s="254" t="s">
        <v>1880</v>
      </c>
      <c r="B911" s="254">
        <v>0.0032399455</v>
      </c>
      <c r="C911" s="265" t="s">
        <v>1881</v>
      </c>
    </row>
    <row r="912">
      <c r="A912" s="254" t="s">
        <v>1882</v>
      </c>
      <c r="B912" s="254">
        <v>0.0012259253</v>
      </c>
      <c r="C912" s="265" t="s">
        <v>1883</v>
      </c>
    </row>
    <row r="913">
      <c r="A913" s="254" t="s">
        <v>1884</v>
      </c>
      <c r="B913" s="254">
        <v>0.0030239491</v>
      </c>
      <c r="C913" s="265" t="s">
        <v>1885</v>
      </c>
    </row>
    <row r="914">
      <c r="A914" s="254" t="s">
        <v>1886</v>
      </c>
      <c r="B914" s="254">
        <v>0.0074359405</v>
      </c>
      <c r="C914" s="265" t="s">
        <v>1887</v>
      </c>
    </row>
    <row r="915">
      <c r="A915" s="254" t="s">
        <v>1888</v>
      </c>
      <c r="B915" s="254">
        <v>7.688006E-4</v>
      </c>
      <c r="C915" s="265" t="s">
        <v>1889</v>
      </c>
    </row>
    <row r="916">
      <c r="A916" s="254" t="s">
        <v>1890</v>
      </c>
      <c r="B916" s="254">
        <v>0.0014727025</v>
      </c>
      <c r="C916" s="265" t="s">
        <v>1891</v>
      </c>
    </row>
    <row r="917">
      <c r="A917" s="254" t="s">
        <v>1892</v>
      </c>
      <c r="B917" s="254">
        <v>0.0075598728</v>
      </c>
      <c r="C917" s="265" t="s">
        <v>1893</v>
      </c>
    </row>
    <row r="918">
      <c r="A918" s="254" t="s">
        <v>1894</v>
      </c>
      <c r="B918" s="254">
        <v>0.0078205581</v>
      </c>
      <c r="C918" s="265" t="s">
        <v>1895</v>
      </c>
    </row>
    <row r="919">
      <c r="A919" s="254" t="s">
        <v>42</v>
      </c>
      <c r="B919" s="254">
        <v>0.0021599637</v>
      </c>
      <c r="C919" s="265" t="s">
        <v>1896</v>
      </c>
    </row>
    <row r="920">
      <c r="A920" s="254" t="s">
        <v>1897</v>
      </c>
      <c r="B920" s="254">
        <v>0.006479891</v>
      </c>
      <c r="C920" s="265" t="s">
        <v>1898</v>
      </c>
    </row>
    <row r="921">
      <c r="A921" s="254" t="s">
        <v>1899</v>
      </c>
      <c r="B921" s="254">
        <v>0.0025199576</v>
      </c>
      <c r="C921" s="265" t="s">
        <v>1900</v>
      </c>
    </row>
    <row r="922">
      <c r="A922" s="254" t="s">
        <v>1901</v>
      </c>
      <c r="B922" s="254">
        <v>0.0023261147</v>
      </c>
      <c r="C922" s="265" t="s">
        <v>1902</v>
      </c>
    </row>
    <row r="923">
      <c r="A923" s="254" t="s">
        <v>1903</v>
      </c>
      <c r="B923" s="254">
        <v>0.0015119746</v>
      </c>
      <c r="C923" s="265" t="s">
        <v>1904</v>
      </c>
    </row>
    <row r="924">
      <c r="A924" s="254" t="s">
        <v>1905</v>
      </c>
      <c r="B924" s="254">
        <v>0.0041999294</v>
      </c>
      <c r="C924" s="265" t="s">
        <v>1906</v>
      </c>
    </row>
    <row r="925">
      <c r="A925" s="254" t="s">
        <v>1907</v>
      </c>
      <c r="B925" s="254">
        <v>0.0019721407</v>
      </c>
      <c r="C925" s="265" t="s">
        <v>1908</v>
      </c>
    </row>
    <row r="926">
      <c r="A926" s="254" t="s">
        <v>1909</v>
      </c>
      <c r="B926" s="254">
        <v>0.0010672762</v>
      </c>
      <c r="C926" s="265" t="s">
        <v>1910</v>
      </c>
    </row>
    <row r="927">
      <c r="A927" s="254" t="s">
        <v>1911</v>
      </c>
      <c r="B927" s="254">
        <v>0.0018143695</v>
      </c>
      <c r="C927" s="265" t="s">
        <v>1912</v>
      </c>
    </row>
    <row r="928">
      <c r="A928" s="254" t="s">
        <v>1913</v>
      </c>
      <c r="B928" s="254">
        <v>0.0022344452</v>
      </c>
      <c r="C928" s="265" t="s">
        <v>1914</v>
      </c>
    </row>
    <row r="929">
      <c r="A929" s="254" t="s">
        <v>1915</v>
      </c>
      <c r="B929" s="254">
        <v>0.0113398093</v>
      </c>
      <c r="C929" s="265" t="s">
        <v>1916</v>
      </c>
    </row>
    <row r="930">
      <c r="A930" s="254" t="s">
        <v>1917</v>
      </c>
      <c r="B930" s="254">
        <v>0.0044038094</v>
      </c>
      <c r="C930" s="265" t="s">
        <v>1918</v>
      </c>
    </row>
    <row r="931">
      <c r="A931" s="254" t="s">
        <v>1917</v>
      </c>
      <c r="B931" s="254">
        <v>0.0044038094</v>
      </c>
      <c r="C931" s="265" t="s">
        <v>1919</v>
      </c>
    </row>
    <row r="932">
      <c r="A932" s="254" t="s">
        <v>1920</v>
      </c>
      <c r="B932" s="254">
        <v>0.0037799364</v>
      </c>
      <c r="C932" s="265" t="s">
        <v>1921</v>
      </c>
    </row>
    <row r="933">
      <c r="A933" s="254" t="s">
        <v>1922</v>
      </c>
      <c r="B933" s="254">
        <v>0.0014174762</v>
      </c>
      <c r="C933" s="265" t="s">
        <v>1923</v>
      </c>
    </row>
    <row r="934">
      <c r="A934" s="254" t="s">
        <v>1924</v>
      </c>
      <c r="B934" s="254">
        <v>0.0103089175</v>
      </c>
      <c r="C934" s="265" t="s">
        <v>1925</v>
      </c>
    </row>
    <row r="935">
      <c r="A935" s="254" t="s">
        <v>1926</v>
      </c>
      <c r="B935" s="254">
        <v>0.0080998638</v>
      </c>
      <c r="C935" s="265" t="s">
        <v>1927</v>
      </c>
    </row>
    <row r="936">
      <c r="A936" s="254" t="s">
        <v>1928</v>
      </c>
      <c r="B936" s="254">
        <v>0.0028349523</v>
      </c>
      <c r="C936" s="265" t="s">
        <v>1929</v>
      </c>
    </row>
    <row r="937">
      <c r="A937" s="254" t="s">
        <v>1930</v>
      </c>
      <c r="B937" s="254">
        <v>0.0020159661</v>
      </c>
      <c r="C937" s="265" t="s">
        <v>1931</v>
      </c>
    </row>
    <row r="938">
      <c r="A938" s="254" t="s">
        <v>1932</v>
      </c>
      <c r="B938" s="254">
        <v>2.95308E-5</v>
      </c>
      <c r="C938" s="265" t="s">
        <v>1933</v>
      </c>
    </row>
    <row r="939">
      <c r="A939" s="254" t="s">
        <v>1934</v>
      </c>
      <c r="B939" s="254">
        <v>2.37483E-5</v>
      </c>
      <c r="C939" s="265" t="s">
        <v>1935</v>
      </c>
    </row>
    <row r="940">
      <c r="A940" s="254" t="s">
        <v>1936</v>
      </c>
      <c r="B940" s="254">
        <v>1.67749E-5</v>
      </c>
      <c r="C940" s="265" t="s">
        <v>1937</v>
      </c>
    </row>
    <row r="941">
      <c r="A941" s="254" t="s">
        <v>1938</v>
      </c>
      <c r="B941" s="254">
        <v>0.090718474</v>
      </c>
      <c r="C941" s="265" t="s">
        <v>1939</v>
      </c>
    </row>
    <row r="942">
      <c r="A942" s="254" t="s">
        <v>1940</v>
      </c>
      <c r="B942" s="254">
        <v>2.83E-8</v>
      </c>
      <c r="C942" s="265" t="s">
        <v>1941</v>
      </c>
    </row>
    <row r="943">
      <c r="A943" s="254" t="s">
        <v>1942</v>
      </c>
      <c r="B943" s="254">
        <v>6.67E-8</v>
      </c>
      <c r="C943" s="265" t="s">
        <v>1943</v>
      </c>
    </row>
    <row r="944">
      <c r="A944" s="254" t="s">
        <v>1942</v>
      </c>
      <c r="B944" s="254">
        <v>6.67E-8</v>
      </c>
      <c r="C944" s="265" t="s">
        <v>1944</v>
      </c>
    </row>
    <row r="945">
      <c r="A945" s="254" t="s">
        <v>1942</v>
      </c>
      <c r="B945" s="254">
        <v>6.67E-8</v>
      </c>
      <c r="C945" s="265" t="s">
        <v>1945</v>
      </c>
    </row>
    <row r="946">
      <c r="A946" s="254" t="s">
        <v>1946</v>
      </c>
      <c r="B946" s="254">
        <v>2.362E-7</v>
      </c>
      <c r="C946" s="265" t="s">
        <v>1947</v>
      </c>
    </row>
    <row r="947">
      <c r="A947" s="254" t="s">
        <v>1948</v>
      </c>
      <c r="B947" s="254">
        <v>3.02E-8</v>
      </c>
      <c r="C947" s="265" t="s">
        <v>1949</v>
      </c>
    </row>
    <row r="948">
      <c r="A948" s="254" t="s">
        <v>1950</v>
      </c>
      <c r="B948" s="254">
        <v>2.835E-7</v>
      </c>
      <c r="C948" s="265" t="s">
        <v>1951</v>
      </c>
    </row>
    <row r="949">
      <c r="A949" s="254" t="s">
        <v>1952</v>
      </c>
      <c r="B949" s="254">
        <v>8.72293E-5</v>
      </c>
      <c r="C949" s="265" t="s">
        <v>1953</v>
      </c>
    </row>
    <row r="950">
      <c r="A950" s="254" t="s">
        <v>1954</v>
      </c>
      <c r="B950" s="254">
        <v>1.51197E-5</v>
      </c>
      <c r="C950" s="265" t="s">
        <v>1955</v>
      </c>
    </row>
    <row r="951">
      <c r="A951" s="254" t="s">
        <v>1956</v>
      </c>
      <c r="B951" s="254">
        <v>7.9578E-6</v>
      </c>
      <c r="C951" s="265" t="s">
        <v>1957</v>
      </c>
    </row>
    <row r="952">
      <c r="A952" s="254" t="s">
        <v>1958</v>
      </c>
      <c r="B952" s="254">
        <v>9.257E-6</v>
      </c>
      <c r="C952" s="265" t="s">
        <v>1959</v>
      </c>
    </row>
    <row r="953">
      <c r="A953" s="254" t="s">
        <v>1960</v>
      </c>
      <c r="B953" s="254">
        <v>1.54073E-5</v>
      </c>
      <c r="C953" s="265" t="s">
        <v>1961</v>
      </c>
    </row>
    <row r="954">
      <c r="A954" s="254" t="s">
        <v>1962</v>
      </c>
      <c r="B954" s="254">
        <v>8.5583E-6</v>
      </c>
      <c r="C954" s="265" t="s">
        <v>1963</v>
      </c>
    </row>
    <row r="955">
      <c r="A955" s="254" t="s">
        <v>1964</v>
      </c>
      <c r="B955" s="254">
        <v>1.512E-6</v>
      </c>
      <c r="C955" s="265" t="s">
        <v>1965</v>
      </c>
    </row>
    <row r="956">
      <c r="A956" s="254" t="s">
        <v>1966</v>
      </c>
      <c r="B956" s="254">
        <v>1.8947E-5</v>
      </c>
      <c r="C956" s="265" t="s">
        <v>1967</v>
      </c>
    </row>
    <row r="957">
      <c r="A957" s="254" t="s">
        <v>1968</v>
      </c>
      <c r="B957" s="254">
        <v>1.88997E-5</v>
      </c>
      <c r="C957" s="265" t="s">
        <v>1969</v>
      </c>
    </row>
    <row r="958">
      <c r="A958" s="254" t="s">
        <v>1970</v>
      </c>
      <c r="B958" s="254">
        <v>1.45382E-5</v>
      </c>
      <c r="C958" s="265" t="s">
        <v>1971</v>
      </c>
    </row>
    <row r="959">
      <c r="A959" s="254" t="s">
        <v>1972</v>
      </c>
      <c r="B959" s="254">
        <v>2.18073E-5</v>
      </c>
      <c r="C959" s="265" t="s">
        <v>1973</v>
      </c>
    </row>
    <row r="960">
      <c r="A960" s="254" t="s">
        <v>1974</v>
      </c>
      <c r="B960" s="254">
        <v>1.3341E-5</v>
      </c>
      <c r="C960" s="265" t="s">
        <v>1975</v>
      </c>
    </row>
    <row r="961">
      <c r="A961" s="254" t="s">
        <v>1976</v>
      </c>
      <c r="B961" s="254">
        <v>2.3783E-6</v>
      </c>
      <c r="C961" s="265" t="s">
        <v>1977</v>
      </c>
    </row>
    <row r="962">
      <c r="A962" s="254" t="s">
        <v>1978</v>
      </c>
      <c r="B962" s="254">
        <v>1.74997E-5</v>
      </c>
      <c r="C962" s="265" t="s">
        <v>1979</v>
      </c>
    </row>
    <row r="963">
      <c r="A963" s="254" t="s">
        <v>1980</v>
      </c>
      <c r="B963" s="254">
        <v>6.8726E-6</v>
      </c>
      <c r="C963" s="265" t="s">
        <v>1981</v>
      </c>
    </row>
    <row r="964">
      <c r="A964" s="254" t="s">
        <v>1982</v>
      </c>
      <c r="B964" s="254">
        <v>6.4431E-6</v>
      </c>
      <c r="C964" s="265" t="s">
        <v>1983</v>
      </c>
    </row>
    <row r="965">
      <c r="A965" s="254" t="s">
        <v>1984</v>
      </c>
      <c r="B965" s="254">
        <v>3.085662E-4</v>
      </c>
      <c r="C965" s="265" t="s">
        <v>1985</v>
      </c>
    </row>
    <row r="966">
      <c r="A966" s="254" t="s">
        <v>1986</v>
      </c>
      <c r="B966" s="254">
        <v>8.7229E-6</v>
      </c>
      <c r="C966" s="265" t="s">
        <v>1987</v>
      </c>
    </row>
    <row r="967">
      <c r="A967" s="254" t="s">
        <v>1988</v>
      </c>
      <c r="B967" s="254">
        <v>8.7229E-6</v>
      </c>
      <c r="C967" s="265" t="s">
        <v>1989</v>
      </c>
    </row>
    <row r="968">
      <c r="A968" s="254" t="s">
        <v>1990</v>
      </c>
      <c r="B968" s="254">
        <v>8.7229E-6</v>
      </c>
      <c r="C968" s="265" t="s">
        <v>1991</v>
      </c>
    </row>
    <row r="969">
      <c r="A969" s="254" t="s">
        <v>1992</v>
      </c>
      <c r="B969" s="254">
        <v>9.6509E-6</v>
      </c>
      <c r="C969" s="265" t="s">
        <v>1993</v>
      </c>
    </row>
    <row r="970">
      <c r="A970" s="254" t="s">
        <v>1994</v>
      </c>
      <c r="B970" s="254">
        <v>5.3999E-6</v>
      </c>
      <c r="C970" s="265" t="s">
        <v>1995</v>
      </c>
    </row>
    <row r="971">
      <c r="A971" s="254" t="s">
        <v>1996</v>
      </c>
      <c r="B971" s="254">
        <v>9.0718E-6</v>
      </c>
      <c r="C971" s="265" t="s">
        <v>1997</v>
      </c>
    </row>
    <row r="972">
      <c r="A972" s="254" t="s">
        <v>1998</v>
      </c>
      <c r="B972" s="254">
        <v>1.855184E-4</v>
      </c>
      <c r="C972" s="265" t="s">
        <v>1999</v>
      </c>
    </row>
    <row r="973">
      <c r="A973" s="254" t="s">
        <v>2000</v>
      </c>
      <c r="B973" s="254">
        <v>1.9964E-6</v>
      </c>
      <c r="C973" s="265" t="s">
        <v>2001</v>
      </c>
    </row>
    <row r="974">
      <c r="A974" s="254" t="s">
        <v>2002</v>
      </c>
      <c r="B974" s="254">
        <v>7.441E-7</v>
      </c>
      <c r="C974" s="265" t="s">
        <v>2003</v>
      </c>
    </row>
    <row r="975">
      <c r="A975" s="254" t="s">
        <v>2004</v>
      </c>
      <c r="B975" s="254">
        <v>2.038617E-4</v>
      </c>
      <c r="C975" s="265" t="s">
        <v>2005</v>
      </c>
    </row>
    <row r="976">
      <c r="A976" s="254" t="s">
        <v>2006</v>
      </c>
      <c r="B976" s="254">
        <v>1.497E-6</v>
      </c>
      <c r="C976" s="265" t="s">
        <v>2007</v>
      </c>
    </row>
    <row r="977">
      <c r="A977" s="254" t="s">
        <v>2008</v>
      </c>
      <c r="B977" s="254">
        <v>3.718E-6</v>
      </c>
      <c r="C977" s="265" t="s">
        <v>2009</v>
      </c>
    </row>
    <row r="978">
      <c r="A978" s="254" t="s">
        <v>2010</v>
      </c>
      <c r="B978" s="254">
        <v>3.8117E-6</v>
      </c>
      <c r="C978" s="265" t="s">
        <v>2011</v>
      </c>
    </row>
    <row r="979">
      <c r="A979" s="254" t="s">
        <v>2012</v>
      </c>
      <c r="B979" s="254">
        <v>1.6657E-6</v>
      </c>
      <c r="C979" s="265" t="s">
        <v>2013</v>
      </c>
    </row>
    <row r="980">
      <c r="A980" s="254" t="s">
        <v>2014</v>
      </c>
      <c r="B980" s="254">
        <v>2.8708E-6</v>
      </c>
      <c r="C980" s="265" t="s">
        <v>2015</v>
      </c>
    </row>
    <row r="981">
      <c r="A981" s="254" t="s">
        <v>2016</v>
      </c>
      <c r="B981" s="254">
        <v>1.349977E-4</v>
      </c>
      <c r="C981" s="265" t="s">
        <v>2017</v>
      </c>
    </row>
    <row r="982">
      <c r="A982" s="254" t="s">
        <v>2018</v>
      </c>
      <c r="B982" s="254">
        <v>1.631627E-4</v>
      </c>
      <c r="C982" s="265" t="s">
        <v>2019</v>
      </c>
    </row>
    <row r="983">
      <c r="A983" s="254" t="s">
        <v>2020</v>
      </c>
      <c r="B983" s="254">
        <v>8.59076E-5</v>
      </c>
      <c r="C983" s="265" t="s">
        <v>2021</v>
      </c>
    </row>
    <row r="984">
      <c r="A984" s="254" t="s">
        <v>2022</v>
      </c>
      <c r="B984" s="254">
        <v>3.14995E-5</v>
      </c>
      <c r="C984" s="265" t="s">
        <v>2023</v>
      </c>
    </row>
    <row r="985">
      <c r="A985" s="254" t="s">
        <v>2024</v>
      </c>
      <c r="B985" s="254">
        <v>2.41273E-5</v>
      </c>
      <c r="C985" s="265" t="s">
        <v>2025</v>
      </c>
    </row>
    <row r="986">
      <c r="A986" s="254" t="s">
        <v>2026</v>
      </c>
      <c r="B986" s="254">
        <v>1.4175E-6</v>
      </c>
      <c r="C986" s="265" t="s">
        <v>2027</v>
      </c>
    </row>
    <row r="987">
      <c r="A987" s="254" t="s">
        <v>2028</v>
      </c>
      <c r="B987" s="254">
        <v>1.4175E-6</v>
      </c>
      <c r="C987" s="265" t="s">
        <v>2029</v>
      </c>
    </row>
    <row r="988">
      <c r="A988" s="254" t="s">
        <v>2030</v>
      </c>
      <c r="B988" s="254">
        <v>2.54827E-5</v>
      </c>
      <c r="C988" s="265" t="s">
        <v>2031</v>
      </c>
    </row>
    <row r="989">
      <c r="A989" s="254" t="s">
        <v>2032</v>
      </c>
      <c r="B989" s="254">
        <v>5.0444E-6</v>
      </c>
      <c r="C989" s="265" t="s">
        <v>2033</v>
      </c>
    </row>
    <row r="990">
      <c r="A990" s="254" t="s">
        <v>2034</v>
      </c>
      <c r="B990" s="254">
        <v>4.9304E-6</v>
      </c>
      <c r="C990" s="265" t="s">
        <v>2035</v>
      </c>
    </row>
    <row r="991">
      <c r="A991" s="254" t="s">
        <v>2034</v>
      </c>
      <c r="B991" s="254">
        <v>6.7499E-6</v>
      </c>
      <c r="C991" s="265" t="s">
        <v>2036</v>
      </c>
    </row>
    <row r="992">
      <c r="A992" s="254" t="s">
        <v>2034</v>
      </c>
      <c r="B992" s="254">
        <v>5.7388E-6</v>
      </c>
      <c r="C992" s="265" t="s">
        <v>2037</v>
      </c>
    </row>
    <row r="993">
      <c r="A993" s="254" t="s">
        <v>2034</v>
      </c>
      <c r="B993" s="254">
        <v>4.7368E-6</v>
      </c>
      <c r="C993" s="265" t="s">
        <v>2038</v>
      </c>
    </row>
    <row r="994">
      <c r="A994" s="254" t="s">
        <v>2039</v>
      </c>
      <c r="B994" s="254">
        <v>1.13398E-5</v>
      </c>
      <c r="C994" s="265" t="s">
        <v>2040</v>
      </c>
    </row>
    <row r="995">
      <c r="A995" s="254" t="s">
        <v>2041</v>
      </c>
      <c r="B995" s="254">
        <v>8.0999E-6</v>
      </c>
      <c r="C995" s="265" t="s">
        <v>2042</v>
      </c>
    </row>
    <row r="996">
      <c r="A996" s="254" t="s">
        <v>2043</v>
      </c>
      <c r="B996" s="254">
        <v>3.944281E-4</v>
      </c>
      <c r="C996" s="265" t="s">
        <v>2044</v>
      </c>
    </row>
    <row r="997">
      <c r="A997" s="254" t="s">
        <v>2045</v>
      </c>
      <c r="B997" s="254">
        <v>7.68801E-5</v>
      </c>
      <c r="C997" s="265" t="s">
        <v>2046</v>
      </c>
    </row>
    <row r="998">
      <c r="A998" s="254" t="s">
        <v>2047</v>
      </c>
      <c r="B998" s="254">
        <v>8.893968E-4</v>
      </c>
      <c r="C998" s="265" t="s">
        <v>2048</v>
      </c>
    </row>
    <row r="999">
      <c r="A999" s="254" t="s">
        <v>2049</v>
      </c>
      <c r="B999" s="254">
        <v>8.84E-8</v>
      </c>
      <c r="C999" s="265" t="s">
        <v>2050</v>
      </c>
    </row>
    <row r="1000">
      <c r="A1000" s="254" t="s">
        <v>2051</v>
      </c>
      <c r="B1000" s="254">
        <v>2.2045E-6</v>
      </c>
      <c r="C1000" s="265" t="s">
        <v>2052</v>
      </c>
    </row>
    <row r="1001">
      <c r="A1001" s="254" t="s">
        <v>2053</v>
      </c>
      <c r="B1001" s="254">
        <v>2.835E-6</v>
      </c>
      <c r="C1001" s="265" t="s">
        <v>2054</v>
      </c>
    </row>
    <row r="1002">
      <c r="A1002" s="254" t="s">
        <v>2055</v>
      </c>
      <c r="B1002" s="254">
        <v>1.49208E-5</v>
      </c>
      <c r="C1002" s="265" t="s">
        <v>2056</v>
      </c>
    </row>
    <row r="1003">
      <c r="A1003" s="254" t="s">
        <v>2057</v>
      </c>
      <c r="B1003" s="254">
        <v>3.5437E-6</v>
      </c>
      <c r="C1003" s="265" t="s">
        <v>2058</v>
      </c>
    </row>
    <row r="1004">
      <c r="A1004" s="254" t="s">
        <v>2059</v>
      </c>
      <c r="B1004" s="254">
        <v>5.1545E-6</v>
      </c>
      <c r="C1004" s="265" t="s">
        <v>2060</v>
      </c>
    </row>
    <row r="1005">
      <c r="A1005" s="254" t="s">
        <v>2061</v>
      </c>
      <c r="B1005" s="254">
        <v>3.5437E-6</v>
      </c>
      <c r="C1005" s="265" t="s">
        <v>2062</v>
      </c>
    </row>
    <row r="1006">
      <c r="A1006" s="254" t="s">
        <v>2063</v>
      </c>
      <c r="B1006" s="254">
        <v>7.316E-6</v>
      </c>
      <c r="C1006" s="265" t="s">
        <v>2064</v>
      </c>
    </row>
    <row r="1007">
      <c r="A1007" s="254" t="s">
        <v>2065</v>
      </c>
      <c r="B1007" s="254">
        <v>4.12357E-5</v>
      </c>
      <c r="C1007" s="265" t="s">
        <v>2066</v>
      </c>
    </row>
    <row r="1008">
      <c r="A1008" s="254" t="s">
        <v>2067</v>
      </c>
      <c r="B1008" s="254">
        <v>1.10903E-5</v>
      </c>
      <c r="C1008" s="265" t="s">
        <v>2068</v>
      </c>
    </row>
    <row r="1009">
      <c r="A1009" s="254" t="s">
        <v>2069</v>
      </c>
      <c r="B1009" s="254">
        <v>5.15E-8</v>
      </c>
      <c r="C1009" s="265" t="s">
        <v>2070</v>
      </c>
    </row>
    <row r="1010">
      <c r="A1010" s="254" t="s">
        <v>2071</v>
      </c>
      <c r="B1010" s="254">
        <v>5.03992E-5</v>
      </c>
      <c r="C1010" s="265" t="s">
        <v>2072</v>
      </c>
    </row>
    <row r="1011">
      <c r="A1011" s="254" t="s">
        <v>2073</v>
      </c>
      <c r="B1011" s="254">
        <v>4.7249E-6</v>
      </c>
      <c r="C1011" s="265" t="s">
        <v>2074</v>
      </c>
    </row>
    <row r="1012">
      <c r="A1012" s="254" t="s">
        <v>2075</v>
      </c>
      <c r="B1012" s="254">
        <v>1.29598E-5</v>
      </c>
      <c r="C1012" s="265" t="s">
        <v>2076</v>
      </c>
    </row>
    <row r="1013">
      <c r="A1013" s="254" t="s">
        <v>2077</v>
      </c>
      <c r="B1013" s="254">
        <v>1.61997E-5</v>
      </c>
      <c r="C1013" s="265" t="s">
        <v>2078</v>
      </c>
    </row>
    <row r="1014">
      <c r="A1014" s="254" t="s">
        <v>2079</v>
      </c>
      <c r="B1014" s="254">
        <v>2.38733E-5</v>
      </c>
      <c r="C1014" s="265" t="s">
        <v>2080</v>
      </c>
    </row>
    <row r="1015">
      <c r="A1015" s="254" t="s">
        <v>2081</v>
      </c>
      <c r="B1015" s="254">
        <v>1.10632E-5</v>
      </c>
      <c r="C1015" s="265" t="s">
        <v>2082</v>
      </c>
    </row>
    <row r="1016">
      <c r="A1016" s="254" t="s">
        <v>2083</v>
      </c>
      <c r="B1016" s="254">
        <v>8.894E-6</v>
      </c>
      <c r="C1016" s="265" t="s">
        <v>2084</v>
      </c>
    </row>
    <row r="1017">
      <c r="A1017" s="254" t="s">
        <v>2085</v>
      </c>
      <c r="B1017" s="254">
        <v>1.14544E-5</v>
      </c>
      <c r="C1017" s="265" t="s">
        <v>2086</v>
      </c>
    </row>
    <row r="1018">
      <c r="A1018" s="254" t="s">
        <v>2087</v>
      </c>
      <c r="B1018" s="254">
        <v>8.8592E-6</v>
      </c>
      <c r="C1018" s="265" t="s">
        <v>2088</v>
      </c>
    </row>
    <row r="1019">
      <c r="A1019" s="254" t="s">
        <v>2089</v>
      </c>
      <c r="B1019" s="254">
        <v>2.834952E-4</v>
      </c>
      <c r="C1019" s="265" t="s">
        <v>2090</v>
      </c>
    </row>
    <row r="1020">
      <c r="A1020" s="254" t="s">
        <v>2091</v>
      </c>
      <c r="B1020" s="254">
        <v>2.465176E-4</v>
      </c>
      <c r="C1020" s="265" t="s">
        <v>2092</v>
      </c>
    </row>
    <row r="1021">
      <c r="A1021" s="254" t="s">
        <v>2093</v>
      </c>
      <c r="B1021" s="254">
        <v>2.024966E-4</v>
      </c>
      <c r="C1021" s="265" t="s">
        <v>2094</v>
      </c>
    </row>
    <row r="1022">
      <c r="A1022" s="254" t="s">
        <v>2095</v>
      </c>
      <c r="B1022" s="254">
        <v>7.08738E-5</v>
      </c>
      <c r="C1022" s="265" t="s">
        <v>2096</v>
      </c>
    </row>
    <row r="1023">
      <c r="A1023" s="254" t="s">
        <v>2097</v>
      </c>
      <c r="B1023" s="254">
        <v>1.619973E-4</v>
      </c>
      <c r="C1023" s="265" t="s">
        <v>2098</v>
      </c>
    </row>
    <row r="1024">
      <c r="A1024" s="254" t="s">
        <v>2099</v>
      </c>
      <c r="B1024" s="254">
        <v>3.149947E-4</v>
      </c>
      <c r="C1024" s="265" t="s">
        <v>2100</v>
      </c>
    </row>
    <row r="1025">
      <c r="A1025" s="254" t="s">
        <v>2101</v>
      </c>
      <c r="B1025" s="254">
        <v>6.6862E-6</v>
      </c>
      <c r="C1025" s="265" t="s">
        <v>2102</v>
      </c>
    </row>
    <row r="1026">
      <c r="A1026" s="254" t="s">
        <v>2103</v>
      </c>
      <c r="B1026" s="254">
        <v>7.662E-6</v>
      </c>
      <c r="C1026" s="265" t="s">
        <v>2104</v>
      </c>
    </row>
    <row r="1027">
      <c r="A1027" s="254" t="s">
        <v>2105</v>
      </c>
      <c r="B1027" s="254">
        <v>3.2399E-6</v>
      </c>
      <c r="C1027" s="265" t="s">
        <v>2106</v>
      </c>
    </row>
    <row r="1028">
      <c r="A1028" s="254" t="s">
        <v>2107</v>
      </c>
      <c r="B1028" s="254">
        <v>0.0019301803</v>
      </c>
      <c r="C1028" s="265" t="s">
        <v>2108</v>
      </c>
    </row>
    <row r="1029">
      <c r="A1029" s="254" t="s">
        <v>2109</v>
      </c>
      <c r="B1029" s="254">
        <v>1.829E-5</v>
      </c>
      <c r="C1029" s="265" t="s">
        <v>2110</v>
      </c>
    </row>
    <row r="1030">
      <c r="A1030" s="254" t="s">
        <v>2111</v>
      </c>
      <c r="B1030" s="254">
        <v>1.829E-5</v>
      </c>
      <c r="C1030" s="265" t="s">
        <v>2112</v>
      </c>
    </row>
    <row r="1031">
      <c r="A1031" s="254" t="s">
        <v>2113</v>
      </c>
      <c r="B1031" s="254">
        <v>7.9578E-6</v>
      </c>
      <c r="C1031" s="265" t="s">
        <v>2114</v>
      </c>
    </row>
    <row r="1032">
      <c r="A1032" s="254" t="s">
        <v>2115</v>
      </c>
      <c r="B1032" s="254">
        <v>6.8148E-6</v>
      </c>
      <c r="C1032" s="265" t="s">
        <v>2116</v>
      </c>
    </row>
    <row r="1033">
      <c r="A1033" s="254" t="s">
        <v>2117</v>
      </c>
      <c r="B1033" s="254">
        <v>5.2891E-6</v>
      </c>
      <c r="C1033" s="265" t="s">
        <v>2118</v>
      </c>
    </row>
    <row r="1034">
      <c r="A1034" s="254" t="s">
        <v>2119</v>
      </c>
      <c r="B1034" s="254">
        <v>7.9858E-6</v>
      </c>
      <c r="C1034" s="265" t="s">
        <v>2120</v>
      </c>
    </row>
    <row r="1035">
      <c r="A1035" s="254" t="s">
        <v>2121</v>
      </c>
      <c r="B1035" s="254">
        <v>1.18123E-5</v>
      </c>
      <c r="C1035" s="265" t="s">
        <v>2122</v>
      </c>
    </row>
    <row r="1036">
      <c r="A1036" s="254" t="s">
        <v>2123</v>
      </c>
      <c r="B1036" s="254">
        <v>1.10095E-5</v>
      </c>
      <c r="C1036" s="265" t="s">
        <v>2124</v>
      </c>
    </row>
    <row r="1037">
      <c r="A1037" s="254" t="s">
        <v>2125</v>
      </c>
      <c r="B1037" s="254">
        <v>5.8908E-6</v>
      </c>
      <c r="C1037" s="265" t="s">
        <v>2126</v>
      </c>
    </row>
    <row r="1038">
      <c r="A1038" s="254" t="s">
        <v>2127</v>
      </c>
      <c r="B1038" s="254">
        <v>1.20125E-5</v>
      </c>
      <c r="C1038" s="265" t="s">
        <v>2128</v>
      </c>
    </row>
    <row r="1039">
      <c r="A1039" s="254" t="s">
        <v>2129</v>
      </c>
      <c r="B1039" s="254">
        <v>1.274136E-4</v>
      </c>
      <c r="C1039" s="265" t="s">
        <v>2130</v>
      </c>
    </row>
    <row r="1040">
      <c r="A1040" s="254" t="s">
        <v>2131</v>
      </c>
      <c r="B1040" s="254">
        <v>8.338095E-4</v>
      </c>
      <c r="C1040" s="265" t="s">
        <v>2132</v>
      </c>
    </row>
    <row r="1041">
      <c r="A1041" s="254" t="s">
        <v>2133</v>
      </c>
      <c r="B1041" s="254">
        <v>1.124981E-4</v>
      </c>
      <c r="C1041" s="265" t="s">
        <v>2134</v>
      </c>
    </row>
    <row r="1042">
      <c r="A1042" s="254" t="s">
        <v>2135</v>
      </c>
      <c r="B1042" s="254">
        <v>2.534036E-4</v>
      </c>
      <c r="C1042" s="265" t="s">
        <v>2136</v>
      </c>
    </row>
    <row r="1043">
      <c r="A1043" s="254" t="s">
        <v>2135</v>
      </c>
      <c r="B1043" s="254">
        <v>1.035599E-4</v>
      </c>
      <c r="C1043" s="265" t="s">
        <v>2137</v>
      </c>
    </row>
    <row r="1044">
      <c r="A1044" s="254" t="s">
        <v>2135</v>
      </c>
      <c r="B1044" s="254">
        <v>1.133981E-4</v>
      </c>
      <c r="C1044" s="265" t="s">
        <v>2138</v>
      </c>
    </row>
    <row r="1045">
      <c r="A1045" s="254" t="s">
        <v>2135</v>
      </c>
      <c r="B1045" s="254">
        <v>1.030892E-4</v>
      </c>
      <c r="C1045" s="265" t="s">
        <v>2139</v>
      </c>
    </row>
    <row r="1046">
      <c r="A1046" s="254" t="s">
        <v>2140</v>
      </c>
      <c r="B1046" s="254">
        <v>1.1982E-5</v>
      </c>
      <c r="C1046" s="265" t="s">
        <v>2141</v>
      </c>
    </row>
    <row r="1047">
      <c r="A1047" s="254" t="s">
        <v>2142</v>
      </c>
      <c r="B1047" s="254">
        <v>5.89081E-5</v>
      </c>
      <c r="C1047" s="265" t="s">
        <v>2143</v>
      </c>
    </row>
    <row r="1048">
      <c r="A1048" s="254" t="s">
        <v>2144</v>
      </c>
      <c r="B1048" s="254">
        <v>7.26911E-5</v>
      </c>
      <c r="C1048" s="265" t="s">
        <v>2145</v>
      </c>
    </row>
    <row r="1049">
      <c r="A1049" s="254" t="s">
        <v>2146</v>
      </c>
      <c r="B1049" s="254">
        <v>6.51713E-5</v>
      </c>
      <c r="C1049" s="265" t="s">
        <v>2147</v>
      </c>
    </row>
    <row r="1050">
      <c r="A1050" s="254" t="s">
        <v>2148</v>
      </c>
      <c r="B1050" s="254">
        <v>3.77994E-5</v>
      </c>
      <c r="C1050" s="265" t="s">
        <v>2149</v>
      </c>
    </row>
    <row r="1051">
      <c r="A1051" s="254" t="s">
        <v>2150</v>
      </c>
      <c r="B1051" s="254">
        <v>3.54369E-5</v>
      </c>
      <c r="C1051" s="265" t="s">
        <v>2151</v>
      </c>
    </row>
    <row r="1052">
      <c r="A1052" s="254" t="s">
        <v>2152</v>
      </c>
      <c r="B1052" s="254">
        <v>8.5908E-6</v>
      </c>
      <c r="C1052" s="265" t="s">
        <v>2153</v>
      </c>
    </row>
    <row r="1053">
      <c r="A1053" s="254" t="s">
        <v>2154</v>
      </c>
      <c r="B1053" s="254">
        <v>8.0282E-6</v>
      </c>
      <c r="C1053" s="265" t="s">
        <v>2155</v>
      </c>
    </row>
    <row r="1054">
      <c r="A1054" s="254" t="s">
        <v>2156</v>
      </c>
      <c r="B1054" s="254">
        <v>0.0031282232</v>
      </c>
      <c r="C1054" s="265" t="s">
        <v>2157</v>
      </c>
    </row>
    <row r="1055">
      <c r="A1055" s="254" t="s">
        <v>2158</v>
      </c>
      <c r="B1055" s="254">
        <v>1.3186E-6</v>
      </c>
      <c r="C1055" s="265" t="s">
        <v>2159</v>
      </c>
    </row>
    <row r="1056">
      <c r="A1056" s="254" t="s">
        <v>2160</v>
      </c>
      <c r="B1056" s="254">
        <v>2.06178E-5</v>
      </c>
      <c r="C1056" s="265" t="s">
        <v>2161</v>
      </c>
    </row>
    <row r="1057">
      <c r="A1057" s="254" t="s">
        <v>2162</v>
      </c>
      <c r="B1057" s="254">
        <v>1.76495E-5</v>
      </c>
      <c r="C1057" s="265" t="s">
        <v>2163</v>
      </c>
    </row>
    <row r="1058">
      <c r="A1058" s="254" t="s">
        <v>2164</v>
      </c>
      <c r="B1058" s="254">
        <v>1.61997E-5</v>
      </c>
      <c r="C1058" s="265" t="s">
        <v>2165</v>
      </c>
    </row>
    <row r="1059">
      <c r="A1059" s="254" t="s">
        <v>2166</v>
      </c>
      <c r="B1059" s="254">
        <v>1.1063E-6</v>
      </c>
      <c r="C1059" s="265" t="s">
        <v>2167</v>
      </c>
    </row>
    <row r="1060">
      <c r="A1060" s="254" t="s">
        <v>26</v>
      </c>
      <c r="B1060" s="254">
        <v>1.012483E-4</v>
      </c>
      <c r="C1060" s="265" t="s">
        <v>2168</v>
      </c>
    </row>
    <row r="1061">
      <c r="A1061" s="254" t="s">
        <v>26</v>
      </c>
      <c r="B1061" s="254">
        <v>3.149947E-4</v>
      </c>
      <c r="C1061" s="265" t="s">
        <v>2169</v>
      </c>
    </row>
    <row r="1062">
      <c r="A1062" s="254" t="s">
        <v>2170</v>
      </c>
      <c r="B1062" s="254">
        <v>3.37494E-5</v>
      </c>
      <c r="C1062" s="265" t="s">
        <v>2171</v>
      </c>
    </row>
    <row r="1063">
      <c r="A1063" s="254" t="s">
        <v>2172</v>
      </c>
      <c r="B1063" s="254">
        <v>3.94428E-5</v>
      </c>
      <c r="C1063" s="265" t="s">
        <v>2173</v>
      </c>
    </row>
    <row r="1064">
      <c r="A1064" s="254" t="s">
        <v>2172</v>
      </c>
      <c r="B1064" s="254">
        <v>1.007983E-4</v>
      </c>
      <c r="C1064" s="265" t="s">
        <v>2174</v>
      </c>
    </row>
    <row r="1065">
      <c r="A1065" s="254" t="s">
        <v>2175</v>
      </c>
      <c r="B1065" s="254">
        <v>3.8835E-5</v>
      </c>
      <c r="C1065" s="265" t="s">
        <v>2176</v>
      </c>
    </row>
    <row r="1066">
      <c r="A1066" s="254" t="s">
        <v>2177</v>
      </c>
      <c r="B1066" s="254">
        <v>9.7757E-5</v>
      </c>
      <c r="C1066" s="265" t="s">
        <v>2178</v>
      </c>
    </row>
    <row r="1067">
      <c r="A1067" s="254" t="s">
        <v>2179</v>
      </c>
      <c r="B1067" s="254">
        <v>1.007983E-4</v>
      </c>
      <c r="C1067" s="265" t="s">
        <v>2180</v>
      </c>
    </row>
    <row r="1068">
      <c r="A1068" s="254" t="s">
        <v>2181</v>
      </c>
      <c r="B1068" s="254">
        <v>1.41748E-5</v>
      </c>
      <c r="C1068" s="265" t="s">
        <v>2182</v>
      </c>
    </row>
    <row r="1069">
      <c r="A1069" s="254" t="s">
        <v>2183</v>
      </c>
      <c r="B1069" s="254">
        <v>1.37452E-5</v>
      </c>
      <c r="C1069" s="265" t="s">
        <v>2184</v>
      </c>
    </row>
    <row r="1070">
      <c r="A1070" s="254" t="s">
        <v>2185</v>
      </c>
      <c r="B1070" s="254">
        <v>3.628739E-4</v>
      </c>
      <c r="C1070" s="265" t="s">
        <v>2186</v>
      </c>
    </row>
    <row r="1071">
      <c r="A1071" s="254" t="s">
        <v>2187</v>
      </c>
      <c r="B1071" s="254">
        <v>3.628739E-4</v>
      </c>
      <c r="C1071" s="265" t="s">
        <v>2188</v>
      </c>
    </row>
    <row r="1072">
      <c r="A1072" s="254" t="s">
        <v>2189</v>
      </c>
      <c r="B1072" s="254">
        <v>6.022E-7</v>
      </c>
      <c r="C1072" s="265" t="s">
        <v>2190</v>
      </c>
    </row>
    <row r="1073">
      <c r="A1073" s="254" t="s">
        <v>2191</v>
      </c>
      <c r="B1073" s="254">
        <v>4.0864E-6</v>
      </c>
      <c r="C1073" s="265" t="s">
        <v>2192</v>
      </c>
    </row>
    <row r="1074">
      <c r="A1074" s="254" t="s">
        <v>2193</v>
      </c>
      <c r="B1074" s="254">
        <v>5.3364E-6</v>
      </c>
      <c r="C1074" s="265" t="s">
        <v>2194</v>
      </c>
    </row>
    <row r="1075">
      <c r="A1075" s="254" t="s">
        <v>2195</v>
      </c>
      <c r="B1075" s="254">
        <v>2.684E-6</v>
      </c>
      <c r="C1075" s="265" t="s">
        <v>2196</v>
      </c>
    </row>
    <row r="1076">
      <c r="A1076" s="254" t="s">
        <v>2197</v>
      </c>
      <c r="B1076" s="254">
        <v>1.7446E-6</v>
      </c>
      <c r="C1076" s="265" t="s">
        <v>2198</v>
      </c>
    </row>
    <row r="1077">
      <c r="A1077" s="254" t="s">
        <v>2199</v>
      </c>
      <c r="B1077" s="254">
        <v>4.0141E-6</v>
      </c>
      <c r="C1077" s="265" t="s">
        <v>2200</v>
      </c>
    </row>
    <row r="1078">
      <c r="A1078" s="254" t="s">
        <v>2201</v>
      </c>
      <c r="B1078" s="254">
        <v>6.6705E-6</v>
      </c>
      <c r="C1078" s="265" t="s">
        <v>2202</v>
      </c>
    </row>
    <row r="1079">
      <c r="A1079" s="254" t="s">
        <v>38</v>
      </c>
      <c r="B1079" s="254">
        <v>4.1999E-6</v>
      </c>
      <c r="C1079" s="265" t="s">
        <v>2203</v>
      </c>
    </row>
    <row r="1080">
      <c r="A1080" s="254" t="s">
        <v>2204</v>
      </c>
      <c r="B1080" s="254">
        <v>3.5437E-6</v>
      </c>
      <c r="C1080" s="265" t="s">
        <v>2205</v>
      </c>
    </row>
    <row r="1081">
      <c r="A1081" s="254" t="s">
        <v>2206</v>
      </c>
      <c r="B1081" s="254">
        <v>6.2307E-6</v>
      </c>
      <c r="C1081" s="265" t="s">
        <v>2207</v>
      </c>
    </row>
    <row r="1082">
      <c r="A1082" s="254" t="s">
        <v>2208</v>
      </c>
      <c r="B1082" s="254">
        <v>3.2736E-6</v>
      </c>
      <c r="C1082" s="265" t="s">
        <v>2209</v>
      </c>
    </row>
    <row r="1083">
      <c r="A1083" s="254" t="s">
        <v>2210</v>
      </c>
      <c r="B1083" s="254">
        <v>4.725E-7</v>
      </c>
      <c r="C1083" s="265" t="s">
        <v>2211</v>
      </c>
    </row>
    <row r="1084">
      <c r="A1084" s="254" t="s">
        <v>2212</v>
      </c>
      <c r="B1084" s="254">
        <v>4.652E-7</v>
      </c>
      <c r="C1084" s="265" t="s">
        <v>2213</v>
      </c>
    </row>
    <row r="1085">
      <c r="A1085" s="254" t="s">
        <v>2214</v>
      </c>
      <c r="B1085" s="254">
        <v>1.4913E-6</v>
      </c>
      <c r="C1085" s="265" t="s">
        <v>2215</v>
      </c>
    </row>
    <row r="1086">
      <c r="A1086" s="254" t="s">
        <v>2216</v>
      </c>
      <c r="B1086" s="254">
        <v>2.324E-7</v>
      </c>
      <c r="C1086" s="265" t="s">
        <v>2217</v>
      </c>
    </row>
    <row r="1087">
      <c r="A1087" s="254" t="s">
        <v>2218</v>
      </c>
      <c r="B1087" s="254">
        <v>4.04993E-5</v>
      </c>
      <c r="C1087" s="265" t="s">
        <v>2219</v>
      </c>
    </row>
    <row r="1088">
      <c r="A1088" s="254" t="s">
        <v>2220</v>
      </c>
      <c r="B1088" s="254">
        <v>1.77185E-5</v>
      </c>
      <c r="C1088" s="265" t="s">
        <v>2221</v>
      </c>
    </row>
    <row r="1089">
      <c r="A1089" s="254" t="s">
        <v>2222</v>
      </c>
      <c r="B1089" s="254">
        <v>1.88997E-5</v>
      </c>
      <c r="C1089" s="265" t="s">
        <v>2223</v>
      </c>
    </row>
    <row r="1090">
      <c r="A1090" s="254" t="s">
        <v>2224</v>
      </c>
      <c r="B1090" s="254">
        <v>1.77185E-5</v>
      </c>
      <c r="C1090" s="265" t="s">
        <v>2225</v>
      </c>
    </row>
    <row r="1091">
      <c r="A1091" s="254" t="s">
        <v>2226</v>
      </c>
      <c r="B1091" s="254">
        <v>1.74459E-5</v>
      </c>
      <c r="C1091" s="265" t="s">
        <v>2227</v>
      </c>
    </row>
    <row r="1092">
      <c r="A1092" s="254" t="s">
        <v>2228</v>
      </c>
      <c r="B1092" s="254">
        <v>5.21371E-5</v>
      </c>
      <c r="C1092" s="265" t="s">
        <v>2229</v>
      </c>
    </row>
    <row r="1093">
      <c r="A1093" s="254" t="s">
        <v>2230</v>
      </c>
      <c r="B1093" s="254">
        <v>3.77994E-5</v>
      </c>
      <c r="C1093" s="265" t="s">
        <v>2231</v>
      </c>
    </row>
    <row r="1094">
      <c r="A1094" s="254" t="s">
        <v>2232</v>
      </c>
      <c r="B1094" s="254">
        <v>6.21359E-5</v>
      </c>
      <c r="C1094" s="265" t="s">
        <v>2233</v>
      </c>
    </row>
    <row r="1095">
      <c r="A1095" s="254" t="s">
        <v>2234</v>
      </c>
      <c r="B1095" s="254">
        <v>4.12357E-5</v>
      </c>
      <c r="C1095" s="265" t="s">
        <v>2235</v>
      </c>
    </row>
    <row r="1096">
      <c r="A1096" s="254" t="s">
        <v>2236</v>
      </c>
      <c r="B1096" s="254">
        <v>3.23995E-5</v>
      </c>
      <c r="C1096" s="265" t="s">
        <v>2237</v>
      </c>
    </row>
    <row r="1097">
      <c r="A1097" s="254" t="s">
        <v>2238</v>
      </c>
      <c r="B1097" s="254">
        <v>6.23066E-5</v>
      </c>
      <c r="C1097" s="265" t="s">
        <v>2239</v>
      </c>
    </row>
    <row r="1098">
      <c r="A1098" s="254" t="s">
        <v>2240</v>
      </c>
      <c r="B1098" s="254">
        <v>1.97214E-5</v>
      </c>
      <c r="C1098" s="265" t="s">
        <v>2241</v>
      </c>
    </row>
    <row r="1099">
      <c r="A1099" s="254" t="s">
        <v>2242</v>
      </c>
      <c r="B1099" s="254">
        <v>3.23995E-5</v>
      </c>
      <c r="C1099" s="265" t="s">
        <v>2243</v>
      </c>
    </row>
    <row r="1100">
      <c r="A1100" s="254" t="s">
        <v>2244</v>
      </c>
      <c r="B1100" s="254">
        <v>4.5725E-5</v>
      </c>
      <c r="C1100" s="265" t="s">
        <v>2245</v>
      </c>
    </row>
    <row r="1101">
      <c r="A1101" s="254" t="s">
        <v>2246</v>
      </c>
      <c r="B1101" s="254">
        <v>7.08738E-5</v>
      </c>
      <c r="C1101" s="265" t="s">
        <v>2247</v>
      </c>
    </row>
    <row r="1102">
      <c r="A1102" s="254" t="s">
        <v>2248</v>
      </c>
      <c r="B1102" s="254">
        <v>5.03992E-5</v>
      </c>
      <c r="C1102" s="265" t="s">
        <v>2249</v>
      </c>
    </row>
    <row r="1103">
      <c r="A1103" s="254" t="s">
        <v>2250</v>
      </c>
      <c r="B1103" s="254">
        <v>3.43631E-5</v>
      </c>
      <c r="C1103" s="265" t="s">
        <v>2251</v>
      </c>
    </row>
    <row r="1104">
      <c r="A1104" s="254" t="s">
        <v>2252</v>
      </c>
      <c r="B1104" s="254">
        <v>1.03089E-5</v>
      </c>
      <c r="C1104" s="265" t="s">
        <v>2253</v>
      </c>
    </row>
    <row r="1105">
      <c r="A1105" s="254" t="s">
        <v>2254</v>
      </c>
      <c r="B1105" s="254">
        <v>1.13398E-5</v>
      </c>
      <c r="C1105" s="265" t="s">
        <v>2255</v>
      </c>
    </row>
    <row r="1106">
      <c r="A1106" s="254" t="s">
        <v>2256</v>
      </c>
      <c r="B1106" s="254">
        <v>7.68801E-5</v>
      </c>
      <c r="C1106" s="265" t="s">
        <v>2257</v>
      </c>
    </row>
    <row r="1107">
      <c r="A1107" s="254" t="s">
        <v>2258</v>
      </c>
      <c r="B1107" s="254">
        <v>1.007983E-4</v>
      </c>
      <c r="C1107" s="265" t="s">
        <v>2259</v>
      </c>
    </row>
    <row r="1108">
      <c r="A1108" s="254" t="s">
        <v>2260</v>
      </c>
      <c r="B1108" s="254">
        <v>1.89E-7</v>
      </c>
      <c r="C1108" s="265" t="s">
        <v>2261</v>
      </c>
    </row>
    <row r="1109">
      <c r="A1109" s="254" t="s">
        <v>2262</v>
      </c>
      <c r="B1109" s="254">
        <v>5.669905E-4</v>
      </c>
      <c r="C1109" s="265" t="s">
        <v>2263</v>
      </c>
    </row>
    <row r="1110">
      <c r="A1110" s="254" t="s">
        <v>2264</v>
      </c>
      <c r="B1110" s="254">
        <v>5.243842E-4</v>
      </c>
      <c r="C1110" s="265" t="s">
        <v>2265</v>
      </c>
    </row>
    <row r="1111">
      <c r="A1111" s="254" t="s">
        <v>2266</v>
      </c>
      <c r="B1111" s="254">
        <v>3.149947E-4</v>
      </c>
      <c r="C1111" s="265" t="s">
        <v>2267</v>
      </c>
    </row>
    <row r="1112">
      <c r="A1112" s="254" t="s">
        <v>2268</v>
      </c>
      <c r="B1112" s="254">
        <v>7.888563E-4</v>
      </c>
      <c r="C1112" s="265" t="s">
        <v>2269</v>
      </c>
    </row>
    <row r="1113">
      <c r="A1113" s="254" t="s">
        <v>2270</v>
      </c>
      <c r="B1113" s="254">
        <v>7.087381E-4</v>
      </c>
      <c r="C1113" s="265" t="s">
        <v>2271</v>
      </c>
    </row>
    <row r="1114">
      <c r="A1114" s="254" t="s">
        <v>2272</v>
      </c>
      <c r="B1114" s="254">
        <v>2.954999E-4</v>
      </c>
      <c r="C1114" s="265" t="s">
        <v>2273</v>
      </c>
    </row>
    <row r="1115">
      <c r="A1115" s="254" t="s">
        <v>2274</v>
      </c>
      <c r="B1115" s="254">
        <v>8.859226E-4</v>
      </c>
      <c r="C1115" s="265" t="s">
        <v>2275</v>
      </c>
    </row>
    <row r="1116">
      <c r="A1116" s="254" t="s">
        <v>2274</v>
      </c>
      <c r="B1116" s="254">
        <v>7.460401E-4</v>
      </c>
      <c r="C1116" s="265" t="s">
        <v>2276</v>
      </c>
    </row>
    <row r="1117">
      <c r="A1117" s="254" t="s">
        <v>2277</v>
      </c>
      <c r="B1117" s="254">
        <v>4.49101E-5</v>
      </c>
      <c r="C1117" s="265" t="s">
        <v>2278</v>
      </c>
    </row>
    <row r="1118">
      <c r="A1118" s="254" t="s">
        <v>2279</v>
      </c>
      <c r="B1118" s="254">
        <v>2.83495E-5</v>
      </c>
      <c r="C1118" s="265" t="s">
        <v>2280</v>
      </c>
    </row>
    <row r="1119">
      <c r="A1119" s="254" t="s">
        <v>2281</v>
      </c>
      <c r="B1119" s="254">
        <v>8.59076E-5</v>
      </c>
      <c r="C1119" s="265" t="s">
        <v>2282</v>
      </c>
    </row>
    <row r="1120">
      <c r="A1120" s="254" t="s">
        <v>2283</v>
      </c>
      <c r="B1120" s="254">
        <v>1.33724E-5</v>
      </c>
      <c r="C1120" s="265" t="s">
        <v>2284</v>
      </c>
    </row>
    <row r="1121">
      <c r="A1121" s="254" t="s">
        <v>2285</v>
      </c>
      <c r="B1121" s="254">
        <v>1.57497E-5</v>
      </c>
      <c r="C1121" s="265" t="s">
        <v>2286</v>
      </c>
    </row>
    <row r="1122">
      <c r="A1122" s="254" t="s">
        <v>2287</v>
      </c>
      <c r="B1122" s="254">
        <v>1.99997E-5</v>
      </c>
      <c r="C1122" s="265" t="s">
        <v>2288</v>
      </c>
    </row>
    <row r="1123">
      <c r="A1123" s="254" t="s">
        <v>2289</v>
      </c>
      <c r="B1123" s="254">
        <v>1.23259E-5</v>
      </c>
      <c r="C1123" s="265" t="s">
        <v>2290</v>
      </c>
    </row>
    <row r="1124">
      <c r="A1124" s="254" t="s">
        <v>2291</v>
      </c>
      <c r="B1124" s="254">
        <v>5.6699E-5</v>
      </c>
      <c r="C1124" s="265" t="s">
        <v>2292</v>
      </c>
    </row>
    <row r="1125">
      <c r="A1125" s="254" t="s">
        <v>2293</v>
      </c>
      <c r="B1125" s="254">
        <v>1.30343E-5</v>
      </c>
      <c r="C1125" s="265" t="s">
        <v>2294</v>
      </c>
    </row>
    <row r="1126">
      <c r="A1126" s="254" t="s">
        <v>2295</v>
      </c>
      <c r="B1126" s="254">
        <v>8.46254E-5</v>
      </c>
      <c r="C1126" s="265" t="s">
        <v>2296</v>
      </c>
    </row>
    <row r="1127">
      <c r="A1127" s="254" t="s">
        <v>2297</v>
      </c>
      <c r="B1127" s="254">
        <v>1.814369E-4</v>
      </c>
      <c r="C1127" s="265" t="s">
        <v>2298</v>
      </c>
    </row>
    <row r="1128">
      <c r="A1128" s="254" t="s">
        <v>2297</v>
      </c>
      <c r="B1128" s="254">
        <v>4.06809E-5</v>
      </c>
      <c r="C1128" s="265" t="s">
        <v>2299</v>
      </c>
    </row>
    <row r="1129">
      <c r="A1129" s="254" t="s">
        <v>2297</v>
      </c>
      <c r="B1129" s="254">
        <v>5.451831E-4</v>
      </c>
      <c r="C1129" s="265" t="s">
        <v>2300</v>
      </c>
    </row>
    <row r="1130">
      <c r="A1130" s="254" t="s">
        <v>2301</v>
      </c>
      <c r="B1130" s="254">
        <v>7.46E-7</v>
      </c>
      <c r="C1130" s="265" t="s">
        <v>2302</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s>
  <drawing r:id="rId11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7.43"/>
    <col customWidth="1" min="3" max="3" width="11.0"/>
    <col customWidth="1" min="4" max="4" width="1.43"/>
    <col customWidth="1" min="5" max="5" width="14.29"/>
    <col customWidth="1" min="6" max="6" width="14.43"/>
    <col customWidth="1" min="7" max="7" width="16.57"/>
    <col customWidth="1" min="8" max="8" width="13.43"/>
    <col customWidth="1" min="9" max="9" width="11.0"/>
    <col customWidth="1" min="10" max="10" width="12.29"/>
    <col customWidth="1" min="11"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0.17</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0.025962812</v>
      </c>
      <c r="E15" s="276">
        <v>0.03</v>
      </c>
      <c r="F15" s="277">
        <v>0.0265</v>
      </c>
      <c r="G15" s="277">
        <v>0.0303</v>
      </c>
      <c r="H15" s="277" t="s">
        <v>2311</v>
      </c>
      <c r="X15" s="269"/>
    </row>
    <row r="16" ht="12.75" customHeight="1">
      <c r="A16" s="266"/>
      <c r="B16" s="302" t="s">
        <v>153</v>
      </c>
      <c r="C16" s="303">
        <v>0.395810063</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81.5</v>
      </c>
      <c r="D19" s="250"/>
      <c r="E19" s="276">
        <v>100.0</v>
      </c>
      <c r="F19" s="277">
        <v>160.81198</v>
      </c>
      <c r="G19" s="277">
        <v>80.2588695</v>
      </c>
      <c r="H19" s="277" t="s">
        <v>2311</v>
      </c>
      <c r="X19" s="269"/>
    </row>
    <row r="20" ht="12.75" customHeight="1">
      <c r="A20" s="306"/>
      <c r="B20" s="307" t="s">
        <v>158</v>
      </c>
      <c r="C20" s="308">
        <v>1.0</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species'!D27</f>
        <v>31.0896</v>
      </c>
      <c r="E24" s="276" t="s">
        <v>2324</v>
      </c>
      <c r="F24" s="277">
        <v>31.464273</v>
      </c>
      <c r="G24" s="277">
        <v>30.112785</v>
      </c>
      <c r="H24" s="277" t="s">
        <v>2311</v>
      </c>
      <c r="X24" s="269"/>
    </row>
    <row r="25" ht="12.75" customHeight="1">
      <c r="A25" s="266"/>
      <c r="B25" s="314" t="s">
        <v>170</v>
      </c>
      <c r="C25" s="315">
        <v>10.0</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1.5</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320"/>
      <c r="C30" s="320"/>
      <c r="D30" s="320"/>
      <c r="E30" s="321"/>
      <c r="F30" s="322"/>
      <c r="G30" s="322"/>
      <c r="H30" s="323"/>
      <c r="X30" s="269"/>
    </row>
    <row r="31" ht="12.75" customHeight="1">
      <c r="A31" s="324" t="s">
        <v>2327</v>
      </c>
      <c r="B31" s="325"/>
      <c r="C31" s="326">
        <f>'All species'!D10</f>
        <v>0.000065</v>
      </c>
      <c r="D31" s="327"/>
      <c r="E31" s="328">
        <v>3.0E-5</v>
      </c>
      <c r="F31" s="329">
        <v>2.7E-5</v>
      </c>
      <c r="G31" s="329">
        <v>2.7E-5</v>
      </c>
      <c r="H31" s="329" t="s">
        <v>2311</v>
      </c>
      <c r="X31" s="269"/>
    </row>
    <row r="32" ht="12.75" customHeight="1">
      <c r="A32" s="330" t="s">
        <v>2328</v>
      </c>
      <c r="B32" s="331" t="s">
        <v>2329</v>
      </c>
      <c r="C32" s="332">
        <v>1.0</v>
      </c>
      <c r="D32" s="333"/>
      <c r="E32" s="334">
        <v>1.0</v>
      </c>
      <c r="F32" s="334" t="s">
        <v>2330</v>
      </c>
      <c r="G32" s="334" t="s">
        <v>2330</v>
      </c>
      <c r="H32" s="335" t="s">
        <v>2311</v>
      </c>
      <c r="X32" s="269"/>
    </row>
    <row r="33" ht="12.75" customHeight="1">
      <c r="A33" s="330" t="s">
        <v>2331</v>
      </c>
      <c r="B33" s="331" t="s">
        <v>2332</v>
      </c>
      <c r="C33" s="332">
        <v>0.0997</v>
      </c>
      <c r="D33" s="333"/>
      <c r="E33" s="334">
        <v>0.0997</v>
      </c>
      <c r="F33" s="334" t="s">
        <v>2330</v>
      </c>
      <c r="G33" s="334" t="s">
        <v>2330</v>
      </c>
      <c r="H33" s="335" t="s">
        <v>2311</v>
      </c>
      <c r="X33" s="269"/>
    </row>
    <row r="34" ht="12.75" customHeight="1">
      <c r="A34" s="330"/>
      <c r="B34" s="336" t="s">
        <v>2333</v>
      </c>
      <c r="C34" s="332">
        <v>1.0977</v>
      </c>
      <c r="D34" s="333"/>
      <c r="E34" s="334">
        <v>1.0977</v>
      </c>
      <c r="F34" s="334" t="s">
        <v>2330</v>
      </c>
      <c r="G34" s="334" t="s">
        <v>2330</v>
      </c>
      <c r="H34" s="335" t="s">
        <v>2311</v>
      </c>
      <c r="X34" s="269"/>
    </row>
    <row r="35" ht="12.75" customHeight="1">
      <c r="A35" s="330" t="s">
        <v>122</v>
      </c>
      <c r="B35" s="331" t="s">
        <v>2334</v>
      </c>
      <c r="C35" s="337">
        <f t="array" ref="C35">INDEX(X:X,MATCH("True",P:P,0))</f>
        <v>0.5415631323</v>
      </c>
      <c r="D35" s="333"/>
      <c r="E35" s="276"/>
      <c r="F35" s="277"/>
      <c r="G35" s="277"/>
      <c r="H35" s="277"/>
      <c r="X35" s="269"/>
    </row>
    <row r="36" ht="12.75" customHeight="1">
      <c r="A36" s="330" t="s">
        <v>117</v>
      </c>
      <c r="B36" s="338"/>
      <c r="C36" s="339">
        <f>C31/C35</f>
        <v>0.0001200229412</v>
      </c>
      <c r="D36" s="340"/>
      <c r="E36" s="341" t="s">
        <v>2335</v>
      </c>
      <c r="F36" s="342"/>
      <c r="G36" s="342"/>
      <c r="H36" s="342"/>
      <c r="X36" s="269"/>
    </row>
    <row r="37" ht="12.75" customHeight="1">
      <c r="A37" s="280"/>
      <c r="B37" s="343"/>
      <c r="C37" s="343"/>
      <c r="D37" s="343"/>
      <c r="E37" s="344"/>
      <c r="F37" s="345"/>
      <c r="G37" s="345"/>
      <c r="H37" s="346"/>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species'!D5</f>
        <v>705</v>
      </c>
      <c r="E39" s="276" t="s">
        <v>2324</v>
      </c>
      <c r="F39" s="277">
        <v>995.76</v>
      </c>
      <c r="G39" s="277">
        <v>764.3</v>
      </c>
      <c r="H39" s="277"/>
      <c r="X39" s="269"/>
    </row>
    <row r="40" ht="12.75" customHeight="1">
      <c r="A40" s="350" t="s">
        <v>2339</v>
      </c>
      <c r="B40" s="351"/>
      <c r="C40" s="352">
        <f>C39/2</f>
        <v>352.5</v>
      </c>
      <c r="E40" s="353" t="s">
        <v>2340</v>
      </c>
      <c r="F40" s="277"/>
      <c r="G40" s="277"/>
      <c r="H40" s="277"/>
      <c r="J40" s="354" t="s">
        <v>2341</v>
      </c>
      <c r="K40" s="355">
        <f t="array" ref="K40">INDEX(J:J,MATCH("True",P:P,0))</f>
        <v>22</v>
      </c>
      <c r="L40" s="356">
        <f>'All species'!D30</f>
        <v>22</v>
      </c>
      <c r="X40" s="269"/>
    </row>
    <row r="41" ht="12.75" customHeight="1">
      <c r="A41" s="357" t="s">
        <v>2342</v>
      </c>
      <c r="B41" s="358"/>
      <c r="C41" s="359">
        <f>'All species'!D6</f>
        <v>12.62</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67" t="s">
        <v>2360</v>
      </c>
    </row>
    <row r="45" ht="12.75" customHeight="1">
      <c r="A45" s="280"/>
      <c r="B45" s="281"/>
      <c r="C45" s="282"/>
      <c r="D45" s="281"/>
      <c r="E45" s="283"/>
      <c r="F45" s="284"/>
      <c r="G45" s="284"/>
      <c r="H45" s="285"/>
      <c r="J45" s="368">
        <v>0.0</v>
      </c>
      <c r="K45" s="250">
        <f>C31</f>
        <v>0.000065</v>
      </c>
      <c r="L45" s="250">
        <f>K45</f>
        <v>0.000065</v>
      </c>
      <c r="M45" s="250">
        <f>L45*C44</f>
        <v>0.00006435</v>
      </c>
      <c r="N45" s="250">
        <f t="shared" ref="N45:N146" si="1">($C$19*(S45^$C$20))-$C$21</f>
        <v>0.0463970828</v>
      </c>
      <c r="O45" s="250">
        <f t="shared" ref="O45:O146" si="2">$C$24+($C$25*(LN(S45)))</f>
        <v>-43.62161713</v>
      </c>
      <c r="P45" s="250" t="str">
        <f t="shared" ref="P45:P146" si="3">IF(P44="True", "True", IF(O45&gt;N45,"True","False"))</f>
        <v>False</v>
      </c>
      <c r="Q45" s="250">
        <f t="shared" ref="Q45:Q146" si="4">IF(P45="True", O45, N45)</f>
        <v>0.0463970828</v>
      </c>
      <c r="R45" s="250">
        <f>L45-M45</f>
        <v>0.00000065</v>
      </c>
      <c r="S45" s="250">
        <f t="shared" ref="S45:S146" si="5">$C$15*(M45^$C$16)</f>
        <v>0.0005692893595</v>
      </c>
      <c r="T45" s="250">
        <f t="shared" ref="T45:T146" si="6">(((R45/$C$41)/$C$44)^0.5)*0.7071067812</f>
        <v>0.0001612851586</v>
      </c>
      <c r="U45" s="250">
        <f t="shared" ref="U45:U146" si="7">(((R45/$C$38)/$C$42)/2)</f>
        <v>0.000001189015922</v>
      </c>
      <c r="V45" s="368">
        <f t="shared" ref="V45:V146" si="8">0.79*((($C$41*1000000000)/(9.81*$C$39))^0.33)*(S45^0.6667)</f>
        <v>0.631835543</v>
      </c>
      <c r="W45" s="250" t="str">
        <f t="shared" ref="W45:W146" si="9">IF(Q45&gt;V45,"True","False")</f>
        <v>False</v>
      </c>
      <c r="X45" s="369">
        <f t="shared" ref="X45:X146" si="10">$C$33*(K45^$C$34)</f>
        <v>0.000002526563105</v>
      </c>
    </row>
    <row r="46" ht="12.75" customHeight="1">
      <c r="A46" s="370" t="s">
        <v>2361</v>
      </c>
      <c r="C46" s="356">
        <f>'All species'!D33</f>
        <v>1.09</v>
      </c>
      <c r="J46" s="368">
        <f t="shared" ref="J46:J146" si="11">J45+1</f>
        <v>1</v>
      </c>
      <c r="K46" s="250">
        <f t="shared" ref="K46:K146" si="12">$C$28*(R45^$C$29)*U45</f>
        <v>0.001059131468</v>
      </c>
      <c r="L46" s="250">
        <f t="shared" ref="L46:L146" si="13">M45+R45+K46</f>
        <v>0.001124131468</v>
      </c>
      <c r="M46" s="250">
        <f t="shared" ref="M46:M146" si="14">M45+($C$3*(K46^$C$4))</f>
        <v>0.0007926180389</v>
      </c>
      <c r="N46" s="250">
        <f t="shared" si="1"/>
        <v>0.1253509544</v>
      </c>
      <c r="O46" s="250">
        <f t="shared" si="2"/>
        <v>-33.68280861</v>
      </c>
      <c r="P46" s="250" t="str">
        <f t="shared" si="3"/>
        <v>False</v>
      </c>
      <c r="Q46" s="250">
        <f t="shared" si="4"/>
        <v>0.1253509544</v>
      </c>
      <c r="R46" s="250">
        <f t="shared" ref="R46:R146" si="15">IF(P46="False",$C$7*(M46^$C$8),$C$11*(M46^$C$12))</f>
        <v>0.0002144062691</v>
      </c>
      <c r="S46" s="250">
        <f t="shared" si="5"/>
        <v>0.00153804852</v>
      </c>
      <c r="T46" s="250">
        <f t="shared" si="6"/>
        <v>0.002929250193</v>
      </c>
      <c r="U46" s="250">
        <f t="shared" si="7"/>
        <v>0.0003922037965</v>
      </c>
      <c r="V46" s="368">
        <f t="shared" si="8"/>
        <v>1.225678083</v>
      </c>
      <c r="W46" s="250" t="str">
        <f t="shared" si="9"/>
        <v>False</v>
      </c>
      <c r="X46" s="369">
        <f t="shared" si="10"/>
        <v>0.00005407326983</v>
      </c>
    </row>
    <row r="47" ht="12.75" customHeight="1">
      <c r="A47" s="370" t="s">
        <v>2362</v>
      </c>
      <c r="C47" s="356">
        <f>'All species'!D34</f>
        <v>2.25</v>
      </c>
      <c r="J47" s="368">
        <f t="shared" si="11"/>
        <v>2</v>
      </c>
      <c r="K47" s="250">
        <f t="shared" si="12"/>
        <v>0.02596027509</v>
      </c>
      <c r="L47" s="250">
        <f t="shared" si="13"/>
        <v>0.0269672994</v>
      </c>
      <c r="M47" s="250">
        <f t="shared" si="14"/>
        <v>0.01995085376</v>
      </c>
      <c r="N47" s="250">
        <f t="shared" si="1"/>
        <v>0.4493833586</v>
      </c>
      <c r="O47" s="250">
        <f t="shared" si="2"/>
        <v>-20.91521971</v>
      </c>
      <c r="P47" s="250" t="str">
        <f t="shared" si="3"/>
        <v>False</v>
      </c>
      <c r="Q47" s="250">
        <f t="shared" si="4"/>
        <v>0.4493833586</v>
      </c>
      <c r="R47" s="250">
        <f t="shared" si="15"/>
        <v>0.003687134789</v>
      </c>
      <c r="S47" s="250">
        <f t="shared" si="5"/>
        <v>0.00551390624</v>
      </c>
      <c r="T47" s="250">
        <f t="shared" si="6"/>
        <v>0.01214736929</v>
      </c>
      <c r="U47" s="250">
        <f t="shared" si="7"/>
        <v>0.006744710725</v>
      </c>
      <c r="V47" s="368">
        <f t="shared" si="8"/>
        <v>2.871140623</v>
      </c>
      <c r="W47" s="250" t="str">
        <f t="shared" si="9"/>
        <v>False</v>
      </c>
      <c r="X47" s="369">
        <f t="shared" si="10"/>
        <v>0.001811684072</v>
      </c>
    </row>
    <row r="48" ht="12.75" customHeight="1">
      <c r="A48" s="266"/>
      <c r="J48" s="368">
        <f t="shared" si="11"/>
        <v>3</v>
      </c>
      <c r="K48" s="250">
        <f t="shared" si="12"/>
        <v>0.1247119017</v>
      </c>
      <c r="L48" s="250">
        <f t="shared" si="13"/>
        <v>0.1483498903</v>
      </c>
      <c r="M48" s="250">
        <f t="shared" si="14"/>
        <v>0.1152342994</v>
      </c>
      <c r="N48" s="250">
        <f t="shared" si="1"/>
        <v>0.8996507717</v>
      </c>
      <c r="O48" s="250">
        <f t="shared" si="2"/>
        <v>-13.97391643</v>
      </c>
      <c r="P48" s="250" t="str">
        <f t="shared" si="3"/>
        <v>False</v>
      </c>
      <c r="Q48" s="250">
        <f t="shared" si="4"/>
        <v>0.8996507717</v>
      </c>
      <c r="R48" s="250">
        <f t="shared" si="15"/>
        <v>0.01731258582</v>
      </c>
      <c r="S48" s="250">
        <f t="shared" si="5"/>
        <v>0.01103865978</v>
      </c>
      <c r="T48" s="250">
        <f t="shared" si="6"/>
        <v>0.02632198862</v>
      </c>
      <c r="U48" s="250">
        <f t="shared" si="7"/>
        <v>0.03166913877</v>
      </c>
      <c r="V48" s="368">
        <f t="shared" si="8"/>
        <v>4.560745378</v>
      </c>
      <c r="W48" s="250" t="str">
        <f t="shared" si="9"/>
        <v>False</v>
      </c>
      <c r="X48" s="369">
        <f t="shared" si="10"/>
        <v>0.01014549549</v>
      </c>
    </row>
    <row r="49" ht="12.75" customHeight="1">
      <c r="A49" s="266"/>
      <c r="J49" s="368">
        <f t="shared" si="11"/>
        <v>4</v>
      </c>
      <c r="K49" s="250">
        <f t="shared" si="12"/>
        <v>0.2927317673</v>
      </c>
      <c r="L49" s="250">
        <f t="shared" si="13"/>
        <v>0.4252786524</v>
      </c>
      <c r="M49" s="250">
        <f t="shared" si="14"/>
        <v>0.3431471564</v>
      </c>
      <c r="N49" s="250">
        <f t="shared" si="1"/>
        <v>1.385631689</v>
      </c>
      <c r="O49" s="250">
        <f t="shared" si="2"/>
        <v>-9.654868916</v>
      </c>
      <c r="P49" s="250" t="str">
        <f t="shared" si="3"/>
        <v>False</v>
      </c>
      <c r="Q49" s="250">
        <f t="shared" si="4"/>
        <v>1.385631689</v>
      </c>
      <c r="R49" s="250">
        <f t="shared" si="15"/>
        <v>0.04532033891</v>
      </c>
      <c r="S49" s="250">
        <f t="shared" si="5"/>
        <v>0.01700161581</v>
      </c>
      <c r="T49" s="250">
        <f t="shared" si="6"/>
        <v>0.04258771135</v>
      </c>
      <c r="U49" s="250">
        <f t="shared" si="7"/>
        <v>0.08290246856</v>
      </c>
      <c r="V49" s="368">
        <f t="shared" si="8"/>
        <v>6.08262878</v>
      </c>
      <c r="W49" s="250" t="str">
        <f t="shared" si="9"/>
        <v>False</v>
      </c>
      <c r="X49" s="369">
        <f t="shared" si="10"/>
        <v>0.02588446051</v>
      </c>
    </row>
    <row r="50" ht="12.75" customHeight="1">
      <c r="A50" s="266"/>
      <c r="J50" s="368">
        <f t="shared" si="11"/>
        <v>5</v>
      </c>
      <c r="K50" s="250">
        <f t="shared" si="12"/>
        <v>0.4977857993</v>
      </c>
      <c r="L50" s="250">
        <f t="shared" si="13"/>
        <v>0.8862532946</v>
      </c>
      <c r="M50" s="250">
        <f t="shared" si="14"/>
        <v>0.735283531</v>
      </c>
      <c r="N50" s="250">
        <f t="shared" si="1"/>
        <v>1.873487581</v>
      </c>
      <c r="O50" s="250">
        <f t="shared" si="2"/>
        <v>-6.638413098</v>
      </c>
      <c r="P50" s="250" t="str">
        <f t="shared" si="3"/>
        <v>False</v>
      </c>
      <c r="Q50" s="250">
        <f t="shared" si="4"/>
        <v>1.873487581</v>
      </c>
      <c r="R50" s="250">
        <f t="shared" si="15"/>
        <v>0.0887522767</v>
      </c>
      <c r="S50" s="250">
        <f t="shared" si="5"/>
        <v>0.02298757768</v>
      </c>
      <c r="T50" s="250">
        <f t="shared" si="6"/>
        <v>0.05959742266</v>
      </c>
      <c r="U50" s="250">
        <f t="shared" si="7"/>
        <v>0.1623505694</v>
      </c>
      <c r="V50" s="368">
        <f t="shared" si="8"/>
        <v>7.437569215</v>
      </c>
      <c r="W50" s="250" t="str">
        <f t="shared" si="9"/>
        <v>False</v>
      </c>
      <c r="X50" s="369">
        <f t="shared" si="10"/>
        <v>0.04635949685</v>
      </c>
    </row>
    <row r="51" ht="12.75" customHeight="1">
      <c r="A51" s="266"/>
      <c r="J51" s="368">
        <f t="shared" si="11"/>
        <v>6</v>
      </c>
      <c r="K51" s="250">
        <f t="shared" si="12"/>
        <v>0.7212340207</v>
      </c>
      <c r="L51" s="250">
        <f t="shared" si="13"/>
        <v>1.545269828</v>
      </c>
      <c r="M51" s="250">
        <f t="shared" si="14"/>
        <v>1.308118703</v>
      </c>
      <c r="N51" s="250">
        <f t="shared" si="1"/>
        <v>2.353311706</v>
      </c>
      <c r="O51" s="250">
        <f t="shared" si="2"/>
        <v>-4.358194477</v>
      </c>
      <c r="P51" s="250" t="str">
        <f t="shared" si="3"/>
        <v>False</v>
      </c>
      <c r="Q51" s="250">
        <f t="shared" si="4"/>
        <v>2.353311706</v>
      </c>
      <c r="R51" s="250">
        <f t="shared" si="15"/>
        <v>0.1475108978</v>
      </c>
      <c r="S51" s="250">
        <f t="shared" si="5"/>
        <v>0.02887499025</v>
      </c>
      <c r="T51" s="250">
        <f t="shared" si="6"/>
        <v>0.076833352</v>
      </c>
      <c r="U51" s="250">
        <f t="shared" si="7"/>
        <v>0.2698350864</v>
      </c>
      <c r="V51" s="368">
        <f t="shared" si="8"/>
        <v>8.658714345</v>
      </c>
      <c r="W51" s="250" t="str">
        <f t="shared" si="9"/>
        <v>False</v>
      </c>
      <c r="X51" s="369">
        <f t="shared" si="10"/>
        <v>0.06964748007</v>
      </c>
    </row>
    <row r="52" ht="12.75" customHeight="1">
      <c r="A52" s="266"/>
      <c r="J52" s="250">
        <f t="shared" si="11"/>
        <v>7</v>
      </c>
      <c r="K52" s="250">
        <f t="shared" si="12"/>
        <v>0.9545657157</v>
      </c>
      <c r="L52" s="250">
        <f t="shared" si="13"/>
        <v>2.410195316</v>
      </c>
      <c r="M52" s="250">
        <f t="shared" si="14"/>
        <v>2.070986931</v>
      </c>
      <c r="N52" s="250">
        <f t="shared" si="1"/>
        <v>2.822640167</v>
      </c>
      <c r="O52" s="250">
        <f t="shared" si="2"/>
        <v>-2.539703438</v>
      </c>
      <c r="P52" s="250" t="str">
        <f t="shared" si="3"/>
        <v>False</v>
      </c>
      <c r="Q52" s="250">
        <f t="shared" si="4"/>
        <v>2.822640167</v>
      </c>
      <c r="R52" s="250">
        <f t="shared" si="15"/>
        <v>0.2212023786</v>
      </c>
      <c r="S52" s="250">
        <f t="shared" si="5"/>
        <v>0.03463362168</v>
      </c>
      <c r="T52" s="250">
        <f t="shared" si="6"/>
        <v>0.0940876505</v>
      </c>
      <c r="U52" s="250">
        <f t="shared" si="7"/>
        <v>0.4046356156</v>
      </c>
      <c r="V52" s="368">
        <f t="shared" si="8"/>
        <v>9.774774633</v>
      </c>
      <c r="W52" s="250" t="str">
        <f t="shared" si="9"/>
        <v>False</v>
      </c>
      <c r="X52" s="369">
        <f t="shared" si="10"/>
        <v>0.09473883071</v>
      </c>
    </row>
    <row r="53" ht="12.75" customHeight="1">
      <c r="A53" s="266"/>
      <c r="J53" s="250">
        <f t="shared" si="11"/>
        <v>8</v>
      </c>
      <c r="K53" s="250">
        <f t="shared" si="12"/>
        <v>1.193675008</v>
      </c>
      <c r="L53" s="250">
        <f t="shared" si="13"/>
        <v>3.485864318</v>
      </c>
      <c r="M53" s="250">
        <f t="shared" si="14"/>
        <v>3.029670472</v>
      </c>
      <c r="N53" s="250">
        <f t="shared" si="1"/>
        <v>3.281334303</v>
      </c>
      <c r="O53" s="250">
        <f t="shared" si="2"/>
        <v>-1.03392881</v>
      </c>
      <c r="P53" s="250" t="str">
        <f t="shared" si="3"/>
        <v>False</v>
      </c>
      <c r="Q53" s="250">
        <f t="shared" si="4"/>
        <v>3.281334303</v>
      </c>
      <c r="R53" s="250">
        <f t="shared" si="15"/>
        <v>0.3093823817</v>
      </c>
      <c r="S53" s="250">
        <f t="shared" si="5"/>
        <v>0.04026177058</v>
      </c>
      <c r="T53" s="250">
        <f t="shared" si="6"/>
        <v>0.1112719033</v>
      </c>
      <c r="U53" s="250">
        <f t="shared" si="7"/>
        <v>0.5659393505</v>
      </c>
      <c r="V53" s="368">
        <f t="shared" si="8"/>
        <v>10.80701051</v>
      </c>
      <c r="W53" s="250" t="str">
        <f t="shared" si="9"/>
        <v>False</v>
      </c>
      <c r="X53" s="369">
        <f t="shared" si="10"/>
        <v>0.1210857488</v>
      </c>
    </row>
    <row r="54" ht="12.75" customHeight="1">
      <c r="A54" s="266"/>
      <c r="J54" s="250">
        <f t="shared" si="11"/>
        <v>9</v>
      </c>
      <c r="K54" s="250">
        <f t="shared" si="12"/>
        <v>1.436388711</v>
      </c>
      <c r="L54" s="250">
        <f t="shared" si="13"/>
        <v>4.775441564</v>
      </c>
      <c r="M54" s="250">
        <f t="shared" si="14"/>
        <v>4.188014812</v>
      </c>
      <c r="N54" s="250">
        <f t="shared" si="1"/>
        <v>3.729979507</v>
      </c>
      <c r="O54" s="250">
        <f t="shared" si="2"/>
        <v>0.2475971921</v>
      </c>
      <c r="P54" s="250" t="str">
        <f t="shared" si="3"/>
        <v>False</v>
      </c>
      <c r="Q54" s="250">
        <f t="shared" si="4"/>
        <v>3.729979507</v>
      </c>
      <c r="R54" s="250">
        <f t="shared" si="15"/>
        <v>0.4116252617</v>
      </c>
      <c r="S54" s="250">
        <f t="shared" si="5"/>
        <v>0.04576661971</v>
      </c>
      <c r="T54" s="250">
        <f t="shared" si="6"/>
        <v>0.1283478912</v>
      </c>
      <c r="U54" s="250">
        <f t="shared" si="7"/>
        <v>0.7529676771</v>
      </c>
      <c r="V54" s="368">
        <f t="shared" si="8"/>
        <v>11.77094707</v>
      </c>
      <c r="W54" s="250" t="str">
        <f t="shared" si="9"/>
        <v>False</v>
      </c>
      <c r="X54" s="369">
        <f t="shared" si="10"/>
        <v>0.1483653941</v>
      </c>
    </row>
    <row r="55" ht="12.75" customHeight="1">
      <c r="A55" s="266"/>
      <c r="I55" s="371"/>
      <c r="J55" s="371">
        <f t="shared" si="11"/>
        <v>10</v>
      </c>
      <c r="K55" s="250">
        <f t="shared" si="12"/>
        <v>1.681459213</v>
      </c>
      <c r="L55" s="250">
        <f t="shared" si="13"/>
        <v>6.281099286</v>
      </c>
      <c r="M55" s="250">
        <f t="shared" si="14"/>
        <v>5.548719848</v>
      </c>
      <c r="N55" s="250">
        <f t="shared" si="1"/>
        <v>4.169349824</v>
      </c>
      <c r="O55" s="250">
        <f t="shared" si="2"/>
        <v>1.361170859</v>
      </c>
      <c r="P55" s="250" t="str">
        <f t="shared" si="3"/>
        <v>False</v>
      </c>
      <c r="Q55" s="250">
        <f t="shared" si="4"/>
        <v>4.169349824</v>
      </c>
      <c r="R55" s="250">
        <f t="shared" si="15"/>
        <v>0.5275414746</v>
      </c>
      <c r="S55" s="250">
        <f t="shared" si="5"/>
        <v>0.05115766655</v>
      </c>
      <c r="T55" s="250">
        <f t="shared" si="6"/>
        <v>0.1453001397</v>
      </c>
      <c r="U55" s="250">
        <f t="shared" si="7"/>
        <v>0.9650080197</v>
      </c>
      <c r="V55" s="368">
        <f t="shared" si="8"/>
        <v>12.67810309</v>
      </c>
      <c r="W55" s="250" t="str">
        <f t="shared" si="9"/>
        <v>False</v>
      </c>
      <c r="X55" s="369">
        <f t="shared" si="10"/>
        <v>0.1763725729</v>
      </c>
    </row>
    <row r="56" ht="12.75" customHeight="1">
      <c r="A56" s="266"/>
      <c r="E56" s="372"/>
      <c r="J56" s="250">
        <f t="shared" si="11"/>
        <v>11</v>
      </c>
      <c r="K56" s="250">
        <f t="shared" si="12"/>
        <v>1.92812215</v>
      </c>
      <c r="L56" s="250">
        <f t="shared" si="13"/>
        <v>8.004383473</v>
      </c>
      <c r="M56" s="250">
        <f t="shared" si="14"/>
        <v>7.113761875</v>
      </c>
      <c r="N56" s="250">
        <f t="shared" si="1"/>
        <v>4.600222356</v>
      </c>
      <c r="O56" s="250">
        <f t="shared" si="2"/>
        <v>2.344616204</v>
      </c>
      <c r="P56" s="250" t="str">
        <f t="shared" si="3"/>
        <v>False</v>
      </c>
      <c r="Q56" s="250">
        <f t="shared" si="4"/>
        <v>4.600222356</v>
      </c>
      <c r="R56" s="250">
        <f t="shared" si="15"/>
        <v>0.6567791749</v>
      </c>
      <c r="S56" s="250">
        <f t="shared" si="5"/>
        <v>0.05644444609</v>
      </c>
      <c r="T56" s="250">
        <f t="shared" si="6"/>
        <v>0.1621240388</v>
      </c>
      <c r="U56" s="250">
        <f t="shared" si="7"/>
        <v>1.201416764</v>
      </c>
      <c r="V56" s="368">
        <f t="shared" si="8"/>
        <v>13.5372161</v>
      </c>
      <c r="W56" s="250" t="str">
        <f t="shared" si="9"/>
        <v>False</v>
      </c>
      <c r="X56" s="369">
        <f t="shared" si="10"/>
        <v>0.2049686058</v>
      </c>
    </row>
    <row r="57" ht="12.75" customHeight="1">
      <c r="A57" s="266"/>
      <c r="J57" s="250">
        <f t="shared" si="11"/>
        <v>12</v>
      </c>
      <c r="K57" s="250">
        <f t="shared" si="12"/>
        <v>2.175884514</v>
      </c>
      <c r="L57" s="250">
        <f t="shared" si="13"/>
        <v>9.946425563</v>
      </c>
      <c r="M57" s="250">
        <f t="shared" si="14"/>
        <v>8.884635543</v>
      </c>
      <c r="N57" s="250">
        <f t="shared" si="1"/>
        <v>5.023315363</v>
      </c>
      <c r="O57" s="250">
        <f t="shared" si="2"/>
        <v>3.224471264</v>
      </c>
      <c r="P57" s="250" t="str">
        <f t="shared" si="3"/>
        <v>False</v>
      </c>
      <c r="Q57" s="250">
        <f t="shared" si="4"/>
        <v>5.023315363</v>
      </c>
      <c r="R57" s="250">
        <f t="shared" si="15"/>
        <v>0.7990211198</v>
      </c>
      <c r="S57" s="250">
        <f t="shared" si="5"/>
        <v>0.06163577133</v>
      </c>
      <c r="T57" s="250">
        <f t="shared" si="6"/>
        <v>0.1788203155</v>
      </c>
      <c r="U57" s="250">
        <f t="shared" si="7"/>
        <v>1.46161359</v>
      </c>
      <c r="V57" s="368">
        <f t="shared" si="8"/>
        <v>14.35506121</v>
      </c>
      <c r="W57" s="250" t="str">
        <f t="shared" si="9"/>
        <v>False</v>
      </c>
      <c r="X57" s="369">
        <f t="shared" si="10"/>
        <v>0.2340550528</v>
      </c>
    </row>
    <row r="58" ht="12.75" customHeight="1">
      <c r="A58" s="266"/>
      <c r="J58" s="250">
        <f t="shared" si="11"/>
        <v>13</v>
      </c>
      <c r="K58" s="250">
        <f t="shared" si="12"/>
        <v>2.42441501</v>
      </c>
      <c r="L58" s="250">
        <f t="shared" si="13"/>
        <v>12.10807167</v>
      </c>
      <c r="M58" s="250">
        <f t="shared" si="14"/>
        <v>10.86250109</v>
      </c>
      <c r="N58" s="250">
        <f t="shared" si="1"/>
        <v>5.43927216</v>
      </c>
      <c r="O58" s="250">
        <f t="shared" si="2"/>
        <v>4.020022375</v>
      </c>
      <c r="P58" s="250" t="str">
        <f t="shared" si="3"/>
        <v>False</v>
      </c>
      <c r="Q58" s="250">
        <f t="shared" si="4"/>
        <v>5.43927216</v>
      </c>
      <c r="R58" s="250">
        <f t="shared" si="15"/>
        <v>0.9539805054</v>
      </c>
      <c r="S58" s="250">
        <f t="shared" si="5"/>
        <v>0.0667395357</v>
      </c>
      <c r="T58" s="250">
        <f t="shared" si="6"/>
        <v>0.1953923145</v>
      </c>
      <c r="U58" s="250">
        <f t="shared" si="7"/>
        <v>1.745073862</v>
      </c>
      <c r="V58" s="368">
        <f t="shared" si="8"/>
        <v>15.13699837</v>
      </c>
      <c r="W58" s="250" t="str">
        <f t="shared" si="9"/>
        <v>False</v>
      </c>
      <c r="X58" s="369">
        <f t="shared" si="10"/>
        <v>0.2635592256</v>
      </c>
    </row>
    <row r="59" ht="12.75" customHeight="1">
      <c r="A59" s="266"/>
      <c r="J59" s="250">
        <f t="shared" si="11"/>
        <v>14</v>
      </c>
      <c r="K59" s="250">
        <f t="shared" si="12"/>
        <v>2.673483542</v>
      </c>
      <c r="L59" s="250">
        <f t="shared" si="13"/>
        <v>14.48996513</v>
      </c>
      <c r="M59" s="250">
        <f t="shared" si="14"/>
        <v>13.04827841</v>
      </c>
      <c r="N59" s="250">
        <f t="shared" si="1"/>
        <v>5.848662022</v>
      </c>
      <c r="O59" s="250">
        <f t="shared" si="2"/>
        <v>4.745699007</v>
      </c>
      <c r="P59" s="250" t="str">
        <f t="shared" si="3"/>
        <v>False</v>
      </c>
      <c r="Q59" s="250">
        <f t="shared" si="4"/>
        <v>5.848662022</v>
      </c>
      <c r="R59" s="250">
        <f t="shared" si="15"/>
        <v>1.121396923</v>
      </c>
      <c r="S59" s="250">
        <f t="shared" si="5"/>
        <v>0.0717627242</v>
      </c>
      <c r="T59" s="250">
        <f t="shared" si="6"/>
        <v>0.2118446046</v>
      </c>
      <c r="U59" s="250">
        <f t="shared" si="7"/>
        <v>2.051321226</v>
      </c>
      <c r="V59" s="368">
        <f t="shared" si="8"/>
        <v>15.88734422</v>
      </c>
      <c r="W59" s="250" t="str">
        <f t="shared" si="9"/>
        <v>False</v>
      </c>
      <c r="X59" s="369">
        <f t="shared" si="10"/>
        <v>0.293425698</v>
      </c>
    </row>
    <row r="60" ht="12.75" customHeight="1">
      <c r="A60" s="266"/>
      <c r="I60" s="371"/>
      <c r="J60" s="371">
        <f t="shared" si="11"/>
        <v>15</v>
      </c>
      <c r="K60" s="250">
        <f t="shared" si="12"/>
        <v>2.922925941</v>
      </c>
      <c r="L60" s="250">
        <f t="shared" si="13"/>
        <v>17.09260127</v>
      </c>
      <c r="M60" s="250">
        <f t="shared" si="14"/>
        <v>15.44270966</v>
      </c>
      <c r="N60" s="250">
        <f t="shared" si="1"/>
        <v>6.251986956</v>
      </c>
      <c r="O60" s="250">
        <f t="shared" si="2"/>
        <v>5.412563059</v>
      </c>
      <c r="P60" s="250" t="str">
        <f t="shared" si="3"/>
        <v>False</v>
      </c>
      <c r="Q60" s="250">
        <f t="shared" si="4"/>
        <v>6.251986956</v>
      </c>
      <c r="R60" s="250">
        <f t="shared" si="15"/>
        <v>1.301032785</v>
      </c>
      <c r="S60" s="250">
        <f t="shared" si="5"/>
        <v>0.07671149639</v>
      </c>
      <c r="T60" s="250">
        <f t="shared" si="6"/>
        <v>0.2281822445</v>
      </c>
      <c r="U60" s="250">
        <f t="shared" si="7"/>
        <v>2.379921071</v>
      </c>
      <c r="V60" s="368">
        <f t="shared" si="8"/>
        <v>16.60963016</v>
      </c>
      <c r="W60" s="250" t="str">
        <f t="shared" si="9"/>
        <v>False</v>
      </c>
      <c r="X60" s="369">
        <f t="shared" si="10"/>
        <v>0.3236110706</v>
      </c>
    </row>
    <row r="61" ht="12.75" customHeight="1">
      <c r="A61" s="266"/>
      <c r="J61" s="250">
        <f t="shared" si="11"/>
        <v>16</v>
      </c>
      <c r="K61" s="250">
        <f t="shared" si="12"/>
        <v>3.172622464</v>
      </c>
      <c r="L61" s="250">
        <f t="shared" si="13"/>
        <v>19.91636491</v>
      </c>
      <c r="M61" s="250">
        <f t="shared" si="14"/>
        <v>18.04640238</v>
      </c>
      <c r="N61" s="250">
        <f t="shared" si="1"/>
        <v>6.64968992</v>
      </c>
      <c r="O61" s="250">
        <f t="shared" si="2"/>
        <v>6.029272048</v>
      </c>
      <c r="P61" s="250" t="str">
        <f t="shared" si="3"/>
        <v>False</v>
      </c>
      <c r="Q61" s="250">
        <f t="shared" si="4"/>
        <v>6.64968992</v>
      </c>
      <c r="R61" s="250">
        <f t="shared" si="15"/>
        <v>1.492670269</v>
      </c>
      <c r="S61" s="250">
        <f t="shared" si="5"/>
        <v>0.08159128736</v>
      </c>
      <c r="T61" s="250">
        <f t="shared" si="6"/>
        <v>0.2444103927</v>
      </c>
      <c r="U61" s="250">
        <f t="shared" si="7"/>
        <v>2.730474948</v>
      </c>
      <c r="V61" s="368">
        <f t="shared" si="8"/>
        <v>17.30678543</v>
      </c>
      <c r="W61" s="250" t="str">
        <f t="shared" si="9"/>
        <v>False</v>
      </c>
      <c r="X61" s="369">
        <f t="shared" si="10"/>
        <v>0.3540805984</v>
      </c>
    </row>
    <row r="62" ht="12.75" customHeight="1">
      <c r="A62" s="270"/>
      <c r="B62" s="371"/>
      <c r="C62" s="371"/>
      <c r="D62" s="371"/>
      <c r="E62" s="371"/>
      <c r="F62" s="371"/>
      <c r="G62" s="371"/>
      <c r="H62" s="371"/>
      <c r="J62" s="250">
        <f t="shared" si="11"/>
        <v>17</v>
      </c>
      <c r="K62" s="250">
        <f t="shared" si="12"/>
        <v>3.42248416</v>
      </c>
      <c r="L62" s="250">
        <f t="shared" si="13"/>
        <v>22.96155681</v>
      </c>
      <c r="M62" s="250">
        <f t="shared" si="14"/>
        <v>20.85986001</v>
      </c>
      <c r="N62" s="250">
        <f t="shared" si="1"/>
        <v>7.042162811</v>
      </c>
      <c r="O62" s="250">
        <f t="shared" si="2"/>
        <v>6.602723203</v>
      </c>
      <c r="P62" s="250" t="str">
        <f t="shared" si="3"/>
        <v>False</v>
      </c>
      <c r="Q62" s="250">
        <f t="shared" si="4"/>
        <v>7.042162811</v>
      </c>
      <c r="R62" s="250">
        <f t="shared" si="15"/>
        <v>1.696108751</v>
      </c>
      <c r="S62" s="250">
        <f t="shared" si="5"/>
        <v>0.08640690566</v>
      </c>
      <c r="T62" s="250">
        <f t="shared" si="6"/>
        <v>0.2605341005</v>
      </c>
      <c r="U62" s="250">
        <f t="shared" si="7"/>
        <v>3.102615862</v>
      </c>
      <c r="V62" s="368">
        <f t="shared" si="8"/>
        <v>17.98126953</v>
      </c>
      <c r="W62" s="250" t="str">
        <f t="shared" si="9"/>
        <v>False</v>
      </c>
      <c r="X62" s="369">
        <f t="shared" si="10"/>
        <v>0.3848059374</v>
      </c>
    </row>
    <row r="63" ht="12.75" customHeight="1">
      <c r="A63" s="266"/>
      <c r="J63" s="250">
        <f t="shared" si="11"/>
        <v>18</v>
      </c>
      <c r="K63" s="250">
        <f t="shared" si="12"/>
        <v>3.67244395</v>
      </c>
      <c r="L63" s="250">
        <f t="shared" si="13"/>
        <v>26.22841271</v>
      </c>
      <c r="M63" s="250">
        <f t="shared" si="14"/>
        <v>23.88350412</v>
      </c>
      <c r="N63" s="250">
        <f t="shared" si="1"/>
        <v>7.429753608</v>
      </c>
      <c r="O63" s="250">
        <f t="shared" si="2"/>
        <v>7.138496762</v>
      </c>
      <c r="P63" s="250" t="str">
        <f t="shared" si="3"/>
        <v>False</v>
      </c>
      <c r="Q63" s="250">
        <f t="shared" si="4"/>
        <v>7.429753608</v>
      </c>
      <c r="R63" s="250">
        <f t="shared" si="15"/>
        <v>1.911162638</v>
      </c>
      <c r="S63" s="250">
        <f t="shared" si="5"/>
        <v>0.09116262096</v>
      </c>
      <c r="T63" s="250">
        <f t="shared" si="6"/>
        <v>0.2765582069</v>
      </c>
      <c r="U63" s="250">
        <f t="shared" si="7"/>
        <v>3.496004318</v>
      </c>
      <c r="V63" s="368">
        <f t="shared" si="8"/>
        <v>18.63517004</v>
      </c>
      <c r="W63" s="250" t="str">
        <f t="shared" si="9"/>
        <v>False</v>
      </c>
      <c r="X63" s="369">
        <f t="shared" si="10"/>
        <v>0.4157635912</v>
      </c>
    </row>
    <row r="64" ht="12.75" customHeight="1">
      <c r="A64" s="266"/>
      <c r="J64" s="250">
        <f t="shared" si="11"/>
        <v>19</v>
      </c>
      <c r="K64" s="250">
        <f t="shared" si="12"/>
        <v>3.922450615</v>
      </c>
      <c r="L64" s="250">
        <f t="shared" si="13"/>
        <v>29.71711737</v>
      </c>
      <c r="M64" s="250">
        <f t="shared" si="14"/>
        <v>27.11769086</v>
      </c>
      <c r="N64" s="250">
        <f t="shared" si="1"/>
        <v>7.812772548</v>
      </c>
      <c r="O64" s="250">
        <f t="shared" si="2"/>
        <v>7.641168804</v>
      </c>
      <c r="P64" s="250" t="str">
        <f t="shared" si="3"/>
        <v>False</v>
      </c>
      <c r="Q64" s="250">
        <f t="shared" si="4"/>
        <v>7.812772548</v>
      </c>
      <c r="R64" s="250">
        <f t="shared" si="15"/>
        <v>2.137659559</v>
      </c>
      <c r="S64" s="250">
        <f t="shared" si="5"/>
        <v>0.09586223986</v>
      </c>
      <c r="T64" s="250">
        <f t="shared" si="6"/>
        <v>0.2924872896</v>
      </c>
      <c r="U64" s="250">
        <f t="shared" si="7"/>
        <v>3.910325003</v>
      </c>
      <c r="V64" s="368">
        <f t="shared" si="8"/>
        <v>19.27027595</v>
      </c>
      <c r="W64" s="250" t="str">
        <f t="shared" si="9"/>
        <v>False</v>
      </c>
      <c r="X64" s="369">
        <f t="shared" si="10"/>
        <v>0.4469338092</v>
      </c>
    </row>
    <row r="65" ht="12.75" customHeight="1">
      <c r="A65" s="266"/>
      <c r="I65" s="371"/>
      <c r="J65" s="371">
        <f t="shared" si="11"/>
        <v>20</v>
      </c>
      <c r="K65" s="250">
        <f t="shared" si="12"/>
        <v>4.17246465</v>
      </c>
      <c r="L65" s="250">
        <f t="shared" si="13"/>
        <v>33.42781507</v>
      </c>
      <c r="M65" s="250">
        <f t="shared" si="14"/>
        <v>30.56272342</v>
      </c>
      <c r="N65" s="250">
        <f t="shared" si="1"/>
        <v>8.19149738</v>
      </c>
      <c r="O65" s="250">
        <f t="shared" si="2"/>
        <v>8.114536912</v>
      </c>
      <c r="P65" s="250" t="str">
        <f t="shared" si="3"/>
        <v>False</v>
      </c>
      <c r="Q65" s="250">
        <f t="shared" si="4"/>
        <v>8.19149738</v>
      </c>
      <c r="R65" s="250">
        <f t="shared" si="15"/>
        <v>2.375438824</v>
      </c>
      <c r="S65" s="250">
        <f t="shared" si="5"/>
        <v>0.1005091703</v>
      </c>
      <c r="T65" s="250">
        <f t="shared" si="6"/>
        <v>0.3083256478</v>
      </c>
      <c r="U65" s="250">
        <f t="shared" si="7"/>
        <v>4.345283975</v>
      </c>
      <c r="V65" s="368">
        <f t="shared" si="8"/>
        <v>19.88813364</v>
      </c>
      <c r="W65" s="250" t="str">
        <f t="shared" si="9"/>
        <v>False</v>
      </c>
      <c r="X65" s="369">
        <f t="shared" si="10"/>
        <v>0.4782997873</v>
      </c>
    </row>
    <row r="66" ht="12.75" customHeight="1">
      <c r="A66" s="266"/>
      <c r="J66" s="250">
        <f t="shared" si="11"/>
        <v>21</v>
      </c>
      <c r="K66" s="250">
        <f t="shared" si="12"/>
        <v>4.42245533</v>
      </c>
      <c r="L66" s="250">
        <f t="shared" si="13"/>
        <v>37.36061757</v>
      </c>
      <c r="M66" s="250">
        <f t="shared" si="14"/>
        <v>34.21886162</v>
      </c>
      <c r="N66" s="250">
        <f t="shared" si="1"/>
        <v>8.566177798</v>
      </c>
      <c r="O66" s="250">
        <f t="shared" si="2"/>
        <v>8.56178615</v>
      </c>
      <c r="P66" s="250" t="str">
        <f t="shared" si="3"/>
        <v>False</v>
      </c>
      <c r="Q66" s="250">
        <f t="shared" si="4"/>
        <v>8.566177798</v>
      </c>
      <c r="R66" s="250">
        <f t="shared" si="15"/>
        <v>2.624350125</v>
      </c>
      <c r="S66" s="250">
        <f t="shared" si="5"/>
        <v>0.1051064761</v>
      </c>
      <c r="T66" s="250">
        <f t="shared" si="6"/>
        <v>0.3240773024</v>
      </c>
      <c r="U66" s="250">
        <f t="shared" si="7"/>
        <v>4.800606283</v>
      </c>
      <c r="V66" s="368">
        <f t="shared" si="8"/>
        <v>20.49009013</v>
      </c>
      <c r="W66" s="250" t="str">
        <f t="shared" si="9"/>
        <v>False</v>
      </c>
      <c r="X66" s="369">
        <f t="shared" si="10"/>
        <v>0.5098470758</v>
      </c>
    </row>
    <row r="67" ht="12.75" customHeight="1">
      <c r="A67" s="270"/>
      <c r="B67" s="371"/>
      <c r="C67" s="371"/>
      <c r="D67" s="371"/>
      <c r="E67" s="371"/>
      <c r="F67" s="371"/>
      <c r="G67" s="371"/>
      <c r="H67" s="371"/>
      <c r="J67" s="250">
        <f t="shared" si="11"/>
        <v>22</v>
      </c>
      <c r="K67" s="250">
        <f t="shared" si="12"/>
        <v>4.672398612</v>
      </c>
      <c r="L67" s="250">
        <f t="shared" si="13"/>
        <v>41.51561036</v>
      </c>
      <c r="M67" s="250">
        <f t="shared" si="14"/>
        <v>38.08632941</v>
      </c>
      <c r="N67" s="250">
        <f t="shared" si="1"/>
        <v>8.937039183</v>
      </c>
      <c r="O67" s="250">
        <f t="shared" si="2"/>
        <v>8.985613265</v>
      </c>
      <c r="P67" s="250" t="str">
        <f t="shared" si="3"/>
        <v>True</v>
      </c>
      <c r="Q67" s="250">
        <f t="shared" si="4"/>
        <v>8.985613265</v>
      </c>
      <c r="R67" s="250">
        <f t="shared" si="15"/>
        <v>2.822569242</v>
      </c>
      <c r="S67" s="250">
        <f t="shared" si="5"/>
        <v>0.1096569225</v>
      </c>
      <c r="T67" s="250">
        <f t="shared" si="6"/>
        <v>0.3360934353</v>
      </c>
      <c r="U67" s="250">
        <f t="shared" si="7"/>
        <v>5.163199645</v>
      </c>
      <c r="V67" s="368">
        <f t="shared" si="8"/>
        <v>21.07732704</v>
      </c>
      <c r="W67" s="250" t="str">
        <f t="shared" si="9"/>
        <v>False</v>
      </c>
      <c r="X67" s="369">
        <f t="shared" si="10"/>
        <v>0.5415631323</v>
      </c>
    </row>
    <row r="68" ht="12.75" customHeight="1">
      <c r="A68" s="266"/>
      <c r="J68" s="250">
        <f t="shared" si="11"/>
        <v>23</v>
      </c>
      <c r="K68" s="250">
        <f t="shared" si="12"/>
        <v>4.863917512</v>
      </c>
      <c r="L68" s="250">
        <f t="shared" si="13"/>
        <v>45.77281616</v>
      </c>
      <c r="M68" s="250">
        <f t="shared" si="14"/>
        <v>42.11589828</v>
      </c>
      <c r="N68" s="250">
        <f t="shared" si="1"/>
        <v>9.29996765</v>
      </c>
      <c r="O68" s="250">
        <f t="shared" si="2"/>
        <v>9.383679014</v>
      </c>
      <c r="P68" s="250" t="str">
        <f t="shared" si="3"/>
        <v>True</v>
      </c>
      <c r="Q68" s="250">
        <f t="shared" si="4"/>
        <v>9.383679014</v>
      </c>
      <c r="R68" s="250">
        <f t="shared" si="15"/>
        <v>3.050414392</v>
      </c>
      <c r="S68" s="250">
        <f t="shared" si="5"/>
        <v>0.1141100325</v>
      </c>
      <c r="T68" s="250">
        <f t="shared" si="6"/>
        <v>0.349395372</v>
      </c>
      <c r="U68" s="250">
        <f t="shared" si="7"/>
        <v>5.579986587</v>
      </c>
      <c r="V68" s="368">
        <f t="shared" si="8"/>
        <v>21.64418784</v>
      </c>
      <c r="W68" s="250" t="str">
        <f t="shared" si="9"/>
        <v>False</v>
      </c>
      <c r="X68" s="369">
        <f t="shared" si="10"/>
        <v>0.5659784705</v>
      </c>
    </row>
    <row r="69" ht="12.75" customHeight="1">
      <c r="A69" s="266"/>
      <c r="J69" s="250">
        <f t="shared" si="11"/>
        <v>24</v>
      </c>
      <c r="K69" s="250">
        <f t="shared" si="12"/>
        <v>5.07675664</v>
      </c>
      <c r="L69" s="250">
        <f t="shared" si="13"/>
        <v>50.24306931</v>
      </c>
      <c r="M69" s="250">
        <f t="shared" si="14"/>
        <v>46.325779</v>
      </c>
      <c r="N69" s="250">
        <f t="shared" si="1"/>
        <v>9.657367036</v>
      </c>
      <c r="O69" s="250">
        <f t="shared" si="2"/>
        <v>9.760780272</v>
      </c>
      <c r="P69" s="250" t="str">
        <f t="shared" si="3"/>
        <v>True</v>
      </c>
      <c r="Q69" s="250">
        <f t="shared" si="4"/>
        <v>9.760780272</v>
      </c>
      <c r="R69" s="250">
        <f t="shared" si="15"/>
        <v>3.283201121</v>
      </c>
      <c r="S69" s="250">
        <f t="shared" si="5"/>
        <v>0.1184953011</v>
      </c>
      <c r="T69" s="250">
        <f t="shared" si="6"/>
        <v>0.3624820215</v>
      </c>
      <c r="U69" s="250">
        <f t="shared" si="7"/>
        <v>6.005812937</v>
      </c>
      <c r="V69" s="368">
        <f t="shared" si="8"/>
        <v>22.19524993</v>
      </c>
      <c r="W69" s="250" t="str">
        <f t="shared" si="9"/>
        <v>False</v>
      </c>
      <c r="X69" s="369">
        <f t="shared" si="10"/>
        <v>0.593222056</v>
      </c>
    </row>
    <row r="70" ht="12.75" customHeight="1">
      <c r="A70" s="266"/>
      <c r="I70" s="371"/>
      <c r="J70" s="371">
        <f t="shared" si="11"/>
        <v>25</v>
      </c>
      <c r="K70" s="250">
        <f t="shared" si="12"/>
        <v>5.286970614</v>
      </c>
      <c r="L70" s="250">
        <f t="shared" si="13"/>
        <v>54.89595073</v>
      </c>
      <c r="M70" s="250">
        <f t="shared" si="14"/>
        <v>50.71391173</v>
      </c>
      <c r="N70" s="250">
        <f t="shared" si="1"/>
        <v>10.00957888</v>
      </c>
      <c r="O70" s="250">
        <f t="shared" si="2"/>
        <v>10.11899502</v>
      </c>
      <c r="P70" s="250" t="str">
        <f t="shared" si="3"/>
        <v>True</v>
      </c>
      <c r="Q70" s="250">
        <f t="shared" si="4"/>
        <v>10.11899502</v>
      </c>
      <c r="R70" s="250">
        <f t="shared" si="15"/>
        <v>3.520760944</v>
      </c>
      <c r="S70" s="250">
        <f t="shared" si="5"/>
        <v>0.1228169188</v>
      </c>
      <c r="T70" s="250">
        <f t="shared" si="6"/>
        <v>0.3753669196</v>
      </c>
      <c r="U70" s="250">
        <f t="shared" si="7"/>
        <v>6.440370493</v>
      </c>
      <c r="V70" s="368">
        <f t="shared" si="8"/>
        <v>22.73170114</v>
      </c>
      <c r="W70" s="250" t="str">
        <f t="shared" si="9"/>
        <v>False</v>
      </c>
      <c r="X70" s="369">
        <f t="shared" si="10"/>
        <v>0.6202394254</v>
      </c>
    </row>
    <row r="71" ht="12.75" customHeight="1">
      <c r="A71" s="266"/>
      <c r="I71" s="371"/>
      <c r="J71" s="250">
        <f t="shared" si="11"/>
        <v>26</v>
      </c>
      <c r="K71" s="250">
        <f t="shared" si="12"/>
        <v>5.494712208</v>
      </c>
      <c r="L71" s="250">
        <f t="shared" si="13"/>
        <v>59.72938489</v>
      </c>
      <c r="M71" s="250">
        <f t="shared" si="14"/>
        <v>55.27835403</v>
      </c>
      <c r="N71" s="250">
        <f t="shared" si="1"/>
        <v>10.35690953</v>
      </c>
      <c r="O71" s="250">
        <f t="shared" si="2"/>
        <v>10.46010864</v>
      </c>
      <c r="P71" s="250" t="str">
        <f t="shared" si="3"/>
        <v>True</v>
      </c>
      <c r="Q71" s="250">
        <f t="shared" si="4"/>
        <v>10.46010864</v>
      </c>
      <c r="R71" s="250">
        <f t="shared" si="15"/>
        <v>3.762939236</v>
      </c>
      <c r="S71" s="250">
        <f t="shared" si="5"/>
        <v>0.1270786445</v>
      </c>
      <c r="T71" s="250">
        <f t="shared" si="6"/>
        <v>0.3880621899</v>
      </c>
      <c r="U71" s="250">
        <f t="shared" si="7"/>
        <v>6.883376409</v>
      </c>
      <c r="V71" s="368">
        <f t="shared" si="8"/>
        <v>23.25458975</v>
      </c>
      <c r="W71" s="250" t="str">
        <f t="shared" si="9"/>
        <v>False</v>
      </c>
      <c r="X71" s="369">
        <f t="shared" si="10"/>
        <v>0.6470423854</v>
      </c>
    </row>
    <row r="72" ht="12.75" customHeight="1">
      <c r="A72" s="270"/>
      <c r="B72" s="371"/>
      <c r="C72" s="371"/>
      <c r="D72" s="371"/>
      <c r="E72" s="371"/>
      <c r="F72" s="371"/>
      <c r="G72" s="371"/>
      <c r="H72" s="371"/>
      <c r="J72" s="250">
        <f t="shared" si="11"/>
        <v>27</v>
      </c>
      <c r="K72" s="250">
        <f t="shared" si="12"/>
        <v>5.700119125</v>
      </c>
      <c r="L72" s="250">
        <f t="shared" si="13"/>
        <v>64.74141239</v>
      </c>
      <c r="M72" s="250">
        <f t="shared" si="14"/>
        <v>60.01726941</v>
      </c>
      <c r="N72" s="250">
        <f t="shared" si="1"/>
        <v>10.69963506</v>
      </c>
      <c r="O72" s="250">
        <f t="shared" si="2"/>
        <v>10.78566614</v>
      </c>
      <c r="P72" s="250" t="str">
        <f t="shared" si="3"/>
        <v>True</v>
      </c>
      <c r="Q72" s="250">
        <f t="shared" si="4"/>
        <v>10.78566614</v>
      </c>
      <c r="R72" s="250">
        <f t="shared" si="15"/>
        <v>4.0095935</v>
      </c>
      <c r="S72" s="250">
        <f t="shared" si="5"/>
        <v>0.1312838657</v>
      </c>
      <c r="T72" s="250">
        <f t="shared" si="6"/>
        <v>0.4005787436</v>
      </c>
      <c r="U72" s="250">
        <f t="shared" si="7"/>
        <v>7.33457002</v>
      </c>
      <c r="V72" s="368">
        <f t="shared" si="8"/>
        <v>23.76484623</v>
      </c>
      <c r="W72" s="250" t="str">
        <f t="shared" si="9"/>
        <v>False</v>
      </c>
      <c r="X72" s="369">
        <f t="shared" si="10"/>
        <v>0.6736416802</v>
      </c>
    </row>
    <row r="73" ht="12.75" customHeight="1">
      <c r="A73" s="266"/>
      <c r="J73" s="250">
        <f t="shared" si="11"/>
        <v>28</v>
      </c>
      <c r="K73" s="250">
        <f t="shared" si="12"/>
        <v>5.903316026</v>
      </c>
      <c r="L73" s="250">
        <f t="shared" si="13"/>
        <v>69.93017894</v>
      </c>
      <c r="M73" s="250">
        <f t="shared" si="14"/>
        <v>64.9289175</v>
      </c>
      <c r="N73" s="250">
        <f t="shared" si="1"/>
        <v>11.03800536</v>
      </c>
      <c r="O73" s="250">
        <f t="shared" si="2"/>
        <v>11.0970133</v>
      </c>
      <c r="P73" s="250" t="str">
        <f t="shared" si="3"/>
        <v>True</v>
      </c>
      <c r="Q73" s="250">
        <f t="shared" si="4"/>
        <v>11.0970133</v>
      </c>
      <c r="R73" s="250">
        <f t="shared" si="15"/>
        <v>4.260591915</v>
      </c>
      <c r="S73" s="250">
        <f t="shared" si="5"/>
        <v>0.1354356486</v>
      </c>
      <c r="T73" s="250">
        <f t="shared" si="6"/>
        <v>0.4129264446</v>
      </c>
      <c r="U73" s="250">
        <f t="shared" si="7"/>
        <v>7.793710191</v>
      </c>
      <c r="V73" s="368">
        <f t="shared" si="8"/>
        <v>24.26330084</v>
      </c>
      <c r="W73" s="250" t="str">
        <f t="shared" si="9"/>
        <v>False</v>
      </c>
      <c r="X73" s="369">
        <f t="shared" si="10"/>
        <v>0.7000471212</v>
      </c>
      <c r="Y73" s="371"/>
      <c r="Z73" s="371"/>
    </row>
    <row r="74" ht="12.75" customHeight="1">
      <c r="A74" s="266"/>
      <c r="J74" s="250">
        <f t="shared" si="11"/>
        <v>29</v>
      </c>
      <c r="K74" s="250">
        <f t="shared" si="12"/>
        <v>6.104416225</v>
      </c>
      <c r="L74" s="250">
        <f t="shared" si="13"/>
        <v>75.29392564</v>
      </c>
      <c r="M74" s="250">
        <f t="shared" si="14"/>
        <v>70.01164539</v>
      </c>
      <c r="N74" s="250">
        <f t="shared" si="1"/>
        <v>11.37224752</v>
      </c>
      <c r="O74" s="250">
        <f t="shared" si="2"/>
        <v>11.39532939</v>
      </c>
      <c r="P74" s="250" t="str">
        <f t="shared" si="3"/>
        <v>True</v>
      </c>
      <c r="Q74" s="250">
        <f t="shared" si="4"/>
        <v>11.39532939</v>
      </c>
      <c r="R74" s="250">
        <f t="shared" si="15"/>
        <v>4.515812111</v>
      </c>
      <c r="S74" s="250">
        <f t="shared" si="5"/>
        <v>0.1395367794</v>
      </c>
      <c r="T74" s="250">
        <f t="shared" si="6"/>
        <v>0.4251142465</v>
      </c>
      <c r="U74" s="250">
        <f t="shared" si="7"/>
        <v>8.260573078</v>
      </c>
      <c r="V74" s="368">
        <f t="shared" si="8"/>
        <v>24.75069796</v>
      </c>
      <c r="W74" s="250" t="str">
        <f t="shared" si="9"/>
        <v>False</v>
      </c>
      <c r="X74" s="369">
        <f t="shared" si="10"/>
        <v>0.726267698</v>
      </c>
    </row>
    <row r="75" ht="12.75" customHeight="1">
      <c r="A75" s="270"/>
      <c r="B75" s="371"/>
      <c r="C75" s="371"/>
      <c r="D75" s="371"/>
      <c r="E75" s="371"/>
      <c r="I75" s="371"/>
      <c r="J75" s="371">
        <f t="shared" si="11"/>
        <v>30</v>
      </c>
      <c r="K75" s="250">
        <f t="shared" si="12"/>
        <v>6.303523102</v>
      </c>
      <c r="L75" s="250">
        <f t="shared" si="13"/>
        <v>80.83098061</v>
      </c>
      <c r="M75" s="250">
        <f t="shared" si="14"/>
        <v>75.26388013</v>
      </c>
      <c r="N75" s="250">
        <f t="shared" si="1"/>
        <v>11.7025687</v>
      </c>
      <c r="O75" s="250">
        <f t="shared" si="2"/>
        <v>11.68165344</v>
      </c>
      <c r="P75" s="250" t="str">
        <f t="shared" si="3"/>
        <v>True</v>
      </c>
      <c r="Q75" s="250">
        <f t="shared" si="4"/>
        <v>11.68165344</v>
      </c>
      <c r="R75" s="250">
        <f t="shared" si="15"/>
        <v>4.775140133</v>
      </c>
      <c r="S75" s="250">
        <f t="shared" si="5"/>
        <v>0.1435898</v>
      </c>
      <c r="T75" s="250">
        <f t="shared" si="6"/>
        <v>0.4371503072</v>
      </c>
      <c r="U75" s="250">
        <f t="shared" si="7"/>
        <v>8.734950228</v>
      </c>
      <c r="V75" s="368">
        <f t="shared" si="8"/>
        <v>25.22770798</v>
      </c>
      <c r="W75" s="250" t="str">
        <f t="shared" si="9"/>
        <v>False</v>
      </c>
      <c r="X75" s="369">
        <f t="shared" si="10"/>
        <v>0.7523116728</v>
      </c>
    </row>
    <row r="76" ht="12.75" customHeight="1">
      <c r="A76" s="266"/>
      <c r="J76" s="250">
        <f t="shared" si="11"/>
        <v>31</v>
      </c>
      <c r="K76" s="250">
        <f t="shared" si="12"/>
        <v>6.500731305</v>
      </c>
      <c r="L76" s="250">
        <f t="shared" si="13"/>
        <v>86.53975157</v>
      </c>
      <c r="M76" s="250">
        <f t="shared" si="14"/>
        <v>80.68412201</v>
      </c>
      <c r="N76" s="250">
        <f t="shared" si="1"/>
        <v>12.02915847</v>
      </c>
      <c r="O76" s="250">
        <f t="shared" si="2"/>
        <v>11.95690555</v>
      </c>
      <c r="P76" s="250" t="str">
        <f t="shared" si="3"/>
        <v>True</v>
      </c>
      <c r="Q76" s="250">
        <f t="shared" si="4"/>
        <v>11.95690555</v>
      </c>
      <c r="R76" s="250">
        <f t="shared" si="15"/>
        <v>5.038469552</v>
      </c>
      <c r="S76" s="250">
        <f t="shared" si="5"/>
        <v>0.1475970365</v>
      </c>
      <c r="T76" s="250">
        <f t="shared" si="6"/>
        <v>0.4490420859</v>
      </c>
      <c r="U76" s="250">
        <f t="shared" si="7"/>
        <v>9.216646954</v>
      </c>
      <c r="V76" s="368">
        <f t="shared" si="8"/>
        <v>25.69493707</v>
      </c>
      <c r="W76" s="250" t="str">
        <f t="shared" si="9"/>
        <v>False</v>
      </c>
      <c r="X76" s="369">
        <f t="shared" si="10"/>
        <v>0.7781866614</v>
      </c>
    </row>
    <row r="77" ht="12.75" customHeight="1">
      <c r="A77" s="270"/>
      <c r="B77" s="371"/>
      <c r="C77" s="371"/>
      <c r="D77" s="371"/>
      <c r="E77" s="371"/>
      <c r="F77" s="371"/>
      <c r="G77" s="371"/>
      <c r="H77" s="371"/>
      <c r="J77" s="250">
        <f t="shared" si="11"/>
        <v>32</v>
      </c>
      <c r="K77" s="250">
        <f t="shared" si="12"/>
        <v>6.696127764</v>
      </c>
      <c r="L77" s="250">
        <f t="shared" si="13"/>
        <v>92.41871933</v>
      </c>
      <c r="M77" s="250">
        <f t="shared" si="14"/>
        <v>86.27093872</v>
      </c>
      <c r="N77" s="250">
        <f t="shared" si="1"/>
        <v>12.35219094</v>
      </c>
      <c r="O77" s="250">
        <f t="shared" si="2"/>
        <v>12.22190431</v>
      </c>
      <c r="P77" s="250" t="str">
        <f t="shared" si="3"/>
        <v>True</v>
      </c>
      <c r="Q77" s="250">
        <f t="shared" si="4"/>
        <v>12.22190431</v>
      </c>
      <c r="R77" s="250">
        <f t="shared" si="15"/>
        <v>5.305700698</v>
      </c>
      <c r="S77" s="250">
        <f t="shared" si="5"/>
        <v>0.151560625</v>
      </c>
      <c r="T77" s="250">
        <f t="shared" si="6"/>
        <v>0.460796425</v>
      </c>
      <c r="U77" s="250">
        <f t="shared" si="7"/>
        <v>9.705480935</v>
      </c>
      <c r="V77" s="368">
        <f t="shared" si="8"/>
        <v>26.15293546</v>
      </c>
      <c r="W77" s="250" t="str">
        <f t="shared" si="9"/>
        <v>False</v>
      </c>
      <c r="X77" s="369">
        <f t="shared" si="10"/>
        <v>0.8038997033</v>
      </c>
    </row>
    <row r="78" ht="12.75" customHeight="1">
      <c r="A78" s="266"/>
      <c r="F78" s="371"/>
      <c r="G78" s="371"/>
      <c r="H78" s="371"/>
      <c r="J78" s="250">
        <f t="shared" si="11"/>
        <v>33</v>
      </c>
      <c r="K78" s="250">
        <f t="shared" si="12"/>
        <v>6.889792562</v>
      </c>
      <c r="L78" s="250">
        <f t="shared" si="13"/>
        <v>98.46643198</v>
      </c>
      <c r="M78" s="250">
        <f t="shared" si="14"/>
        <v>92.02296007</v>
      </c>
      <c r="N78" s="250">
        <f t="shared" si="1"/>
        <v>12.67182643</v>
      </c>
      <c r="O78" s="250">
        <f t="shared" si="2"/>
        <v>12.47738117</v>
      </c>
      <c r="P78" s="250" t="str">
        <f t="shared" si="3"/>
        <v>True</v>
      </c>
      <c r="Q78" s="250">
        <f t="shared" si="4"/>
        <v>12.47738117</v>
      </c>
      <c r="R78" s="250">
        <f t="shared" si="15"/>
        <v>5.576740002</v>
      </c>
      <c r="S78" s="250">
        <f t="shared" si="5"/>
        <v>0.1554825329</v>
      </c>
      <c r="T78" s="250">
        <f t="shared" si="6"/>
        <v>0.4724196202</v>
      </c>
      <c r="U78" s="250">
        <f t="shared" si="7"/>
        <v>10.20128101</v>
      </c>
      <c r="V78" s="368">
        <f t="shared" si="8"/>
        <v>26.60220431</v>
      </c>
      <c r="W78" s="250" t="str">
        <f t="shared" si="9"/>
        <v>False</v>
      </c>
      <c r="X78" s="369">
        <f t="shared" si="10"/>
        <v>0.8294573219</v>
      </c>
    </row>
    <row r="79" ht="12.75" customHeight="1">
      <c r="A79" s="266"/>
      <c r="J79" s="250">
        <f t="shared" si="11"/>
        <v>34</v>
      </c>
      <c r="K79" s="250">
        <f t="shared" si="12"/>
        <v>7.081799681</v>
      </c>
      <c r="L79" s="250">
        <f t="shared" si="13"/>
        <v>104.6814997</v>
      </c>
      <c r="M79" s="250">
        <f t="shared" si="14"/>
        <v>97.93887335</v>
      </c>
      <c r="N79" s="250">
        <f t="shared" si="1"/>
        <v>12.988213</v>
      </c>
      <c r="O79" s="250">
        <f t="shared" si="2"/>
        <v>12.72399234</v>
      </c>
      <c r="P79" s="250" t="str">
        <f t="shared" si="3"/>
        <v>True</v>
      </c>
      <c r="Q79" s="250">
        <f t="shared" si="4"/>
        <v>12.72399234</v>
      </c>
      <c r="R79" s="250">
        <f t="shared" si="15"/>
        <v>5.851499415</v>
      </c>
      <c r="S79" s="250">
        <f t="shared" si="5"/>
        <v>0.1593645767</v>
      </c>
      <c r="T79" s="250">
        <f t="shared" si="6"/>
        <v>0.4839174805</v>
      </c>
      <c r="U79" s="250">
        <f t="shared" si="7"/>
        <v>10.70388611</v>
      </c>
      <c r="V79" s="368">
        <f t="shared" si="8"/>
        <v>27.04320163</v>
      </c>
      <c r="W79" s="250" t="str">
        <f t="shared" si="9"/>
        <v>False</v>
      </c>
      <c r="X79" s="369">
        <f t="shared" si="10"/>
        <v>0.8548655771</v>
      </c>
    </row>
    <row r="80" ht="12.75" customHeight="1">
      <c r="A80" s="266"/>
      <c r="I80" s="371"/>
      <c r="J80" s="371">
        <f t="shared" si="11"/>
        <v>35</v>
      </c>
      <c r="K80" s="250">
        <f t="shared" si="12"/>
        <v>7.272217646</v>
      </c>
      <c r="L80" s="250">
        <f t="shared" si="13"/>
        <v>111.0625904</v>
      </c>
      <c r="M80" s="250">
        <f t="shared" si="14"/>
        <v>104.0174191</v>
      </c>
      <c r="N80" s="250">
        <f t="shared" si="1"/>
        <v>13.30148777</v>
      </c>
      <c r="O80" s="250">
        <f t="shared" si="2"/>
        <v>12.96232871</v>
      </c>
      <c r="P80" s="250" t="str">
        <f t="shared" si="3"/>
        <v>True</v>
      </c>
      <c r="Q80" s="250">
        <f t="shared" si="4"/>
        <v>12.96232871</v>
      </c>
      <c r="R80" s="250">
        <f t="shared" si="15"/>
        <v>6.129895909</v>
      </c>
      <c r="S80" s="250">
        <f t="shared" si="5"/>
        <v>0.1632084389</v>
      </c>
      <c r="T80" s="250">
        <f t="shared" si="6"/>
        <v>0.4952953804</v>
      </c>
      <c r="U80" s="250">
        <f t="shared" si="7"/>
        <v>11.21314436</v>
      </c>
      <c r="V80" s="368">
        <f t="shared" si="8"/>
        <v>27.47634722</v>
      </c>
      <c r="W80" s="250" t="str">
        <f t="shared" si="9"/>
        <v>False</v>
      </c>
      <c r="X80" s="369">
        <f t="shared" si="10"/>
        <v>0.8801301114</v>
      </c>
    </row>
    <row r="81" ht="12.75" customHeight="1">
      <c r="A81" s="266"/>
      <c r="J81" s="250">
        <f t="shared" si="11"/>
        <v>36</v>
      </c>
      <c r="K81" s="250">
        <f t="shared" si="12"/>
        <v>7.461110086</v>
      </c>
      <c r="L81" s="250">
        <f t="shared" si="13"/>
        <v>117.6084251</v>
      </c>
      <c r="M81" s="250">
        <f t="shared" si="14"/>
        <v>110.2573876</v>
      </c>
      <c r="N81" s="250">
        <f t="shared" si="1"/>
        <v>13.61177799</v>
      </c>
      <c r="O81" s="250">
        <f t="shared" si="2"/>
        <v>13.19292426</v>
      </c>
      <c r="P81" s="250" t="str">
        <f t="shared" si="3"/>
        <v>True</v>
      </c>
      <c r="Q81" s="250">
        <f t="shared" si="4"/>
        <v>13.19292426</v>
      </c>
      <c r="R81" s="250">
        <f t="shared" si="15"/>
        <v>6.411851029</v>
      </c>
      <c r="S81" s="250">
        <f t="shared" si="5"/>
        <v>0.1670156808</v>
      </c>
      <c r="T81" s="250">
        <f t="shared" si="6"/>
        <v>0.5065583041</v>
      </c>
      <c r="U81" s="250">
        <f t="shared" si="7"/>
        <v>11.72891225</v>
      </c>
      <c r="V81" s="368">
        <f t="shared" si="8"/>
        <v>27.90202701</v>
      </c>
      <c r="W81" s="250" t="str">
        <f t="shared" si="9"/>
        <v>False</v>
      </c>
      <c r="X81" s="369">
        <f t="shared" si="10"/>
        <v>0.9052561899</v>
      </c>
    </row>
    <row r="82" ht="12.75" customHeight="1">
      <c r="A82" s="270"/>
      <c r="B82" s="371"/>
      <c r="C82" s="371"/>
      <c r="D82" s="371"/>
      <c r="E82" s="371"/>
      <c r="F82" s="371"/>
      <c r="G82" s="371"/>
      <c r="H82" s="371"/>
      <c r="J82" s="250">
        <f t="shared" si="11"/>
        <v>37</v>
      </c>
      <c r="K82" s="250">
        <f t="shared" si="12"/>
        <v>7.648536217</v>
      </c>
      <c r="L82" s="250">
        <f t="shared" si="13"/>
        <v>124.3177748</v>
      </c>
      <c r="M82" s="250">
        <f t="shared" si="14"/>
        <v>116.6576148</v>
      </c>
      <c r="N82" s="250">
        <f t="shared" si="1"/>
        <v>13.91920204</v>
      </c>
      <c r="O82" s="250">
        <f t="shared" si="2"/>
        <v>13.41626308</v>
      </c>
      <c r="P82" s="250" t="str">
        <f t="shared" si="3"/>
        <v>True</v>
      </c>
      <c r="Q82" s="250">
        <f t="shared" si="4"/>
        <v>13.41626308</v>
      </c>
      <c r="R82" s="250">
        <f t="shared" si="15"/>
        <v>6.697290506</v>
      </c>
      <c r="S82" s="250">
        <f t="shared" si="5"/>
        <v>0.1707877551</v>
      </c>
      <c r="T82" s="250">
        <f t="shared" si="6"/>
        <v>0.517710885</v>
      </c>
      <c r="U82" s="250">
        <f t="shared" si="7"/>
        <v>12.25105392</v>
      </c>
      <c r="V82" s="368">
        <f t="shared" si="8"/>
        <v>28.32059668</v>
      </c>
      <c r="W82" s="250" t="str">
        <f t="shared" si="9"/>
        <v>False</v>
      </c>
      <c r="X82" s="369">
        <f t="shared" si="10"/>
        <v>0.9302487355</v>
      </c>
    </row>
    <row r="83" ht="12.75" customHeight="1">
      <c r="A83" s="266"/>
      <c r="J83" s="250">
        <f t="shared" si="11"/>
        <v>38</v>
      </c>
      <c r="K83" s="250">
        <f t="shared" si="12"/>
        <v>7.834551269</v>
      </c>
      <c r="L83" s="250">
        <f t="shared" si="13"/>
        <v>131.1894566</v>
      </c>
      <c r="M83" s="250">
        <f t="shared" si="14"/>
        <v>123.2169802</v>
      </c>
      <c r="N83" s="250">
        <f t="shared" si="1"/>
        <v>14.22387031</v>
      </c>
      <c r="O83" s="250">
        <f t="shared" si="2"/>
        <v>13.63278541</v>
      </c>
      <c r="P83" s="250" t="str">
        <f t="shared" si="3"/>
        <v>True</v>
      </c>
      <c r="Q83" s="250">
        <f t="shared" si="4"/>
        <v>13.63278541</v>
      </c>
      <c r="R83" s="250">
        <f t="shared" si="15"/>
        <v>6.986143908</v>
      </c>
      <c r="S83" s="250">
        <f t="shared" si="5"/>
        <v>0.1745260161</v>
      </c>
      <c r="T83" s="250">
        <f t="shared" si="6"/>
        <v>0.5287574399</v>
      </c>
      <c r="U83" s="250">
        <f t="shared" si="7"/>
        <v>12.77944052</v>
      </c>
      <c r="V83" s="368">
        <f t="shared" si="8"/>
        <v>28.73238493</v>
      </c>
      <c r="W83" s="250" t="str">
        <f t="shared" si="9"/>
        <v>False</v>
      </c>
      <c r="X83" s="369">
        <f t="shared" si="10"/>
        <v>0.9551123603</v>
      </c>
    </row>
    <row r="84" ht="12.75" customHeight="1">
      <c r="A84" s="266"/>
      <c r="J84" s="250">
        <f t="shared" si="11"/>
        <v>39</v>
      </c>
      <c r="K84" s="250">
        <f t="shared" si="12"/>
        <v>8.019206862</v>
      </c>
      <c r="L84" s="250">
        <f t="shared" si="13"/>
        <v>138.222331</v>
      </c>
      <c r="M84" s="250">
        <f t="shared" si="14"/>
        <v>129.9344034</v>
      </c>
      <c r="N84" s="250">
        <f t="shared" si="1"/>
        <v>14.52588592</v>
      </c>
      <c r="O84" s="250">
        <f t="shared" si="2"/>
        <v>13.84289273</v>
      </c>
      <c r="P84" s="250" t="str">
        <f t="shared" si="3"/>
        <v>True</v>
      </c>
      <c r="Q84" s="250">
        <f t="shared" si="4"/>
        <v>13.84289273</v>
      </c>
      <c r="R84" s="250">
        <f t="shared" si="15"/>
        <v>7.278344334</v>
      </c>
      <c r="S84" s="250">
        <f t="shared" si="5"/>
        <v>0.178231729</v>
      </c>
      <c r="T84" s="250">
        <f t="shared" si="6"/>
        <v>0.5397019987</v>
      </c>
      <c r="U84" s="250">
        <f t="shared" si="7"/>
        <v>13.31394969</v>
      </c>
      <c r="V84" s="368">
        <f t="shared" si="8"/>
        <v>29.13769616</v>
      </c>
      <c r="W84" s="250" t="str">
        <f t="shared" si="9"/>
        <v>False</v>
      </c>
      <c r="X84" s="369">
        <f t="shared" si="10"/>
        <v>0.9798513929</v>
      </c>
    </row>
    <row r="85" ht="12.75" customHeight="1">
      <c r="A85" s="266"/>
      <c r="I85" s="371"/>
      <c r="J85" s="371">
        <f t="shared" si="11"/>
        <v>40</v>
      </c>
      <c r="K85" s="250">
        <f t="shared" si="12"/>
        <v>8.202551334</v>
      </c>
      <c r="L85" s="250">
        <f t="shared" si="13"/>
        <v>145.4152991</v>
      </c>
      <c r="M85" s="250">
        <f t="shared" si="14"/>
        <v>136.8088417</v>
      </c>
      <c r="N85" s="250">
        <f t="shared" si="1"/>
        <v>14.82534538</v>
      </c>
      <c r="O85" s="250">
        <f t="shared" si="2"/>
        <v>14.04695222</v>
      </c>
      <c r="P85" s="250" t="str">
        <f t="shared" si="3"/>
        <v>True</v>
      </c>
      <c r="Q85" s="250">
        <f t="shared" si="4"/>
        <v>14.04695222</v>
      </c>
      <c r="R85" s="250">
        <f t="shared" si="15"/>
        <v>7.573828136</v>
      </c>
      <c r="S85" s="250">
        <f t="shared" si="5"/>
        <v>0.1819060783</v>
      </c>
      <c r="T85" s="250">
        <f t="shared" si="6"/>
        <v>0.550548331</v>
      </c>
      <c r="U85" s="250">
        <f t="shared" si="7"/>
        <v>13.85446499</v>
      </c>
      <c r="V85" s="368">
        <f t="shared" si="8"/>
        <v>29.53681297</v>
      </c>
      <c r="W85" s="250" t="str">
        <f t="shared" si="9"/>
        <v>False</v>
      </c>
      <c r="X85" s="369">
        <f t="shared" si="10"/>
        <v>1.004469903</v>
      </c>
    </row>
    <row r="86" ht="12.75" customHeight="1">
      <c r="A86" s="266"/>
      <c r="J86" s="250">
        <f t="shared" si="11"/>
        <v>41</v>
      </c>
      <c r="K86" s="250">
        <f t="shared" si="12"/>
        <v>8.384630031</v>
      </c>
      <c r="L86" s="250">
        <f t="shared" si="13"/>
        <v>152.7672998</v>
      </c>
      <c r="M86" s="250">
        <f t="shared" si="14"/>
        <v>143.8392878</v>
      </c>
      <c r="N86" s="250">
        <f t="shared" si="1"/>
        <v>15.12233923</v>
      </c>
      <c r="O86" s="250">
        <f t="shared" si="2"/>
        <v>14.24530049</v>
      </c>
      <c r="P86" s="250" t="str">
        <f t="shared" si="3"/>
        <v>True</v>
      </c>
      <c r="Q86" s="250">
        <f t="shared" si="4"/>
        <v>14.24530049</v>
      </c>
      <c r="R86" s="250">
        <f t="shared" si="15"/>
        <v>7.872534676</v>
      </c>
      <c r="S86" s="250">
        <f t="shared" si="5"/>
        <v>0.1855501746</v>
      </c>
      <c r="T86" s="250">
        <f t="shared" si="6"/>
        <v>0.5612999694</v>
      </c>
      <c r="U86" s="250">
        <f t="shared" si="7"/>
        <v>14.4008755</v>
      </c>
      <c r="V86" s="368">
        <f t="shared" si="8"/>
        <v>29.92999822</v>
      </c>
      <c r="W86" s="250" t="str">
        <f t="shared" si="9"/>
        <v>False</v>
      </c>
      <c r="X86" s="369">
        <f t="shared" si="10"/>
        <v>1.028971723</v>
      </c>
    </row>
    <row r="87" ht="12.75" customHeight="1">
      <c r="A87" s="270"/>
      <c r="B87" s="371"/>
      <c r="C87" s="371"/>
      <c r="D87" s="371"/>
      <c r="E87" s="371"/>
      <c r="F87" s="371"/>
      <c r="G87" s="371"/>
      <c r="H87" s="371"/>
      <c r="J87" s="250">
        <f t="shared" si="11"/>
        <v>42</v>
      </c>
      <c r="K87" s="250">
        <f t="shared" si="12"/>
        <v>8.565485569</v>
      </c>
      <c r="L87" s="250">
        <f t="shared" si="13"/>
        <v>160.2773081</v>
      </c>
      <c r="M87" s="250">
        <f t="shared" si="14"/>
        <v>151.024768</v>
      </c>
      <c r="N87" s="250">
        <f t="shared" si="1"/>
        <v>15.41695247</v>
      </c>
      <c r="O87" s="250">
        <f t="shared" si="2"/>
        <v>14.43824694</v>
      </c>
      <c r="P87" s="250" t="str">
        <f t="shared" si="3"/>
        <v>True</v>
      </c>
      <c r="Q87" s="250">
        <f t="shared" si="4"/>
        <v>14.43824694</v>
      </c>
      <c r="R87" s="250">
        <f t="shared" si="15"/>
        <v>8.174406098</v>
      </c>
      <c r="S87" s="250">
        <f t="shared" si="5"/>
        <v>0.189165061</v>
      </c>
      <c r="T87" s="250">
        <f t="shared" si="6"/>
        <v>0.5719602299</v>
      </c>
      <c r="U87" s="250">
        <f t="shared" si="7"/>
        <v>14.95307539</v>
      </c>
      <c r="V87" s="368">
        <f t="shared" si="8"/>
        <v>30.31749691</v>
      </c>
      <c r="W87" s="250" t="str">
        <f t="shared" si="9"/>
        <v>False</v>
      </c>
      <c r="X87" s="369">
        <f t="shared" si="10"/>
        <v>1.053360467</v>
      </c>
    </row>
    <row r="88" ht="12.75" customHeight="1">
      <c r="A88" s="266"/>
      <c r="J88" s="250">
        <f t="shared" si="11"/>
        <v>43</v>
      </c>
      <c r="K88" s="250">
        <f t="shared" si="12"/>
        <v>8.745158061</v>
      </c>
      <c r="L88" s="250">
        <f t="shared" si="13"/>
        <v>167.9443321</v>
      </c>
      <c r="M88" s="250">
        <f t="shared" si="14"/>
        <v>158.3643396</v>
      </c>
      <c r="N88" s="250">
        <f t="shared" si="1"/>
        <v>15.70926511</v>
      </c>
      <c r="O88" s="250">
        <f t="shared" si="2"/>
        <v>14.62607653</v>
      </c>
      <c r="P88" s="250" t="str">
        <f t="shared" si="3"/>
        <v>True</v>
      </c>
      <c r="Q88" s="250">
        <f t="shared" si="4"/>
        <v>14.62607653</v>
      </c>
      <c r="R88" s="250">
        <f t="shared" si="15"/>
        <v>8.479387136</v>
      </c>
      <c r="S88" s="250">
        <f t="shared" si="5"/>
        <v>0.1927517192</v>
      </c>
      <c r="T88" s="250">
        <f t="shared" si="6"/>
        <v>0.5825322308</v>
      </c>
      <c r="U88" s="250">
        <f t="shared" si="7"/>
        <v>15.51096356</v>
      </c>
      <c r="V88" s="368">
        <f t="shared" si="8"/>
        <v>30.69953784</v>
      </c>
      <c r="W88" s="250" t="str">
        <f t="shared" si="9"/>
        <v>False</v>
      </c>
      <c r="X88" s="369">
        <f t="shared" si="10"/>
        <v>1.077639551</v>
      </c>
    </row>
    <row r="89" ht="12.75" customHeight="1">
      <c r="A89" s="266"/>
      <c r="J89" s="250">
        <f t="shared" si="11"/>
        <v>44</v>
      </c>
      <c r="K89" s="250">
        <f t="shared" si="12"/>
        <v>8.923685326</v>
      </c>
      <c r="L89" s="250">
        <f t="shared" si="13"/>
        <v>175.7674121</v>
      </c>
      <c r="M89" s="250">
        <f t="shared" si="14"/>
        <v>165.85709</v>
      </c>
      <c r="N89" s="250">
        <f t="shared" si="1"/>
        <v>15.99935254</v>
      </c>
      <c r="O89" s="250">
        <f t="shared" si="2"/>
        <v>14.80905235</v>
      </c>
      <c r="P89" s="250" t="str">
        <f t="shared" si="3"/>
        <v>True</v>
      </c>
      <c r="Q89" s="250">
        <f t="shared" si="4"/>
        <v>14.80905235</v>
      </c>
      <c r="R89" s="250">
        <f t="shared" si="15"/>
        <v>8.787424928</v>
      </c>
      <c r="S89" s="250">
        <f t="shared" si="5"/>
        <v>0.1963110741</v>
      </c>
      <c r="T89" s="250">
        <f t="shared" si="6"/>
        <v>0.5930189088</v>
      </c>
      <c r="U89" s="250">
        <f t="shared" si="7"/>
        <v>16.07444331</v>
      </c>
      <c r="V89" s="368">
        <f t="shared" si="8"/>
        <v>31.07633504</v>
      </c>
      <c r="W89" s="250" t="str">
        <f t="shared" si="9"/>
        <v>False</v>
      </c>
      <c r="X89" s="369">
        <f t="shared" si="10"/>
        <v>1.101812205</v>
      </c>
    </row>
    <row r="90" ht="12.75" customHeight="1">
      <c r="A90" s="266"/>
      <c r="I90" s="371"/>
      <c r="J90" s="371">
        <f t="shared" si="11"/>
        <v>45</v>
      </c>
      <c r="K90" s="250">
        <f t="shared" si="12"/>
        <v>9.10110307</v>
      </c>
      <c r="L90" s="250">
        <f t="shared" si="13"/>
        <v>183.745618</v>
      </c>
      <c r="M90" s="250">
        <f t="shared" si="14"/>
        <v>173.5021341</v>
      </c>
      <c r="N90" s="250">
        <f t="shared" si="1"/>
        <v>16.28728589</v>
      </c>
      <c r="O90" s="250">
        <f t="shared" si="2"/>
        <v>14.98741777</v>
      </c>
      <c r="P90" s="250" t="str">
        <f t="shared" si="3"/>
        <v>True</v>
      </c>
      <c r="Q90" s="250">
        <f t="shared" si="4"/>
        <v>14.98741777</v>
      </c>
      <c r="R90" s="250">
        <f t="shared" si="15"/>
        <v>9.098468855</v>
      </c>
      <c r="S90" s="250">
        <f t="shared" si="5"/>
        <v>0.1998439987</v>
      </c>
      <c r="T90" s="250">
        <f t="shared" si="6"/>
        <v>0.6034230335</v>
      </c>
      <c r="U90" s="250">
        <f t="shared" si="7"/>
        <v>16.64342205</v>
      </c>
      <c r="V90" s="368">
        <f t="shared" si="8"/>
        <v>31.44808908</v>
      </c>
      <c r="W90" s="250" t="str">
        <f t="shared" si="9"/>
        <v>False</v>
      </c>
      <c r="X90" s="369">
        <f t="shared" si="10"/>
        <v>1.125881487</v>
      </c>
    </row>
    <row r="91" ht="12.75" customHeight="1">
      <c r="A91" s="266"/>
      <c r="J91" s="250">
        <f t="shared" si="11"/>
        <v>46</v>
      </c>
      <c r="K91" s="250">
        <f t="shared" si="12"/>
        <v>9.277445053</v>
      </c>
      <c r="L91" s="250">
        <f t="shared" si="13"/>
        <v>191.878048</v>
      </c>
      <c r="M91" s="250">
        <f t="shared" si="14"/>
        <v>181.2986137</v>
      </c>
      <c r="N91" s="250">
        <f t="shared" si="1"/>
        <v>16.57313241</v>
      </c>
      <c r="O91" s="250">
        <f t="shared" si="2"/>
        <v>15.16139834</v>
      </c>
      <c r="P91" s="250" t="str">
        <f t="shared" si="3"/>
        <v>True</v>
      </c>
      <c r="Q91" s="250">
        <f t="shared" si="4"/>
        <v>15.16139834</v>
      </c>
      <c r="R91" s="250">
        <f t="shared" si="15"/>
        <v>9.41247039</v>
      </c>
      <c r="S91" s="250">
        <f t="shared" si="5"/>
        <v>0.2033513179</v>
      </c>
      <c r="T91" s="250">
        <f t="shared" si="6"/>
        <v>0.6137472213</v>
      </c>
      <c r="U91" s="250">
        <f t="shared" si="7"/>
        <v>17.21781102</v>
      </c>
      <c r="V91" s="368">
        <f t="shared" si="8"/>
        <v>31.8149882</v>
      </c>
      <c r="W91" s="250" t="str">
        <f t="shared" si="9"/>
        <v>False</v>
      </c>
      <c r="X91" s="369">
        <f t="shared" si="10"/>
        <v>1.1498503</v>
      </c>
    </row>
    <row r="92" ht="12.75" customHeight="1">
      <c r="A92" s="270"/>
      <c r="B92" s="371"/>
      <c r="C92" s="371"/>
      <c r="D92" s="371"/>
      <c r="E92" s="371"/>
      <c r="F92" s="371"/>
      <c r="G92" s="371"/>
      <c r="H92" s="371"/>
      <c r="J92" s="250">
        <f t="shared" si="11"/>
        <v>47</v>
      </c>
      <c r="K92" s="250">
        <f t="shared" si="12"/>
        <v>9.45274324</v>
      </c>
      <c r="L92" s="250">
        <f t="shared" si="13"/>
        <v>200.1638273</v>
      </c>
      <c r="M92" s="250">
        <f t="shared" si="14"/>
        <v>189.2456954</v>
      </c>
      <c r="N92" s="250">
        <f t="shared" si="1"/>
        <v>16.85695571</v>
      </c>
      <c r="O92" s="250">
        <f t="shared" si="2"/>
        <v>15.33120353</v>
      </c>
      <c r="P92" s="250" t="str">
        <f t="shared" si="3"/>
        <v>True</v>
      </c>
      <c r="Q92" s="250">
        <f t="shared" si="4"/>
        <v>15.33120353</v>
      </c>
      <c r="R92" s="250">
        <f t="shared" si="15"/>
        <v>9.729382965</v>
      </c>
      <c r="S92" s="250">
        <f t="shared" si="5"/>
        <v>0.2068338124</v>
      </c>
      <c r="T92" s="250">
        <f t="shared" si="6"/>
        <v>0.6239939466</v>
      </c>
      <c r="U92" s="250">
        <f t="shared" si="7"/>
        <v>17.79752501</v>
      </c>
      <c r="V92" s="368">
        <f t="shared" si="8"/>
        <v>32.17720935</v>
      </c>
      <c r="W92" s="250" t="str">
        <f t="shared" si="9"/>
        <v>False</v>
      </c>
      <c r="X92" s="369">
        <f t="shared" si="10"/>
        <v>1.1737214</v>
      </c>
    </row>
    <row r="93" ht="12.75" customHeight="1">
      <c r="A93" s="266"/>
      <c r="J93" s="250">
        <f t="shared" si="11"/>
        <v>48</v>
      </c>
      <c r="K93" s="250">
        <f t="shared" si="12"/>
        <v>9.62702793</v>
      </c>
      <c r="L93" s="250">
        <f t="shared" si="13"/>
        <v>208.6021063</v>
      </c>
      <c r="M93" s="250">
        <f t="shared" si="14"/>
        <v>197.3425697</v>
      </c>
      <c r="N93" s="250">
        <f t="shared" si="1"/>
        <v>17.13881609</v>
      </c>
      <c r="O93" s="250">
        <f t="shared" si="2"/>
        <v>15.49702817</v>
      </c>
      <c r="P93" s="250" t="str">
        <f t="shared" si="3"/>
        <v>True</v>
      </c>
      <c r="Q93" s="250">
        <f t="shared" si="4"/>
        <v>15.49702817</v>
      </c>
      <c r="R93" s="250">
        <f t="shared" si="15"/>
        <v>10.04916184</v>
      </c>
      <c r="S93" s="250">
        <f t="shared" si="5"/>
        <v>0.2102922219</v>
      </c>
      <c r="T93" s="250">
        <f t="shared" si="6"/>
        <v>0.6341655526</v>
      </c>
      <c r="U93" s="250">
        <f t="shared" si="7"/>
        <v>18.38248221</v>
      </c>
      <c r="V93" s="368">
        <f t="shared" si="8"/>
        <v>32.53491911</v>
      </c>
      <c r="W93" s="250" t="str">
        <f t="shared" si="9"/>
        <v>False</v>
      </c>
      <c r="X93" s="369">
        <f t="shared" si="10"/>
        <v>1.197497406</v>
      </c>
    </row>
    <row r="94" ht="12.75" customHeight="1">
      <c r="A94" s="266"/>
      <c r="J94" s="250">
        <f t="shared" si="11"/>
        <v>49</v>
      </c>
      <c r="K94" s="250">
        <f t="shared" si="12"/>
        <v>9.800327883</v>
      </c>
      <c r="L94" s="250">
        <f t="shared" si="13"/>
        <v>217.1920594</v>
      </c>
      <c r="M94" s="250">
        <f t="shared" si="14"/>
        <v>205.5884497</v>
      </c>
      <c r="N94" s="250">
        <f t="shared" si="1"/>
        <v>17.41877074</v>
      </c>
      <c r="O94" s="250">
        <f t="shared" si="2"/>
        <v>15.65905382</v>
      </c>
      <c r="P94" s="250" t="str">
        <f t="shared" si="3"/>
        <v>True</v>
      </c>
      <c r="Q94" s="250">
        <f t="shared" si="4"/>
        <v>15.65905382</v>
      </c>
      <c r="R94" s="250">
        <f t="shared" si="15"/>
        <v>10.37176401</v>
      </c>
      <c r="S94" s="250">
        <f t="shared" si="5"/>
        <v>0.2137272483</v>
      </c>
      <c r="T94" s="250">
        <f t="shared" si="6"/>
        <v>0.6442642614</v>
      </c>
      <c r="U94" s="250">
        <f t="shared" si="7"/>
        <v>18.97260393</v>
      </c>
      <c r="V94" s="368">
        <f t="shared" si="8"/>
        <v>32.88827452</v>
      </c>
      <c r="W94" s="250" t="str">
        <f t="shared" si="9"/>
        <v>False</v>
      </c>
      <c r="X94" s="369">
        <f t="shared" si="10"/>
        <v>1.221180811</v>
      </c>
    </row>
    <row r="95" ht="12.75" customHeight="1">
      <c r="A95" s="266"/>
      <c r="I95" s="371"/>
      <c r="J95" s="371">
        <f t="shared" si="11"/>
        <v>50</v>
      </c>
      <c r="K95" s="250">
        <f t="shared" si="12"/>
        <v>9.972670429</v>
      </c>
      <c r="L95" s="250">
        <f t="shared" si="13"/>
        <v>225.9328841</v>
      </c>
      <c r="M95" s="250">
        <f t="shared" si="14"/>
        <v>213.98257</v>
      </c>
      <c r="N95" s="250">
        <f t="shared" si="1"/>
        <v>17.69687398</v>
      </c>
      <c r="O95" s="250">
        <f t="shared" si="2"/>
        <v>15.81744992</v>
      </c>
      <c r="P95" s="250" t="str">
        <f t="shared" si="3"/>
        <v>True</v>
      </c>
      <c r="Q95" s="250">
        <f t="shared" si="4"/>
        <v>15.81744992</v>
      </c>
      <c r="R95" s="250">
        <f t="shared" si="15"/>
        <v>10.69714808</v>
      </c>
      <c r="S95" s="250">
        <f t="shared" si="5"/>
        <v>0.217139558</v>
      </c>
      <c r="T95" s="250">
        <f t="shared" si="6"/>
        <v>0.6542921823</v>
      </c>
      <c r="U95" s="250">
        <f t="shared" si="7"/>
        <v>19.56781444</v>
      </c>
      <c r="V95" s="368">
        <f t="shared" si="8"/>
        <v>33.23742383</v>
      </c>
      <c r="W95" s="250" t="str">
        <f t="shared" si="9"/>
        <v>False</v>
      </c>
      <c r="X95" s="369">
        <f t="shared" si="10"/>
        <v>1.244773992</v>
      </c>
    </row>
    <row r="96" ht="12.75" customHeight="1">
      <c r="A96" s="266"/>
      <c r="J96" s="250">
        <f t="shared" si="11"/>
        <v>51</v>
      </c>
      <c r="K96" s="250">
        <f t="shared" si="12"/>
        <v>10.14408156</v>
      </c>
      <c r="L96" s="250">
        <f t="shared" si="13"/>
        <v>234.8237996</v>
      </c>
      <c r="M96" s="250">
        <f t="shared" si="14"/>
        <v>222.5241855</v>
      </c>
      <c r="N96" s="250">
        <f t="shared" si="1"/>
        <v>17.97317747</v>
      </c>
      <c r="O96" s="250">
        <f t="shared" si="2"/>
        <v>15.97237486</v>
      </c>
      <c r="P96" s="250" t="str">
        <f t="shared" si="3"/>
        <v>True</v>
      </c>
      <c r="Q96" s="250">
        <f t="shared" si="4"/>
        <v>15.97237486</v>
      </c>
      <c r="R96" s="250">
        <f t="shared" si="15"/>
        <v>11.02527416</v>
      </c>
      <c r="S96" s="250">
        <f t="shared" si="5"/>
        <v>0.2205297849</v>
      </c>
      <c r="T96" s="250">
        <f t="shared" si="6"/>
        <v>0.6642513201</v>
      </c>
      <c r="U96" s="250">
        <f t="shared" si="7"/>
        <v>20.1680408</v>
      </c>
      <c r="V96" s="368">
        <f t="shared" si="8"/>
        <v>33.58250713</v>
      </c>
      <c r="W96" s="250" t="str">
        <f t="shared" si="9"/>
        <v>False</v>
      </c>
      <c r="X96" s="369">
        <f t="shared" si="10"/>
        <v>1.268279214</v>
      </c>
    </row>
    <row r="97" ht="12.75" customHeight="1">
      <c r="A97" s="270"/>
      <c r="B97" s="371"/>
      <c r="C97" s="371"/>
      <c r="D97" s="371"/>
      <c r="E97" s="371"/>
      <c r="F97" s="371"/>
      <c r="G97" s="371"/>
      <c r="H97" s="371"/>
      <c r="J97" s="250">
        <f t="shared" si="11"/>
        <v>52</v>
      </c>
      <c r="K97" s="250">
        <f t="shared" si="12"/>
        <v>10.31458605</v>
      </c>
      <c r="L97" s="250">
        <f t="shared" si="13"/>
        <v>243.8640457</v>
      </c>
      <c r="M97" s="250">
        <f t="shared" si="14"/>
        <v>231.2125709</v>
      </c>
      <c r="N97" s="250">
        <f t="shared" si="1"/>
        <v>18.24773038</v>
      </c>
      <c r="O97" s="250">
        <f t="shared" si="2"/>
        <v>16.12397689</v>
      </c>
      <c r="P97" s="250" t="str">
        <f t="shared" si="3"/>
        <v>True</v>
      </c>
      <c r="Q97" s="250">
        <f t="shared" si="4"/>
        <v>16.12397689</v>
      </c>
      <c r="R97" s="250">
        <f t="shared" si="15"/>
        <v>11.35610381</v>
      </c>
      <c r="S97" s="250">
        <f t="shared" si="5"/>
        <v>0.2238985323</v>
      </c>
      <c r="T97" s="250">
        <f t="shared" si="6"/>
        <v>0.6741435822</v>
      </c>
      <c r="U97" s="250">
        <f t="shared" si="7"/>
        <v>20.77321269</v>
      </c>
      <c r="V97" s="368">
        <f t="shared" si="8"/>
        <v>33.92365701</v>
      </c>
      <c r="W97" s="250" t="str">
        <f t="shared" si="9"/>
        <v>False</v>
      </c>
      <c r="X97" s="369">
        <f t="shared" si="10"/>
        <v>1.291698642</v>
      </c>
    </row>
    <row r="98" ht="12.75" customHeight="1">
      <c r="A98" s="266"/>
      <c r="J98" s="250">
        <f t="shared" si="11"/>
        <v>53</v>
      </c>
      <c r="K98" s="250">
        <f t="shared" si="12"/>
        <v>10.48420749</v>
      </c>
      <c r="L98" s="250">
        <f t="shared" si="13"/>
        <v>253.0528822</v>
      </c>
      <c r="M98" s="250">
        <f t="shared" si="14"/>
        <v>240.0470191</v>
      </c>
      <c r="N98" s="250">
        <f t="shared" si="1"/>
        <v>18.52057955</v>
      </c>
      <c r="O98" s="250">
        <f t="shared" si="2"/>
        <v>16.27239502</v>
      </c>
      <c r="P98" s="250" t="str">
        <f t="shared" si="3"/>
        <v>True</v>
      </c>
      <c r="Q98" s="250">
        <f t="shared" si="4"/>
        <v>16.27239502</v>
      </c>
      <c r="R98" s="250">
        <f t="shared" si="15"/>
        <v>11.68959995</v>
      </c>
      <c r="S98" s="250">
        <f t="shared" si="5"/>
        <v>0.2272463749</v>
      </c>
      <c r="T98" s="250">
        <f t="shared" si="6"/>
        <v>0.6839707851</v>
      </c>
      <c r="U98" s="250">
        <f t="shared" si="7"/>
        <v>21.38326225</v>
      </c>
      <c r="V98" s="368">
        <f t="shared" si="8"/>
        <v>34.26099908</v>
      </c>
      <c r="W98" s="250" t="str">
        <f t="shared" si="9"/>
        <v>False</v>
      </c>
      <c r="X98" s="369">
        <f t="shared" si="10"/>
        <v>1.315034342</v>
      </c>
    </row>
    <row r="99" ht="12.75" customHeight="1">
      <c r="A99" s="266"/>
      <c r="J99" s="250">
        <f t="shared" si="11"/>
        <v>54</v>
      </c>
      <c r="K99" s="250">
        <f t="shared" si="12"/>
        <v>10.6529684</v>
      </c>
      <c r="L99" s="250">
        <f t="shared" si="13"/>
        <v>262.3895875</v>
      </c>
      <c r="M99" s="250">
        <f t="shared" si="14"/>
        <v>249.0268411</v>
      </c>
      <c r="N99" s="250">
        <f t="shared" si="1"/>
        <v>18.79176967</v>
      </c>
      <c r="O99" s="250">
        <f t="shared" si="2"/>
        <v>16.4177597</v>
      </c>
      <c r="P99" s="250" t="str">
        <f t="shared" si="3"/>
        <v>True</v>
      </c>
      <c r="Q99" s="250">
        <f t="shared" si="4"/>
        <v>16.4177597</v>
      </c>
      <c r="R99" s="250">
        <f t="shared" si="15"/>
        <v>12.02572676</v>
      </c>
      <c r="S99" s="250">
        <f t="shared" si="5"/>
        <v>0.230573861</v>
      </c>
      <c r="T99" s="250">
        <f t="shared" si="6"/>
        <v>0.6937346606</v>
      </c>
      <c r="U99" s="250">
        <f t="shared" si="7"/>
        <v>21.99812399</v>
      </c>
      <c r="V99" s="368">
        <f t="shared" si="8"/>
        <v>34.59465249</v>
      </c>
      <c r="W99" s="250" t="str">
        <f t="shared" si="9"/>
        <v>False</v>
      </c>
      <c r="X99" s="369">
        <f t="shared" si="10"/>
        <v>1.338288292</v>
      </c>
    </row>
    <row r="100" ht="12.75" customHeight="1">
      <c r="A100" s="266"/>
      <c r="I100" s="371"/>
      <c r="J100" s="371">
        <f t="shared" si="11"/>
        <v>55</v>
      </c>
      <c r="K100" s="250">
        <f t="shared" si="12"/>
        <v>10.82089031</v>
      </c>
      <c r="L100" s="250">
        <f t="shared" si="13"/>
        <v>271.8734582</v>
      </c>
      <c r="M100" s="250">
        <f t="shared" si="14"/>
        <v>258.1513646</v>
      </c>
      <c r="N100" s="250">
        <f t="shared" si="1"/>
        <v>19.0613434</v>
      </c>
      <c r="O100" s="250">
        <f t="shared" si="2"/>
        <v>16.56019358</v>
      </c>
      <c r="P100" s="250" t="str">
        <f t="shared" si="3"/>
        <v>True</v>
      </c>
      <c r="Q100" s="250">
        <f t="shared" si="4"/>
        <v>16.56019358</v>
      </c>
      <c r="R100" s="250">
        <f t="shared" si="15"/>
        <v>12.36444964</v>
      </c>
      <c r="S100" s="250">
        <f t="shared" si="5"/>
        <v>0.2338815141</v>
      </c>
      <c r="T100" s="250">
        <f t="shared" si="6"/>
        <v>0.7034368615</v>
      </c>
      <c r="U100" s="250">
        <f t="shared" si="7"/>
        <v>22.6177346</v>
      </c>
      <c r="V100" s="368">
        <f t="shared" si="8"/>
        <v>34.92473035</v>
      </c>
      <c r="W100" s="250" t="str">
        <f t="shared" si="9"/>
        <v>False</v>
      </c>
      <c r="X100" s="369">
        <f t="shared" si="10"/>
        <v>1.361462386</v>
      </c>
    </row>
    <row r="101" ht="12.75" customHeight="1">
      <c r="A101" s="266"/>
      <c r="J101" s="250">
        <f t="shared" si="11"/>
        <v>56</v>
      </c>
      <c r="K101" s="250">
        <f t="shared" si="12"/>
        <v>10.98799377</v>
      </c>
      <c r="L101" s="250">
        <f t="shared" si="13"/>
        <v>281.503808</v>
      </c>
      <c r="M101" s="250">
        <f t="shared" si="14"/>
        <v>267.4199336</v>
      </c>
      <c r="N101" s="250">
        <f t="shared" si="1"/>
        <v>19.3293415</v>
      </c>
      <c r="O101" s="250">
        <f t="shared" si="2"/>
        <v>16.69981206</v>
      </c>
      <c r="P101" s="250" t="str">
        <f t="shared" si="3"/>
        <v>True</v>
      </c>
      <c r="Q101" s="250">
        <f t="shared" si="4"/>
        <v>16.69981206</v>
      </c>
      <c r="R101" s="250">
        <f t="shared" si="15"/>
        <v>12.70573513</v>
      </c>
      <c r="S101" s="250">
        <f t="shared" si="5"/>
        <v>0.2371698343</v>
      </c>
      <c r="T101" s="250">
        <f t="shared" si="6"/>
        <v>0.7130789662</v>
      </c>
      <c r="U101" s="250">
        <f t="shared" si="7"/>
        <v>23.24203288</v>
      </c>
      <c r="V101" s="368">
        <f t="shared" si="8"/>
        <v>35.2513402</v>
      </c>
      <c r="W101" s="250" t="str">
        <f t="shared" si="9"/>
        <v>False</v>
      </c>
      <c r="X101" s="369">
        <f t="shared" si="10"/>
        <v>1.384558438</v>
      </c>
    </row>
    <row r="102" ht="12.75" customHeight="1">
      <c r="A102" s="270"/>
      <c r="B102" s="371"/>
      <c r="C102" s="371"/>
      <c r="D102" s="371"/>
      <c r="E102" s="371"/>
      <c r="F102" s="371"/>
      <c r="G102" s="371"/>
      <c r="H102" s="371"/>
      <c r="J102" s="250">
        <f t="shared" si="11"/>
        <v>57</v>
      </c>
      <c r="K102" s="250">
        <f t="shared" si="12"/>
        <v>11.15429846</v>
      </c>
      <c r="L102" s="250">
        <f t="shared" si="13"/>
        <v>291.2799672</v>
      </c>
      <c r="M102" s="250">
        <f t="shared" si="14"/>
        <v>276.8319077</v>
      </c>
      <c r="N102" s="250">
        <f t="shared" si="1"/>
        <v>19.59580295</v>
      </c>
      <c r="O102" s="250">
        <f t="shared" si="2"/>
        <v>16.83672388</v>
      </c>
      <c r="P102" s="250" t="str">
        <f t="shared" si="3"/>
        <v>True</v>
      </c>
      <c r="Q102" s="250">
        <f t="shared" si="4"/>
        <v>16.83672388</v>
      </c>
      <c r="R102" s="250">
        <f t="shared" si="15"/>
        <v>13.04955085</v>
      </c>
      <c r="S102" s="250">
        <f t="shared" si="5"/>
        <v>0.2404393</v>
      </c>
      <c r="T102" s="250">
        <f t="shared" si="6"/>
        <v>0.7226624839</v>
      </c>
      <c r="U102" s="250">
        <f t="shared" si="7"/>
        <v>23.8709596</v>
      </c>
      <c r="V102" s="368">
        <f t="shared" si="8"/>
        <v>35.57458432</v>
      </c>
      <c r="W102" s="250" t="str">
        <f t="shared" si="9"/>
        <v>False</v>
      </c>
      <c r="X102" s="369">
        <f t="shared" si="10"/>
        <v>1.407578188</v>
      </c>
    </row>
    <row r="103" ht="12.75" customHeight="1">
      <c r="A103" s="266"/>
      <c r="J103" s="250">
        <f t="shared" si="11"/>
        <v>58</v>
      </c>
      <c r="K103" s="250">
        <f t="shared" si="12"/>
        <v>11.31982324</v>
      </c>
      <c r="L103" s="250">
        <f t="shared" si="13"/>
        <v>301.2012818</v>
      </c>
      <c r="M103" s="250">
        <f t="shared" si="14"/>
        <v>286.3866612</v>
      </c>
      <c r="N103" s="250">
        <f t="shared" si="1"/>
        <v>19.86076508</v>
      </c>
      <c r="O103" s="250">
        <f t="shared" si="2"/>
        <v>16.97103161</v>
      </c>
      <c r="P103" s="250" t="str">
        <f t="shared" si="3"/>
        <v>True</v>
      </c>
      <c r="Q103" s="250">
        <f t="shared" si="4"/>
        <v>16.97103161</v>
      </c>
      <c r="R103" s="250">
        <f t="shared" si="15"/>
        <v>13.39586546</v>
      </c>
      <c r="S103" s="250">
        <f t="shared" si="5"/>
        <v>0.2436903691</v>
      </c>
      <c r="T103" s="250">
        <f t="shared" si="6"/>
        <v>0.7321888584</v>
      </c>
      <c r="U103" s="250">
        <f t="shared" si="7"/>
        <v>24.50445742</v>
      </c>
      <c r="V103" s="368">
        <f t="shared" si="8"/>
        <v>35.89456014</v>
      </c>
      <c r="W103" s="250" t="str">
        <f t="shared" si="9"/>
        <v>False</v>
      </c>
      <c r="X103" s="369">
        <f t="shared" si="10"/>
        <v>1.430523304</v>
      </c>
    </row>
    <row r="104" ht="12.75" customHeight="1">
      <c r="A104" s="266"/>
      <c r="J104" s="250">
        <f t="shared" si="11"/>
        <v>59</v>
      </c>
      <c r="K104" s="250">
        <f t="shared" si="12"/>
        <v>11.48458617</v>
      </c>
      <c r="L104" s="250">
        <f t="shared" si="13"/>
        <v>311.2671128</v>
      </c>
      <c r="M104" s="250">
        <f t="shared" si="14"/>
        <v>296.0835829</v>
      </c>
      <c r="N104" s="250">
        <f t="shared" si="1"/>
        <v>20.12426363</v>
      </c>
      <c r="O104" s="250">
        <f t="shared" si="2"/>
        <v>17.10283212</v>
      </c>
      <c r="P104" s="250" t="str">
        <f t="shared" si="3"/>
        <v>True</v>
      </c>
      <c r="Q104" s="250">
        <f t="shared" si="4"/>
        <v>17.10283212</v>
      </c>
      <c r="R104" s="250">
        <f t="shared" si="15"/>
        <v>13.74464859</v>
      </c>
      <c r="S104" s="250">
        <f t="shared" si="5"/>
        <v>0.2469234801</v>
      </c>
      <c r="T104" s="250">
        <f t="shared" si="6"/>
        <v>0.7416594723</v>
      </c>
      <c r="U104" s="250">
        <f t="shared" si="7"/>
        <v>25.1424708</v>
      </c>
      <c r="V104" s="368">
        <f t="shared" si="8"/>
        <v>36.21136052</v>
      </c>
      <c r="W104" s="250" t="str">
        <f t="shared" si="9"/>
        <v>False</v>
      </c>
      <c r="X104" s="369">
        <f t="shared" si="10"/>
        <v>1.453395391</v>
      </c>
    </row>
    <row r="105" ht="12.75" customHeight="1">
      <c r="A105" s="266"/>
      <c r="I105" s="371"/>
      <c r="J105" s="371">
        <f t="shared" si="11"/>
        <v>60</v>
      </c>
      <c r="K105" s="250">
        <f t="shared" si="12"/>
        <v>11.64860456</v>
      </c>
      <c r="L105" s="250">
        <f t="shared" si="13"/>
        <v>321.476836</v>
      </c>
      <c r="M105" s="250">
        <f t="shared" si="14"/>
        <v>305.922075</v>
      </c>
      <c r="N105" s="250">
        <f t="shared" si="1"/>
        <v>20.38633287</v>
      </c>
      <c r="O105" s="250">
        <f t="shared" si="2"/>
        <v>17.23221699</v>
      </c>
      <c r="P105" s="250" t="str">
        <f t="shared" si="3"/>
        <v>True</v>
      </c>
      <c r="Q105" s="250">
        <f t="shared" si="4"/>
        <v>17.23221699</v>
      </c>
      <c r="R105" s="250">
        <f t="shared" si="15"/>
        <v>14.0958708</v>
      </c>
      <c r="S105" s="250">
        <f t="shared" si="5"/>
        <v>0.2501390536</v>
      </c>
      <c r="T105" s="250">
        <f t="shared" si="6"/>
        <v>0.7510756506</v>
      </c>
      <c r="U105" s="250">
        <f t="shared" si="7"/>
        <v>25.78494588</v>
      </c>
      <c r="V105" s="368">
        <f t="shared" si="8"/>
        <v>36.52507404</v>
      </c>
      <c r="W105" s="250" t="str">
        <f t="shared" si="9"/>
        <v>False</v>
      </c>
      <c r="X105" s="369">
        <f t="shared" si="10"/>
        <v>1.476195989</v>
      </c>
    </row>
    <row r="106" ht="12.75" customHeight="1">
      <c r="A106" s="266"/>
      <c r="J106" s="250">
        <f t="shared" si="11"/>
        <v>61</v>
      </c>
      <c r="K106" s="250">
        <f t="shared" si="12"/>
        <v>11.81189505</v>
      </c>
      <c r="L106" s="250">
        <f t="shared" si="13"/>
        <v>331.8298409</v>
      </c>
      <c r="M106" s="250">
        <f t="shared" si="14"/>
        <v>315.9015531</v>
      </c>
      <c r="N106" s="250">
        <f t="shared" si="1"/>
        <v>20.64700568</v>
      </c>
      <c r="O106" s="250">
        <f t="shared" si="2"/>
        <v>17.35927285</v>
      </c>
      <c r="P106" s="250" t="str">
        <f t="shared" si="3"/>
        <v>True</v>
      </c>
      <c r="Q106" s="250">
        <f t="shared" si="4"/>
        <v>17.35927285</v>
      </c>
      <c r="R106" s="250">
        <f t="shared" si="15"/>
        <v>14.44950354</v>
      </c>
      <c r="S106" s="250">
        <f t="shared" si="5"/>
        <v>0.2533374931</v>
      </c>
      <c r="T106" s="250">
        <f t="shared" si="6"/>
        <v>0.7604386642</v>
      </c>
      <c r="U106" s="250">
        <f t="shared" si="7"/>
        <v>26.43183042</v>
      </c>
      <c r="V106" s="368">
        <f t="shared" si="8"/>
        <v>36.83578531</v>
      </c>
      <c r="W106" s="250" t="str">
        <f t="shared" si="9"/>
        <v>False</v>
      </c>
      <c r="X106" s="369">
        <f t="shared" si="10"/>
        <v>1.49892658</v>
      </c>
    </row>
    <row r="107" ht="12.75" customHeight="1">
      <c r="A107" s="270"/>
      <c r="B107" s="371"/>
      <c r="C107" s="371"/>
      <c r="D107" s="371"/>
      <c r="E107" s="371"/>
      <c r="F107" s="371"/>
      <c r="G107" s="371"/>
      <c r="H107" s="371"/>
      <c r="J107" s="250">
        <f t="shared" si="11"/>
        <v>62</v>
      </c>
      <c r="K107" s="250">
        <f t="shared" si="12"/>
        <v>11.97447363</v>
      </c>
      <c r="L107" s="250">
        <f t="shared" si="13"/>
        <v>342.3255303</v>
      </c>
      <c r="M107" s="250">
        <f t="shared" si="14"/>
        <v>326.0214453</v>
      </c>
      <c r="N107" s="250">
        <f t="shared" si="1"/>
        <v>20.90631364</v>
      </c>
      <c r="O107" s="250">
        <f t="shared" si="2"/>
        <v>17.48408181</v>
      </c>
      <c r="P107" s="250" t="str">
        <f t="shared" si="3"/>
        <v>True</v>
      </c>
      <c r="Q107" s="250">
        <f t="shared" si="4"/>
        <v>17.48408181</v>
      </c>
      <c r="R107" s="250">
        <f t="shared" si="15"/>
        <v>14.80551909</v>
      </c>
      <c r="S107" s="250">
        <f t="shared" si="5"/>
        <v>0.2565191858</v>
      </c>
      <c r="T107" s="250">
        <f t="shared" si="6"/>
        <v>0.7697497327</v>
      </c>
      <c r="U107" s="250">
        <f t="shared" si="7"/>
        <v>27.08307375</v>
      </c>
      <c r="V107" s="368">
        <f t="shared" si="8"/>
        <v>37.14357515</v>
      </c>
      <c r="W107" s="250" t="str">
        <f t="shared" si="9"/>
        <v>False</v>
      </c>
      <c r="X107" s="369">
        <f t="shared" si="10"/>
        <v>1.521588592</v>
      </c>
    </row>
    <row r="108" ht="12.75" customHeight="1">
      <c r="A108" s="266"/>
      <c r="J108" s="250">
        <f t="shared" si="11"/>
        <v>63</v>
      </c>
      <c r="K108" s="250">
        <f t="shared" si="12"/>
        <v>12.13635563</v>
      </c>
      <c r="L108" s="250">
        <f t="shared" si="13"/>
        <v>352.96332</v>
      </c>
      <c r="M108" s="250">
        <f t="shared" si="14"/>
        <v>336.2811918</v>
      </c>
      <c r="N108" s="250">
        <f t="shared" si="1"/>
        <v>21.16428708</v>
      </c>
      <c r="O108" s="250">
        <f t="shared" si="2"/>
        <v>17.60672169</v>
      </c>
      <c r="P108" s="250" t="str">
        <f t="shared" si="3"/>
        <v>True</v>
      </c>
      <c r="Q108" s="250">
        <f t="shared" si="4"/>
        <v>17.60672169</v>
      </c>
      <c r="R108" s="250">
        <f t="shared" si="15"/>
        <v>15.16389056</v>
      </c>
      <c r="S108" s="250">
        <f t="shared" si="5"/>
        <v>0.2596845041</v>
      </c>
      <c r="T108" s="250">
        <f t="shared" si="6"/>
        <v>0.7790100277</v>
      </c>
      <c r="U108" s="250">
        <f t="shared" si="7"/>
        <v>27.73862664</v>
      </c>
      <c r="V108" s="368">
        <f t="shared" si="8"/>
        <v>37.44852089</v>
      </c>
      <c r="W108" s="250" t="str">
        <f t="shared" si="9"/>
        <v>False</v>
      </c>
      <c r="X108" s="369">
        <f t="shared" si="10"/>
        <v>1.544183398</v>
      </c>
    </row>
    <row r="109" ht="12.75" customHeight="1">
      <c r="A109" s="266"/>
      <c r="J109" s="250">
        <f t="shared" si="11"/>
        <v>64</v>
      </c>
      <c r="K109" s="250">
        <f t="shared" si="12"/>
        <v>12.29755585</v>
      </c>
      <c r="L109" s="250">
        <f t="shared" si="13"/>
        <v>363.7426382</v>
      </c>
      <c r="M109" s="250">
        <f t="shared" si="14"/>
        <v>346.6802447</v>
      </c>
      <c r="N109" s="250">
        <f t="shared" si="1"/>
        <v>21.42095516</v>
      </c>
      <c r="O109" s="250">
        <f t="shared" si="2"/>
        <v>17.72726636</v>
      </c>
      <c r="P109" s="250" t="str">
        <f t="shared" si="3"/>
        <v>True</v>
      </c>
      <c r="Q109" s="250">
        <f t="shared" si="4"/>
        <v>17.72726636</v>
      </c>
      <c r="R109" s="250">
        <f t="shared" si="15"/>
        <v>15.52459179</v>
      </c>
      <c r="S109" s="250">
        <f t="shared" si="5"/>
        <v>0.2628338057</v>
      </c>
      <c r="T109" s="250">
        <f t="shared" si="6"/>
        <v>0.7882206748</v>
      </c>
      <c r="U109" s="250">
        <f t="shared" si="7"/>
        <v>28.39844126</v>
      </c>
      <c r="V109" s="368">
        <f t="shared" si="8"/>
        <v>37.75069652</v>
      </c>
      <c r="W109" s="250" t="str">
        <f t="shared" si="9"/>
        <v>False</v>
      </c>
      <c r="X109" s="369">
        <f t="shared" si="10"/>
        <v>1.566712321</v>
      </c>
    </row>
    <row r="110" ht="12.75" customHeight="1">
      <c r="A110" s="266"/>
      <c r="I110" s="371"/>
      <c r="J110" s="371">
        <f t="shared" si="11"/>
        <v>65</v>
      </c>
      <c r="K110" s="250">
        <f t="shared" si="12"/>
        <v>12.45808849</v>
      </c>
      <c r="L110" s="250">
        <f t="shared" si="13"/>
        <v>374.662925</v>
      </c>
      <c r="M110" s="250">
        <f t="shared" si="14"/>
        <v>357.2180671</v>
      </c>
      <c r="N110" s="250">
        <f t="shared" si="1"/>
        <v>21.67634595</v>
      </c>
      <c r="O110" s="250">
        <f t="shared" si="2"/>
        <v>17.84578597</v>
      </c>
      <c r="P110" s="250" t="str">
        <f t="shared" si="3"/>
        <v>True</v>
      </c>
      <c r="Q110" s="250">
        <f t="shared" si="4"/>
        <v>17.84578597</v>
      </c>
      <c r="R110" s="250">
        <f t="shared" si="15"/>
        <v>15.88759737</v>
      </c>
      <c r="S110" s="250">
        <f t="shared" si="5"/>
        <v>0.2659674349</v>
      </c>
      <c r="T110" s="250">
        <f t="shared" si="6"/>
        <v>0.7973827571</v>
      </c>
      <c r="U110" s="250">
        <f t="shared" si="7"/>
        <v>29.06247114</v>
      </c>
      <c r="V110" s="368">
        <f t="shared" si="8"/>
        <v>38.05017293</v>
      </c>
      <c r="W110" s="250" t="str">
        <f t="shared" si="9"/>
        <v>False</v>
      </c>
      <c r="X110" s="369">
        <f t="shared" si="10"/>
        <v>1.589176639</v>
      </c>
    </row>
    <row r="111" ht="12.75" customHeight="1">
      <c r="A111" s="266"/>
      <c r="J111" s="250">
        <f t="shared" si="11"/>
        <v>66</v>
      </c>
      <c r="K111" s="250">
        <f t="shared" si="12"/>
        <v>12.61796724</v>
      </c>
      <c r="L111" s="250">
        <f t="shared" si="13"/>
        <v>385.7236317</v>
      </c>
      <c r="M111" s="250">
        <f t="shared" si="14"/>
        <v>367.8941331</v>
      </c>
      <c r="N111" s="250">
        <f t="shared" si="1"/>
        <v>21.93048645</v>
      </c>
      <c r="O111" s="250">
        <f t="shared" si="2"/>
        <v>17.96234724</v>
      </c>
      <c r="P111" s="250" t="str">
        <f t="shared" si="3"/>
        <v>True</v>
      </c>
      <c r="Q111" s="250">
        <f t="shared" si="4"/>
        <v>17.96234724</v>
      </c>
      <c r="R111" s="250">
        <f t="shared" si="15"/>
        <v>16.25288261</v>
      </c>
      <c r="S111" s="250">
        <f t="shared" si="5"/>
        <v>0.2690857233</v>
      </c>
      <c r="T111" s="250">
        <f t="shared" si="6"/>
        <v>0.8064973166</v>
      </c>
      <c r="U111" s="250">
        <f t="shared" si="7"/>
        <v>29.73067108</v>
      </c>
      <c r="V111" s="368">
        <f t="shared" si="8"/>
        <v>38.34701805</v>
      </c>
      <c r="W111" s="250" t="str">
        <f t="shared" si="9"/>
        <v>False</v>
      </c>
      <c r="X111" s="369">
        <f t="shared" si="10"/>
        <v>1.611577584</v>
      </c>
    </row>
    <row r="112" ht="12.75" customHeight="1">
      <c r="A112" s="270"/>
      <c r="B112" s="371"/>
      <c r="C112" s="371"/>
      <c r="D112" s="371"/>
      <c r="E112" s="371"/>
      <c r="F112" s="371"/>
      <c r="G112" s="371"/>
      <c r="H112" s="371"/>
      <c r="J112" s="250">
        <f t="shared" si="11"/>
        <v>67</v>
      </c>
      <c r="K112" s="250">
        <f t="shared" si="12"/>
        <v>12.77720532</v>
      </c>
      <c r="L112" s="250">
        <f t="shared" si="13"/>
        <v>396.924221</v>
      </c>
      <c r="M112" s="250">
        <f t="shared" si="14"/>
        <v>378.7079271</v>
      </c>
      <c r="N112" s="250">
        <f t="shared" si="1"/>
        <v>22.18340268</v>
      </c>
      <c r="O112" s="250">
        <f t="shared" si="2"/>
        <v>18.07701362</v>
      </c>
      <c r="P112" s="250" t="str">
        <f t="shared" si="3"/>
        <v>True</v>
      </c>
      <c r="Q112" s="250">
        <f t="shared" si="4"/>
        <v>18.07701362</v>
      </c>
      <c r="R112" s="250">
        <f t="shared" si="15"/>
        <v>16.62042345</v>
      </c>
      <c r="S112" s="250">
        <f t="shared" si="5"/>
        <v>0.2721889899</v>
      </c>
      <c r="T112" s="250">
        <f t="shared" si="6"/>
        <v>0.8155653567</v>
      </c>
      <c r="U112" s="250">
        <f t="shared" si="7"/>
        <v>30.40299711</v>
      </c>
      <c r="V112" s="368">
        <f t="shared" si="8"/>
        <v>38.64129705</v>
      </c>
      <c r="W112" s="250" t="str">
        <f t="shared" si="9"/>
        <v>False</v>
      </c>
      <c r="X112" s="369">
        <f t="shared" si="10"/>
        <v>1.633916343</v>
      </c>
    </row>
    <row r="113" ht="12.75" customHeight="1">
      <c r="A113" s="266"/>
      <c r="J113" s="250">
        <f t="shared" si="11"/>
        <v>68</v>
      </c>
      <c r="K113" s="250">
        <f t="shared" si="12"/>
        <v>12.93581544</v>
      </c>
      <c r="L113" s="250">
        <f t="shared" si="13"/>
        <v>408.264166</v>
      </c>
      <c r="M113" s="250">
        <f t="shared" si="14"/>
        <v>389.6589438</v>
      </c>
      <c r="N113" s="250">
        <f t="shared" si="1"/>
        <v>22.43511972</v>
      </c>
      <c r="O113" s="250">
        <f t="shared" si="2"/>
        <v>18.18984556</v>
      </c>
      <c r="P113" s="250" t="str">
        <f t="shared" si="3"/>
        <v>True</v>
      </c>
      <c r="Q113" s="250">
        <f t="shared" si="4"/>
        <v>18.18984556</v>
      </c>
      <c r="R113" s="250">
        <f t="shared" si="15"/>
        <v>16.99019651</v>
      </c>
      <c r="S113" s="250">
        <f t="shared" si="5"/>
        <v>0.2752775426</v>
      </c>
      <c r="T113" s="250">
        <f t="shared" si="6"/>
        <v>0.8245878444</v>
      </c>
      <c r="U113" s="250">
        <f t="shared" si="7"/>
        <v>31.07940641</v>
      </c>
      <c r="V113" s="368">
        <f t="shared" si="8"/>
        <v>38.93307247</v>
      </c>
      <c r="W113" s="250" t="str">
        <f t="shared" si="9"/>
        <v>False</v>
      </c>
      <c r="X113" s="369">
        <f t="shared" si="10"/>
        <v>1.656194066</v>
      </c>
    </row>
    <row r="114" ht="12.75" customHeight="1">
      <c r="A114" s="266"/>
      <c r="J114" s="250">
        <f t="shared" si="11"/>
        <v>69</v>
      </c>
      <c r="K114" s="250">
        <f t="shared" si="12"/>
        <v>13.09380989</v>
      </c>
      <c r="L114" s="250">
        <f t="shared" si="13"/>
        <v>419.7429502</v>
      </c>
      <c r="M114" s="250">
        <f t="shared" si="14"/>
        <v>400.7466874</v>
      </c>
      <c r="N114" s="250">
        <f t="shared" si="1"/>
        <v>22.68566177</v>
      </c>
      <c r="O114" s="250">
        <f t="shared" si="2"/>
        <v>18.30090065</v>
      </c>
      <c r="P114" s="250" t="str">
        <f t="shared" si="3"/>
        <v>True</v>
      </c>
      <c r="Q114" s="250">
        <f t="shared" si="4"/>
        <v>18.30090065</v>
      </c>
      <c r="R114" s="250">
        <f t="shared" si="15"/>
        <v>17.36217898</v>
      </c>
      <c r="S114" s="250">
        <f t="shared" si="5"/>
        <v>0.2783516782</v>
      </c>
      <c r="T114" s="250">
        <f t="shared" si="6"/>
        <v>0.8335657118</v>
      </c>
      <c r="U114" s="250">
        <f t="shared" si="7"/>
        <v>31.75985731</v>
      </c>
      <c r="V114" s="368">
        <f t="shared" si="8"/>
        <v>39.2224044</v>
      </c>
      <c r="W114" s="250" t="str">
        <f t="shared" si="9"/>
        <v>False</v>
      </c>
      <c r="X114" s="369">
        <f t="shared" si="10"/>
        <v>1.678411864</v>
      </c>
    </row>
    <row r="115" ht="12.75" customHeight="1">
      <c r="A115" s="266"/>
      <c r="I115" s="371"/>
      <c r="J115" s="371">
        <f t="shared" si="11"/>
        <v>70</v>
      </c>
      <c r="K115" s="250">
        <f t="shared" si="12"/>
        <v>13.25120052</v>
      </c>
      <c r="L115" s="250">
        <f t="shared" si="13"/>
        <v>431.360067</v>
      </c>
      <c r="M115" s="250">
        <f t="shared" si="14"/>
        <v>411.9706718</v>
      </c>
      <c r="N115" s="250">
        <f t="shared" si="1"/>
        <v>22.93505216</v>
      </c>
      <c r="O115" s="250">
        <f t="shared" si="2"/>
        <v>18.41023382</v>
      </c>
      <c r="P115" s="250" t="str">
        <f t="shared" si="3"/>
        <v>True</v>
      </c>
      <c r="Q115" s="250">
        <f t="shared" si="4"/>
        <v>18.41023382</v>
      </c>
      <c r="R115" s="250">
        <f t="shared" si="15"/>
        <v>17.73634868</v>
      </c>
      <c r="S115" s="250">
        <f t="shared" si="5"/>
        <v>0.2814116829</v>
      </c>
      <c r="T115" s="250">
        <f t="shared" si="6"/>
        <v>0.8424998583</v>
      </c>
      <c r="U115" s="250">
        <f t="shared" si="7"/>
        <v>32.44430921</v>
      </c>
      <c r="V115" s="368">
        <f t="shared" si="8"/>
        <v>39.50935057</v>
      </c>
      <c r="W115" s="250" t="str">
        <f t="shared" si="9"/>
        <v>False</v>
      </c>
      <c r="X115" s="369">
        <f t="shared" si="10"/>
        <v>1.700570808</v>
      </c>
    </row>
    <row r="116" ht="12.75" customHeight="1">
      <c r="A116" s="266"/>
      <c r="J116" s="250">
        <f t="shared" si="11"/>
        <v>71</v>
      </c>
      <c r="K116" s="250">
        <f t="shared" si="12"/>
        <v>13.40799878</v>
      </c>
      <c r="L116" s="250">
        <f t="shared" si="13"/>
        <v>443.1150193</v>
      </c>
      <c r="M116" s="250">
        <f t="shared" si="14"/>
        <v>423.3304197</v>
      </c>
      <c r="N116" s="250">
        <f t="shared" si="1"/>
        <v>23.18331342</v>
      </c>
      <c r="O116" s="250">
        <f t="shared" si="2"/>
        <v>18.51789751</v>
      </c>
      <c r="P116" s="250" t="str">
        <f t="shared" si="3"/>
        <v>True</v>
      </c>
      <c r="Q116" s="250">
        <f t="shared" si="4"/>
        <v>18.51789751</v>
      </c>
      <c r="R116" s="250">
        <f t="shared" si="15"/>
        <v>18.11268398</v>
      </c>
      <c r="S116" s="250">
        <f t="shared" si="5"/>
        <v>0.2844578334</v>
      </c>
      <c r="T116" s="250">
        <f t="shared" si="6"/>
        <v>0.8513911516</v>
      </c>
      <c r="U116" s="250">
        <f t="shared" si="7"/>
        <v>33.13272252</v>
      </c>
      <c r="V116" s="368">
        <f t="shared" si="8"/>
        <v>39.79396649</v>
      </c>
      <c r="W116" s="250" t="str">
        <f t="shared" si="9"/>
        <v>False</v>
      </c>
      <c r="X116" s="369">
        <f t="shared" si="10"/>
        <v>1.722671938</v>
      </c>
    </row>
    <row r="117" ht="12.75" customHeight="1">
      <c r="A117" s="270"/>
      <c r="B117" s="371"/>
      <c r="C117" s="371"/>
      <c r="D117" s="371"/>
      <c r="E117" s="371"/>
      <c r="F117" s="371"/>
      <c r="G117" s="371"/>
      <c r="H117" s="371"/>
      <c r="J117" s="250">
        <f t="shared" si="11"/>
        <v>72</v>
      </c>
      <c r="K117" s="250">
        <f t="shared" si="12"/>
        <v>13.56421575</v>
      </c>
      <c r="L117" s="250">
        <f t="shared" si="13"/>
        <v>455.0073194</v>
      </c>
      <c r="M117" s="250">
        <f t="shared" si="14"/>
        <v>434.8254626</v>
      </c>
      <c r="N117" s="250">
        <f t="shared" si="1"/>
        <v>23.43046733</v>
      </c>
      <c r="O117" s="250">
        <f t="shared" si="2"/>
        <v>18.62394178</v>
      </c>
      <c r="P117" s="250" t="str">
        <f t="shared" si="3"/>
        <v>True</v>
      </c>
      <c r="Q117" s="250">
        <f t="shared" si="4"/>
        <v>18.62394178</v>
      </c>
      <c r="R117" s="250">
        <f t="shared" si="15"/>
        <v>18.49116377</v>
      </c>
      <c r="S117" s="250">
        <f t="shared" si="5"/>
        <v>0.2874903967</v>
      </c>
      <c r="T117" s="250">
        <f t="shared" si="6"/>
        <v>0.86024043</v>
      </c>
      <c r="U117" s="250">
        <f t="shared" si="7"/>
        <v>33.82505867</v>
      </c>
      <c r="V117" s="368">
        <f t="shared" si="8"/>
        <v>40.07630559</v>
      </c>
      <c r="W117" s="250" t="str">
        <f t="shared" si="9"/>
        <v>False</v>
      </c>
      <c r="X117" s="369">
        <f t="shared" si="10"/>
        <v>1.744716259</v>
      </c>
    </row>
    <row r="118" ht="12.75" customHeight="1">
      <c r="A118" s="266"/>
      <c r="J118" s="250">
        <f t="shared" si="11"/>
        <v>73</v>
      </c>
      <c r="K118" s="250">
        <f t="shared" si="12"/>
        <v>13.71986211</v>
      </c>
      <c r="L118" s="250">
        <f t="shared" si="13"/>
        <v>467.0364885</v>
      </c>
      <c r="M118" s="250">
        <f t="shared" si="14"/>
        <v>446.4553408</v>
      </c>
      <c r="N118" s="250">
        <f t="shared" si="1"/>
        <v>23.67653492</v>
      </c>
      <c r="O118" s="250">
        <f t="shared" si="2"/>
        <v>18.7284145</v>
      </c>
      <c r="P118" s="250" t="str">
        <f t="shared" si="3"/>
        <v>True</v>
      </c>
      <c r="Q118" s="250">
        <f t="shared" si="4"/>
        <v>18.7284145</v>
      </c>
      <c r="R118" s="250">
        <f t="shared" si="15"/>
        <v>18.87176748</v>
      </c>
      <c r="S118" s="250">
        <f t="shared" si="5"/>
        <v>0.2905096309</v>
      </c>
      <c r="T118" s="250">
        <f t="shared" si="6"/>
        <v>0.8690485033</v>
      </c>
      <c r="U118" s="250">
        <f t="shared" si="7"/>
        <v>34.52128003</v>
      </c>
      <c r="V118" s="368">
        <f t="shared" si="8"/>
        <v>40.35641931</v>
      </c>
      <c r="W118" s="250" t="str">
        <f t="shared" si="9"/>
        <v>False</v>
      </c>
      <c r="X118" s="369">
        <f t="shared" si="10"/>
        <v>1.766704744</v>
      </c>
    </row>
    <row r="119" ht="12.75" customHeight="1">
      <c r="A119" s="266"/>
      <c r="J119" s="250">
        <f t="shared" si="11"/>
        <v>74</v>
      </c>
      <c r="K119" s="250">
        <f t="shared" si="12"/>
        <v>13.87494823</v>
      </c>
      <c r="L119" s="250">
        <f t="shared" si="13"/>
        <v>479.2020565</v>
      </c>
      <c r="M119" s="250">
        <f t="shared" si="14"/>
        <v>458.2196023</v>
      </c>
      <c r="N119" s="250">
        <f t="shared" si="1"/>
        <v>23.92153653</v>
      </c>
      <c r="O119" s="250">
        <f t="shared" si="2"/>
        <v>18.83136143</v>
      </c>
      <c r="P119" s="250" t="str">
        <f t="shared" si="3"/>
        <v>True</v>
      </c>
      <c r="Q119" s="250">
        <f t="shared" si="4"/>
        <v>18.83136143</v>
      </c>
      <c r="R119" s="250">
        <f t="shared" si="15"/>
        <v>19.25447505</v>
      </c>
      <c r="S119" s="250">
        <f t="shared" si="5"/>
        <v>0.2935157857</v>
      </c>
      <c r="T119" s="250">
        <f t="shared" si="6"/>
        <v>0.8778161542</v>
      </c>
      <c r="U119" s="250">
        <f t="shared" si="7"/>
        <v>35.22134986</v>
      </c>
      <c r="V119" s="368">
        <f t="shared" si="8"/>
        <v>40.63435719</v>
      </c>
      <c r="W119" s="250" t="str">
        <f t="shared" si="9"/>
        <v>False</v>
      </c>
      <c r="X119" s="369">
        <f t="shared" si="10"/>
        <v>1.788638336</v>
      </c>
    </row>
    <row r="120" ht="12.75" customHeight="1">
      <c r="A120" s="266"/>
      <c r="I120" s="371"/>
      <c r="J120" s="371">
        <f t="shared" si="11"/>
        <v>75</v>
      </c>
      <c r="K120" s="250">
        <f t="shared" si="12"/>
        <v>14.02948413</v>
      </c>
      <c r="L120" s="250">
        <f t="shared" si="13"/>
        <v>491.5035615</v>
      </c>
      <c r="M120" s="250">
        <f t="shared" si="14"/>
        <v>470.1178036</v>
      </c>
      <c r="N120" s="250">
        <f t="shared" si="1"/>
        <v>24.16549185</v>
      </c>
      <c r="O120" s="250">
        <f t="shared" si="2"/>
        <v>18.93282639</v>
      </c>
      <c r="P120" s="250" t="str">
        <f t="shared" si="3"/>
        <v>True</v>
      </c>
      <c r="Q120" s="250">
        <f t="shared" si="4"/>
        <v>18.93282639</v>
      </c>
      <c r="R120" s="250">
        <f t="shared" si="15"/>
        <v>19.63926688</v>
      </c>
      <c r="S120" s="250">
        <f t="shared" si="5"/>
        <v>0.2965091025</v>
      </c>
      <c r="T120" s="250">
        <f t="shared" si="6"/>
        <v>0.8865441398</v>
      </c>
      <c r="U120" s="250">
        <f t="shared" si="7"/>
        <v>35.92523234</v>
      </c>
      <c r="V120" s="368">
        <f t="shared" si="8"/>
        <v>40.91016698</v>
      </c>
      <c r="W120" s="250" t="str">
        <f t="shared" si="9"/>
        <v>False</v>
      </c>
      <c r="X120" s="369">
        <f t="shared" si="10"/>
        <v>1.810517949</v>
      </c>
    </row>
    <row r="121" ht="12.75" customHeight="1">
      <c r="A121" s="266"/>
      <c r="J121" s="250">
        <f t="shared" si="11"/>
        <v>76</v>
      </c>
      <c r="K121" s="250">
        <f t="shared" si="12"/>
        <v>14.1834795</v>
      </c>
      <c r="L121" s="250">
        <f t="shared" si="13"/>
        <v>503.94055</v>
      </c>
      <c r="M121" s="250">
        <f t="shared" si="14"/>
        <v>482.1495085</v>
      </c>
      <c r="N121" s="250">
        <f t="shared" si="1"/>
        <v>24.40841992</v>
      </c>
      <c r="O121" s="250">
        <f t="shared" si="2"/>
        <v>19.03285131</v>
      </c>
      <c r="P121" s="250" t="str">
        <f t="shared" si="3"/>
        <v>True</v>
      </c>
      <c r="Q121" s="250">
        <f t="shared" si="4"/>
        <v>19.03285131</v>
      </c>
      <c r="R121" s="250">
        <f t="shared" si="15"/>
        <v>20.02612384</v>
      </c>
      <c r="S121" s="250">
        <f t="shared" si="5"/>
        <v>0.299489815</v>
      </c>
      <c r="T121" s="250">
        <f t="shared" si="6"/>
        <v>0.8952331926</v>
      </c>
      <c r="U121" s="250">
        <f t="shared" si="7"/>
        <v>36.63289247</v>
      </c>
      <c r="V121" s="368">
        <f t="shared" si="8"/>
        <v>41.18389473</v>
      </c>
      <c r="W121" s="250" t="str">
        <f t="shared" si="9"/>
        <v>False</v>
      </c>
      <c r="X121" s="369">
        <f t="shared" si="10"/>
        <v>1.832344469</v>
      </c>
    </row>
    <row r="122" ht="12.75" customHeight="1">
      <c r="A122" s="270"/>
      <c r="B122" s="371"/>
      <c r="C122" s="371"/>
      <c r="D122" s="371"/>
      <c r="E122" s="371"/>
      <c r="F122" s="371"/>
      <c r="G122" s="371"/>
      <c r="H122" s="371"/>
      <c r="J122" s="250">
        <f t="shared" si="11"/>
        <v>77</v>
      </c>
      <c r="K122" s="250">
        <f t="shared" si="12"/>
        <v>14.33694374</v>
      </c>
      <c r="L122" s="250">
        <f t="shared" si="13"/>
        <v>516.5125761</v>
      </c>
      <c r="M122" s="250">
        <f t="shared" si="14"/>
        <v>494.3142885</v>
      </c>
      <c r="N122" s="250">
        <f t="shared" si="1"/>
        <v>24.65033918</v>
      </c>
      <c r="O122" s="250">
        <f t="shared" si="2"/>
        <v>19.1314764</v>
      </c>
      <c r="P122" s="250" t="str">
        <f t="shared" si="3"/>
        <v>True</v>
      </c>
      <c r="Q122" s="250">
        <f t="shared" si="4"/>
        <v>19.1314764</v>
      </c>
      <c r="R122" s="250">
        <f t="shared" si="15"/>
        <v>20.41502724</v>
      </c>
      <c r="S122" s="250">
        <f t="shared" si="5"/>
        <v>0.3024581495</v>
      </c>
      <c r="T122" s="250">
        <f t="shared" si="6"/>
        <v>0.9038840218</v>
      </c>
      <c r="U122" s="250">
        <f t="shared" si="7"/>
        <v>37.34429607</v>
      </c>
      <c r="V122" s="368">
        <f t="shared" si="8"/>
        <v>41.45558487</v>
      </c>
      <c r="W122" s="250" t="str">
        <f t="shared" si="9"/>
        <v>False</v>
      </c>
      <c r="X122" s="369">
        <f t="shared" si="10"/>
        <v>1.854118757</v>
      </c>
    </row>
    <row r="123" ht="12.75" customHeight="1">
      <c r="A123" s="266"/>
      <c r="J123" s="250">
        <f t="shared" si="11"/>
        <v>78</v>
      </c>
      <c r="K123" s="250">
        <f t="shared" si="12"/>
        <v>14.48988597</v>
      </c>
      <c r="L123" s="250">
        <f t="shared" si="13"/>
        <v>529.2192017</v>
      </c>
      <c r="M123" s="250">
        <f t="shared" si="14"/>
        <v>506.6117222</v>
      </c>
      <c r="N123" s="250">
        <f t="shared" si="1"/>
        <v>24.89126751</v>
      </c>
      <c r="O123" s="250">
        <f t="shared" si="2"/>
        <v>19.22874019</v>
      </c>
      <c r="P123" s="250" t="str">
        <f t="shared" si="3"/>
        <v>True</v>
      </c>
      <c r="Q123" s="250">
        <f t="shared" si="4"/>
        <v>19.22874019</v>
      </c>
      <c r="R123" s="250">
        <f t="shared" si="15"/>
        <v>20.80595883</v>
      </c>
      <c r="S123" s="250">
        <f t="shared" si="5"/>
        <v>0.3054143253</v>
      </c>
      <c r="T123" s="250">
        <f t="shared" si="6"/>
        <v>0.9124973142</v>
      </c>
      <c r="U123" s="250">
        <f t="shared" si="7"/>
        <v>38.05940973</v>
      </c>
      <c r="V123" s="368">
        <f t="shared" si="8"/>
        <v>41.72528029</v>
      </c>
      <c r="W123" s="250" t="str">
        <f t="shared" si="9"/>
        <v>False</v>
      </c>
      <c r="X123" s="369">
        <f t="shared" si="10"/>
        <v>1.875841646</v>
      </c>
    </row>
    <row r="124" ht="12.75" customHeight="1">
      <c r="A124" s="266"/>
      <c r="J124" s="250">
        <f t="shared" si="11"/>
        <v>79</v>
      </c>
      <c r="K124" s="250">
        <f t="shared" si="12"/>
        <v>14.64231501</v>
      </c>
      <c r="L124" s="250">
        <f t="shared" si="13"/>
        <v>542.059996</v>
      </c>
      <c r="M124" s="250">
        <f t="shared" si="14"/>
        <v>519.0413953</v>
      </c>
      <c r="N124" s="250">
        <f t="shared" si="1"/>
        <v>25.13122221</v>
      </c>
      <c r="O124" s="250">
        <f t="shared" si="2"/>
        <v>19.32467966</v>
      </c>
      <c r="P124" s="250" t="str">
        <f t="shared" si="3"/>
        <v>True</v>
      </c>
      <c r="Q124" s="250">
        <f t="shared" si="4"/>
        <v>19.32467966</v>
      </c>
      <c r="R124" s="250">
        <f t="shared" si="15"/>
        <v>21.19890076</v>
      </c>
      <c r="S124" s="250">
        <f t="shared" si="5"/>
        <v>0.3083585548</v>
      </c>
      <c r="T124" s="250">
        <f t="shared" si="6"/>
        <v>0.9210737351</v>
      </c>
      <c r="U124" s="250">
        <f t="shared" si="7"/>
        <v>38.77820083</v>
      </c>
      <c r="V124" s="368">
        <f t="shared" si="8"/>
        <v>41.9930224</v>
      </c>
      <c r="W124" s="250" t="str">
        <f t="shared" si="9"/>
        <v>False</v>
      </c>
      <c r="X124" s="369">
        <f t="shared" si="10"/>
        <v>1.897513946</v>
      </c>
    </row>
    <row r="125" ht="12.75" customHeight="1">
      <c r="A125" s="266"/>
      <c r="I125" s="371"/>
      <c r="J125" s="371">
        <f t="shared" si="11"/>
        <v>80</v>
      </c>
      <c r="K125" s="250">
        <f t="shared" si="12"/>
        <v>14.79423944</v>
      </c>
      <c r="L125" s="250">
        <f t="shared" si="13"/>
        <v>555.0345355</v>
      </c>
      <c r="M125" s="250">
        <f t="shared" si="14"/>
        <v>531.6029004</v>
      </c>
      <c r="N125" s="250">
        <f t="shared" si="1"/>
        <v>25.37022009</v>
      </c>
      <c r="O125" s="250">
        <f t="shared" si="2"/>
        <v>19.41933028</v>
      </c>
      <c r="P125" s="250" t="str">
        <f t="shared" si="3"/>
        <v>True</v>
      </c>
      <c r="Q125" s="250">
        <f t="shared" si="4"/>
        <v>19.41933028</v>
      </c>
      <c r="R125" s="250">
        <f t="shared" si="15"/>
        <v>21.59383559</v>
      </c>
      <c r="S125" s="250">
        <f t="shared" si="5"/>
        <v>0.311291044</v>
      </c>
      <c r="T125" s="250">
        <f t="shared" si="6"/>
        <v>0.9296139296</v>
      </c>
      <c r="U125" s="250">
        <f t="shared" si="7"/>
        <v>39.50063744</v>
      </c>
      <c r="V125" s="368">
        <f t="shared" si="8"/>
        <v>42.25885123</v>
      </c>
      <c r="W125" s="250" t="str">
        <f t="shared" si="9"/>
        <v>False</v>
      </c>
      <c r="X125" s="369">
        <f t="shared" si="10"/>
        <v>1.919136445</v>
      </c>
    </row>
    <row r="126" ht="12.75" customHeight="1">
      <c r="A126" s="266"/>
      <c r="J126" s="250">
        <f t="shared" si="11"/>
        <v>81</v>
      </c>
      <c r="K126" s="250">
        <f t="shared" si="12"/>
        <v>14.94566757</v>
      </c>
      <c r="L126" s="250">
        <f t="shared" si="13"/>
        <v>568.1424036</v>
      </c>
      <c r="M126" s="250">
        <f t="shared" si="14"/>
        <v>544.2958365</v>
      </c>
      <c r="N126" s="250">
        <f t="shared" si="1"/>
        <v>25.60827741</v>
      </c>
      <c r="O126" s="250">
        <f t="shared" si="2"/>
        <v>19.51272615</v>
      </c>
      <c r="P126" s="250" t="str">
        <f t="shared" si="3"/>
        <v>True</v>
      </c>
      <c r="Q126" s="250">
        <f t="shared" si="4"/>
        <v>19.51272615</v>
      </c>
      <c r="R126" s="250">
        <f t="shared" si="15"/>
        <v>21.99074625</v>
      </c>
      <c r="S126" s="250">
        <f t="shared" si="5"/>
        <v>0.3142119928</v>
      </c>
      <c r="T126" s="250">
        <f t="shared" si="6"/>
        <v>0.9381185229</v>
      </c>
      <c r="U126" s="250">
        <f t="shared" si="7"/>
        <v>40.22668836</v>
      </c>
      <c r="V126" s="368">
        <f t="shared" si="8"/>
        <v>42.52280546</v>
      </c>
      <c r="W126" s="250" t="str">
        <f t="shared" si="9"/>
        <v>False</v>
      </c>
      <c r="X126" s="369">
        <f t="shared" si="10"/>
        <v>1.940709908</v>
      </c>
    </row>
    <row r="127" ht="12.75" customHeight="1">
      <c r="A127" s="270"/>
      <c r="B127" s="371"/>
      <c r="C127" s="371"/>
      <c r="D127" s="371"/>
      <c r="E127" s="371"/>
      <c r="F127" s="371"/>
      <c r="G127" s="371"/>
      <c r="H127" s="371"/>
      <c r="J127" s="250">
        <f t="shared" si="11"/>
        <v>82</v>
      </c>
      <c r="K127" s="250">
        <f t="shared" si="12"/>
        <v>15.09660746</v>
      </c>
      <c r="L127" s="250">
        <f t="shared" si="13"/>
        <v>581.3831902</v>
      </c>
      <c r="M127" s="250">
        <f t="shared" si="14"/>
        <v>557.1198092</v>
      </c>
      <c r="N127" s="250">
        <f t="shared" si="1"/>
        <v>25.84541</v>
      </c>
      <c r="O127" s="250">
        <f t="shared" si="2"/>
        <v>19.60490002</v>
      </c>
      <c r="P127" s="250" t="str">
        <f t="shared" si="3"/>
        <v>True</v>
      </c>
      <c r="Q127" s="250">
        <f t="shared" si="4"/>
        <v>19.60490002</v>
      </c>
      <c r="R127" s="250">
        <f t="shared" si="15"/>
        <v>22.38961606</v>
      </c>
      <c r="S127" s="250">
        <f t="shared" si="5"/>
        <v>0.317121595</v>
      </c>
      <c r="T127" s="250">
        <f t="shared" si="6"/>
        <v>0.946588122</v>
      </c>
      <c r="U127" s="250">
        <f t="shared" si="7"/>
        <v>40.95632305</v>
      </c>
      <c r="V127" s="368">
        <f t="shared" si="8"/>
        <v>42.7849225</v>
      </c>
      <c r="W127" s="250" t="str">
        <f t="shared" si="9"/>
        <v>False</v>
      </c>
      <c r="X127" s="369">
        <f t="shared" si="10"/>
        <v>1.962235076</v>
      </c>
    </row>
    <row r="128" ht="12.75" customHeight="1">
      <c r="A128" s="266"/>
      <c r="J128" s="250">
        <f t="shared" si="11"/>
        <v>83</v>
      </c>
      <c r="K128" s="250">
        <f t="shared" si="12"/>
        <v>15.24706696</v>
      </c>
      <c r="L128" s="250">
        <f t="shared" si="13"/>
        <v>594.7564922</v>
      </c>
      <c r="M128" s="250">
        <f t="shared" si="14"/>
        <v>570.0744302</v>
      </c>
      <c r="N128" s="250">
        <f t="shared" si="1"/>
        <v>26.08163317</v>
      </c>
      <c r="O128" s="250">
        <f t="shared" si="2"/>
        <v>19.69588336</v>
      </c>
      <c r="P128" s="250" t="str">
        <f t="shared" si="3"/>
        <v>True</v>
      </c>
      <c r="Q128" s="250">
        <f t="shared" si="4"/>
        <v>19.69588336</v>
      </c>
      <c r="R128" s="250">
        <f t="shared" si="15"/>
        <v>22.79042867</v>
      </c>
      <c r="S128" s="250">
        <f t="shared" si="5"/>
        <v>0.3200200389</v>
      </c>
      <c r="T128" s="250">
        <f t="shared" si="6"/>
        <v>0.9550233155</v>
      </c>
      <c r="U128" s="250">
        <f t="shared" si="7"/>
        <v>41.68951163</v>
      </c>
      <c r="V128" s="368">
        <f t="shared" si="8"/>
        <v>43.04523856</v>
      </c>
      <c r="W128" s="250" t="str">
        <f t="shared" si="9"/>
        <v>False</v>
      </c>
      <c r="X128" s="369">
        <f t="shared" si="10"/>
        <v>1.983712674</v>
      </c>
    </row>
    <row r="129" ht="12.75" customHeight="1">
      <c r="A129" s="266"/>
      <c r="J129" s="250">
        <f t="shared" si="11"/>
        <v>84</v>
      </c>
      <c r="K129" s="250">
        <f t="shared" si="12"/>
        <v>15.39705367</v>
      </c>
      <c r="L129" s="250">
        <f t="shared" si="13"/>
        <v>608.2619125</v>
      </c>
      <c r="M129" s="250">
        <f t="shared" si="14"/>
        <v>583.1593173</v>
      </c>
      <c r="N129" s="250">
        <f t="shared" si="1"/>
        <v>26.31696184</v>
      </c>
      <c r="O129" s="250">
        <f t="shared" si="2"/>
        <v>19.78570648</v>
      </c>
      <c r="P129" s="250" t="str">
        <f t="shared" si="3"/>
        <v>True</v>
      </c>
      <c r="Q129" s="250">
        <f t="shared" si="4"/>
        <v>19.78570648</v>
      </c>
      <c r="R129" s="250">
        <f t="shared" si="15"/>
        <v>23.1931681</v>
      </c>
      <c r="S129" s="250">
        <f t="shared" si="5"/>
        <v>0.3229075072</v>
      </c>
      <c r="T129" s="250">
        <f t="shared" si="6"/>
        <v>0.9634246752</v>
      </c>
      <c r="U129" s="250">
        <f t="shared" si="7"/>
        <v>42.42622485</v>
      </c>
      <c r="V129" s="368">
        <f t="shared" si="8"/>
        <v>43.30378866</v>
      </c>
      <c r="W129" s="250" t="str">
        <f t="shared" si="9"/>
        <v>False</v>
      </c>
      <c r="X129" s="369">
        <f t="shared" si="10"/>
        <v>2.005143403</v>
      </c>
    </row>
    <row r="130" ht="12.75" customHeight="1">
      <c r="A130" s="266"/>
      <c r="I130" s="371"/>
      <c r="J130" s="371">
        <f t="shared" si="11"/>
        <v>85</v>
      </c>
      <c r="K130" s="250">
        <f t="shared" si="12"/>
        <v>15.546575</v>
      </c>
      <c r="L130" s="250">
        <f t="shared" si="13"/>
        <v>621.8990604</v>
      </c>
      <c r="M130" s="250">
        <f t="shared" si="14"/>
        <v>596.3740944</v>
      </c>
      <c r="N130" s="250">
        <f t="shared" si="1"/>
        <v>26.55141046</v>
      </c>
      <c r="O130" s="250">
        <f t="shared" si="2"/>
        <v>19.87439851</v>
      </c>
      <c r="P130" s="250" t="str">
        <f t="shared" si="3"/>
        <v>True</v>
      </c>
      <c r="Q130" s="250">
        <f t="shared" si="4"/>
        <v>19.87439851</v>
      </c>
      <c r="R130" s="250">
        <f t="shared" si="15"/>
        <v>23.59781869</v>
      </c>
      <c r="S130" s="250">
        <f t="shared" si="5"/>
        <v>0.3257841774</v>
      </c>
      <c r="T130" s="250">
        <f t="shared" si="6"/>
        <v>0.9717927561</v>
      </c>
      <c r="U130" s="250">
        <f t="shared" si="7"/>
        <v>43.16643408</v>
      </c>
      <c r="V130" s="368">
        <f t="shared" si="8"/>
        <v>43.56060674</v>
      </c>
      <c r="W130" s="250" t="str">
        <f t="shared" si="9"/>
        <v>False</v>
      </c>
      <c r="X130" s="369">
        <f t="shared" si="10"/>
        <v>2.026527948</v>
      </c>
    </row>
    <row r="131" ht="12.75" customHeight="1">
      <c r="A131" s="266"/>
      <c r="J131" s="250">
        <f t="shared" si="11"/>
        <v>86</v>
      </c>
      <c r="K131" s="250">
        <f t="shared" si="12"/>
        <v>15.69563815</v>
      </c>
      <c r="L131" s="250">
        <f t="shared" si="13"/>
        <v>635.6675512</v>
      </c>
      <c r="M131" s="250">
        <f t="shared" si="14"/>
        <v>609.7183908</v>
      </c>
      <c r="N131" s="250">
        <f t="shared" si="1"/>
        <v>26.78499311</v>
      </c>
      <c r="O131" s="250">
        <f t="shared" si="2"/>
        <v>19.96198752</v>
      </c>
      <c r="P131" s="250" t="str">
        <f t="shared" si="3"/>
        <v>True</v>
      </c>
      <c r="Q131" s="250">
        <f t="shared" si="4"/>
        <v>19.96198752</v>
      </c>
      <c r="R131" s="250">
        <f t="shared" si="15"/>
        <v>24.00436512</v>
      </c>
      <c r="S131" s="250">
        <f t="shared" si="5"/>
        <v>0.3286502222</v>
      </c>
      <c r="T131" s="250">
        <f t="shared" si="6"/>
        <v>0.9801280976</v>
      </c>
      <c r="U131" s="250">
        <f t="shared" si="7"/>
        <v>43.91011127</v>
      </c>
      <c r="V131" s="368">
        <f t="shared" si="8"/>
        <v>43.81572565</v>
      </c>
      <c r="W131" s="250" t="str">
        <f t="shared" si="9"/>
        <v>False</v>
      </c>
      <c r="X131" s="369">
        <f t="shared" si="10"/>
        <v>2.047866975</v>
      </c>
    </row>
    <row r="132" ht="12.75" customHeight="1">
      <c r="A132" s="270"/>
      <c r="B132" s="371"/>
      <c r="C132" s="371"/>
      <c r="D132" s="371"/>
      <c r="E132" s="371"/>
      <c r="F132" s="371"/>
      <c r="G132" s="371"/>
      <c r="H132" s="371"/>
      <c r="J132" s="250">
        <f t="shared" si="11"/>
        <v>87</v>
      </c>
      <c r="K132" s="250">
        <f t="shared" si="12"/>
        <v>15.84425011</v>
      </c>
      <c r="L132" s="250">
        <f t="shared" si="13"/>
        <v>649.567006</v>
      </c>
      <c r="M132" s="250">
        <f t="shared" si="14"/>
        <v>623.1918416</v>
      </c>
      <c r="N132" s="250">
        <f t="shared" si="1"/>
        <v>27.01772344</v>
      </c>
      <c r="O132" s="250">
        <f t="shared" si="2"/>
        <v>20.04850054</v>
      </c>
      <c r="P132" s="250" t="str">
        <f t="shared" si="3"/>
        <v>True</v>
      </c>
      <c r="Q132" s="250">
        <f t="shared" si="4"/>
        <v>20.04850054</v>
      </c>
      <c r="R132" s="250">
        <f t="shared" si="15"/>
        <v>24.41279236</v>
      </c>
      <c r="S132" s="250">
        <f t="shared" si="5"/>
        <v>0.3315058091</v>
      </c>
      <c r="T132" s="250">
        <f t="shared" si="6"/>
        <v>0.988431224</v>
      </c>
      <c r="U132" s="250">
        <f t="shared" si="7"/>
        <v>44.65722895</v>
      </c>
      <c r="V132" s="368">
        <f t="shared" si="8"/>
        <v>44.06917725</v>
      </c>
      <c r="W132" s="250" t="str">
        <f t="shared" si="9"/>
        <v>False</v>
      </c>
      <c r="X132" s="369">
        <f t="shared" si="10"/>
        <v>2.069161131</v>
      </c>
    </row>
    <row r="133" ht="12.75" customHeight="1">
      <c r="A133" s="266"/>
      <c r="J133" s="250">
        <f t="shared" si="11"/>
        <v>88</v>
      </c>
      <c r="K133" s="250">
        <f t="shared" si="12"/>
        <v>15.99241768</v>
      </c>
      <c r="L133" s="250">
        <f t="shared" si="13"/>
        <v>663.5970516</v>
      </c>
      <c r="M133" s="250">
        <f t="shared" si="14"/>
        <v>636.7940872</v>
      </c>
      <c r="N133" s="250">
        <f t="shared" si="1"/>
        <v>27.24961477</v>
      </c>
      <c r="O133" s="250">
        <f t="shared" si="2"/>
        <v>20.13396364</v>
      </c>
      <c r="P133" s="250" t="str">
        <f t="shared" si="3"/>
        <v>True</v>
      </c>
      <c r="Q133" s="250">
        <f t="shared" si="4"/>
        <v>20.13396364</v>
      </c>
      <c r="R133" s="250">
        <f t="shared" si="15"/>
        <v>24.8230857</v>
      </c>
      <c r="S133" s="250">
        <f t="shared" si="5"/>
        <v>0.3343511014</v>
      </c>
      <c r="T133" s="250">
        <f t="shared" si="6"/>
        <v>0.9967026449</v>
      </c>
      <c r="U133" s="250">
        <f t="shared" si="7"/>
        <v>45.4077602</v>
      </c>
      <c r="V133" s="368">
        <f t="shared" si="8"/>
        <v>44.32099241</v>
      </c>
      <c r="W133" s="250" t="str">
        <f t="shared" si="9"/>
        <v>False</v>
      </c>
      <c r="X133" s="369">
        <f t="shared" si="10"/>
        <v>2.090411049</v>
      </c>
    </row>
    <row r="134" ht="12.75" customHeight="1">
      <c r="A134" s="266"/>
      <c r="J134" s="250">
        <f t="shared" si="11"/>
        <v>89</v>
      </c>
      <c r="K134" s="250">
        <f t="shared" si="12"/>
        <v>16.1401475</v>
      </c>
      <c r="L134" s="250">
        <f t="shared" si="13"/>
        <v>677.7573204</v>
      </c>
      <c r="M134" s="250">
        <f t="shared" si="14"/>
        <v>650.5247734</v>
      </c>
      <c r="N134" s="250">
        <f t="shared" si="1"/>
        <v>27.48068001</v>
      </c>
      <c r="O134" s="250">
        <f t="shared" si="2"/>
        <v>20.21840192</v>
      </c>
      <c r="P134" s="250" t="str">
        <f t="shared" si="3"/>
        <v>True</v>
      </c>
      <c r="Q134" s="250">
        <f t="shared" si="4"/>
        <v>20.21840192</v>
      </c>
      <c r="R134" s="250">
        <f t="shared" si="15"/>
        <v>25.23523071</v>
      </c>
      <c r="S134" s="250">
        <f t="shared" si="5"/>
        <v>0.3371862578</v>
      </c>
      <c r="T134" s="250">
        <f t="shared" si="6"/>
        <v>1.004942856</v>
      </c>
      <c r="U134" s="250">
        <f t="shared" si="7"/>
        <v>46.16167863</v>
      </c>
      <c r="V134" s="368">
        <f t="shared" si="8"/>
        <v>44.57120107</v>
      </c>
      <c r="W134" s="250" t="str">
        <f t="shared" si="9"/>
        <v>False</v>
      </c>
      <c r="X134" s="369">
        <f t="shared" si="10"/>
        <v>2.111617342</v>
      </c>
    </row>
    <row r="135" ht="12.75" customHeight="1">
      <c r="A135" s="266"/>
      <c r="I135" s="371"/>
      <c r="J135" s="371">
        <f t="shared" si="11"/>
        <v>90</v>
      </c>
      <c r="K135" s="250">
        <f t="shared" si="12"/>
        <v>16.287446</v>
      </c>
      <c r="L135" s="250">
        <f t="shared" si="13"/>
        <v>692.0474501</v>
      </c>
      <c r="M135" s="250">
        <f t="shared" si="14"/>
        <v>664.3835511</v>
      </c>
      <c r="N135" s="250">
        <f t="shared" si="1"/>
        <v>27.71093175</v>
      </c>
      <c r="O135" s="250">
        <f t="shared" si="2"/>
        <v>20.30183963</v>
      </c>
      <c r="P135" s="250" t="str">
        <f t="shared" si="3"/>
        <v>True</v>
      </c>
      <c r="Q135" s="250">
        <f t="shared" si="4"/>
        <v>20.30183963</v>
      </c>
      <c r="R135" s="250">
        <f t="shared" si="15"/>
        <v>25.64921325</v>
      </c>
      <c r="S135" s="250">
        <f t="shared" si="5"/>
        <v>0.3400114325</v>
      </c>
      <c r="T135" s="250">
        <f t="shared" si="6"/>
        <v>1.013152339</v>
      </c>
      <c r="U135" s="250">
        <f t="shared" si="7"/>
        <v>46.91895838</v>
      </c>
      <c r="V135" s="368">
        <f t="shared" si="8"/>
        <v>44.81983229</v>
      </c>
      <c r="W135" s="250" t="str">
        <f t="shared" si="9"/>
        <v>False</v>
      </c>
      <c r="X135" s="369">
        <f t="shared" si="10"/>
        <v>2.132780612</v>
      </c>
    </row>
    <row r="136" ht="12.75" customHeight="1">
      <c r="A136" s="266"/>
      <c r="J136" s="250">
        <f t="shared" si="11"/>
        <v>91</v>
      </c>
      <c r="K136" s="250">
        <f t="shared" si="12"/>
        <v>16.43431947</v>
      </c>
      <c r="L136" s="250">
        <f t="shared" si="13"/>
        <v>706.4670838</v>
      </c>
      <c r="M136" s="250">
        <f t="shared" si="14"/>
        <v>678.3700761</v>
      </c>
      <c r="N136" s="250">
        <f t="shared" si="1"/>
        <v>27.94038224</v>
      </c>
      <c r="O136" s="250">
        <f t="shared" si="2"/>
        <v>20.38430014</v>
      </c>
      <c r="P136" s="250" t="str">
        <f t="shared" si="3"/>
        <v>True</v>
      </c>
      <c r="Q136" s="250">
        <f t="shared" si="4"/>
        <v>20.38430014</v>
      </c>
      <c r="R136" s="250">
        <f t="shared" si="15"/>
        <v>26.06501946</v>
      </c>
      <c r="S136" s="250">
        <f t="shared" si="5"/>
        <v>0.3428267759</v>
      </c>
      <c r="T136" s="250">
        <f t="shared" si="6"/>
        <v>1.021331565</v>
      </c>
      <c r="U136" s="250">
        <f t="shared" si="7"/>
        <v>47.67957407</v>
      </c>
      <c r="V136" s="368">
        <f t="shared" si="8"/>
        <v>45.06691426</v>
      </c>
      <c r="W136" s="250" t="str">
        <f t="shared" si="9"/>
        <v>False</v>
      </c>
      <c r="X136" s="369">
        <f t="shared" si="10"/>
        <v>2.153901442</v>
      </c>
    </row>
    <row r="137" ht="12.75" customHeight="1">
      <c r="A137" s="270"/>
      <c r="B137" s="371"/>
      <c r="C137" s="371"/>
      <c r="D137" s="371"/>
      <c r="E137" s="371"/>
      <c r="F137" s="371"/>
      <c r="G137" s="371"/>
      <c r="H137" s="371"/>
      <c r="J137" s="250">
        <f t="shared" si="11"/>
        <v>92</v>
      </c>
      <c r="K137" s="250">
        <f t="shared" si="12"/>
        <v>16.58077404</v>
      </c>
      <c r="L137" s="250">
        <f t="shared" si="13"/>
        <v>721.0158695</v>
      </c>
      <c r="M137" s="250">
        <f t="shared" si="14"/>
        <v>692.4840091</v>
      </c>
      <c r="N137" s="250">
        <f t="shared" si="1"/>
        <v>28.16904341</v>
      </c>
      <c r="O137" s="250">
        <f t="shared" si="2"/>
        <v>20.46580603</v>
      </c>
      <c r="P137" s="250" t="str">
        <f t="shared" si="3"/>
        <v>True</v>
      </c>
      <c r="Q137" s="250">
        <f t="shared" si="4"/>
        <v>20.46580603</v>
      </c>
      <c r="R137" s="250">
        <f t="shared" si="15"/>
        <v>26.48263572</v>
      </c>
      <c r="S137" s="250">
        <f t="shared" si="5"/>
        <v>0.3456324345</v>
      </c>
      <c r="T137" s="250">
        <f t="shared" si="6"/>
        <v>1.029480988</v>
      </c>
      <c r="U137" s="250">
        <f t="shared" si="7"/>
        <v>48.44350082</v>
      </c>
      <c r="V137" s="368">
        <f t="shared" si="8"/>
        <v>45.31247435</v>
      </c>
      <c r="W137" s="250" t="str">
        <f t="shared" si="9"/>
        <v>False</v>
      </c>
      <c r="X137" s="369">
        <f t="shared" si="10"/>
        <v>2.174980403</v>
      </c>
    </row>
    <row r="138" ht="12.75" customHeight="1">
      <c r="A138" s="266"/>
      <c r="J138" s="250">
        <f t="shared" si="11"/>
        <v>93</v>
      </c>
      <c r="K138" s="250">
        <f t="shared" si="12"/>
        <v>16.72681565</v>
      </c>
      <c r="L138" s="250">
        <f t="shared" si="13"/>
        <v>735.6934605</v>
      </c>
      <c r="M138" s="250">
        <f t="shared" si="14"/>
        <v>706.7250158</v>
      </c>
      <c r="N138" s="250">
        <f t="shared" si="1"/>
        <v>28.39692687</v>
      </c>
      <c r="O138" s="250">
        <f t="shared" si="2"/>
        <v>20.5463791</v>
      </c>
      <c r="P138" s="250" t="str">
        <f t="shared" si="3"/>
        <v>True</v>
      </c>
      <c r="Q138" s="250">
        <f t="shared" si="4"/>
        <v>20.5463791</v>
      </c>
      <c r="R138" s="250">
        <f t="shared" si="15"/>
        <v>26.90204871</v>
      </c>
      <c r="S138" s="250">
        <f t="shared" si="5"/>
        <v>0.3484285506</v>
      </c>
      <c r="T138" s="250">
        <f t="shared" si="6"/>
        <v>1.037601055</v>
      </c>
      <c r="U138" s="250">
        <f t="shared" si="7"/>
        <v>49.21071424</v>
      </c>
      <c r="V138" s="368">
        <f t="shared" si="8"/>
        <v>45.55653915</v>
      </c>
      <c r="W138" s="250" t="str">
        <f t="shared" si="9"/>
        <v>False</v>
      </c>
      <c r="X138" s="369">
        <f t="shared" si="10"/>
        <v>2.196018049</v>
      </c>
    </row>
    <row r="139" ht="12.75" customHeight="1">
      <c r="A139" s="266"/>
      <c r="J139" s="250">
        <f t="shared" si="11"/>
        <v>94</v>
      </c>
      <c r="K139" s="250">
        <f t="shared" si="12"/>
        <v>16.87245012</v>
      </c>
      <c r="L139" s="250">
        <f t="shared" si="13"/>
        <v>750.4995147</v>
      </c>
      <c r="M139" s="250">
        <f t="shared" si="14"/>
        <v>721.0927663</v>
      </c>
      <c r="N139" s="250">
        <f t="shared" si="1"/>
        <v>28.62404395</v>
      </c>
      <c r="O139" s="250">
        <f t="shared" si="2"/>
        <v>20.62604042</v>
      </c>
      <c r="P139" s="250" t="str">
        <f t="shared" si="3"/>
        <v>True</v>
      </c>
      <c r="Q139" s="250">
        <f t="shared" si="4"/>
        <v>20.62604042</v>
      </c>
      <c r="R139" s="250">
        <f t="shared" si="15"/>
        <v>27.32324533</v>
      </c>
      <c r="S139" s="250">
        <f t="shared" si="5"/>
        <v>0.3512152632</v>
      </c>
      <c r="T139" s="250">
        <f t="shared" si="6"/>
        <v>1.045692199</v>
      </c>
      <c r="U139" s="250">
        <f t="shared" si="7"/>
        <v>49.98119036</v>
      </c>
      <c r="V139" s="368">
        <f t="shared" si="8"/>
        <v>45.79913448</v>
      </c>
      <c r="W139" s="250" t="str">
        <f t="shared" si="9"/>
        <v>False</v>
      </c>
      <c r="X139" s="369">
        <f t="shared" si="10"/>
        <v>2.217014925</v>
      </c>
    </row>
    <row r="140" ht="12.75" customHeight="1">
      <c r="A140" s="266"/>
      <c r="I140" s="371"/>
      <c r="J140" s="371">
        <f t="shared" si="11"/>
        <v>95</v>
      </c>
      <c r="K140" s="250">
        <f t="shared" si="12"/>
        <v>17.01768311</v>
      </c>
      <c r="L140" s="250">
        <f t="shared" si="13"/>
        <v>765.4336948</v>
      </c>
      <c r="M140" s="250">
        <f t="shared" si="14"/>
        <v>735.5869352</v>
      </c>
      <c r="N140" s="250">
        <f t="shared" si="1"/>
        <v>28.85040567</v>
      </c>
      <c r="O140" s="250">
        <f t="shared" si="2"/>
        <v>20.70481034</v>
      </c>
      <c r="P140" s="250" t="str">
        <f t="shared" si="3"/>
        <v>True</v>
      </c>
      <c r="Q140" s="250">
        <f t="shared" si="4"/>
        <v>20.70481034</v>
      </c>
      <c r="R140" s="250">
        <f t="shared" si="15"/>
        <v>27.74621272</v>
      </c>
      <c r="S140" s="250">
        <f t="shared" si="5"/>
        <v>0.3539927077</v>
      </c>
      <c r="T140" s="250">
        <f t="shared" si="6"/>
        <v>1.053754842</v>
      </c>
      <c r="U140" s="250">
        <f t="shared" si="7"/>
        <v>50.75490569</v>
      </c>
      <c r="V140" s="368">
        <f t="shared" si="8"/>
        <v>46.04028544</v>
      </c>
      <c r="W140" s="250" t="str">
        <f t="shared" si="9"/>
        <v>False</v>
      </c>
      <c r="X140" s="369">
        <f t="shared" si="10"/>
        <v>2.237971559</v>
      </c>
    </row>
    <row r="141" ht="12.75" customHeight="1">
      <c r="A141" s="266"/>
      <c r="J141" s="250">
        <f t="shared" si="11"/>
        <v>96</v>
      </c>
      <c r="K141" s="250">
        <f t="shared" si="12"/>
        <v>17.16252016</v>
      </c>
      <c r="L141" s="250">
        <f t="shared" si="13"/>
        <v>780.4956681</v>
      </c>
      <c r="M141" s="250">
        <f t="shared" si="14"/>
        <v>750.2072017</v>
      </c>
      <c r="N141" s="250">
        <f t="shared" si="1"/>
        <v>29.0760228</v>
      </c>
      <c r="O141" s="250">
        <f t="shared" si="2"/>
        <v>20.78270855</v>
      </c>
      <c r="P141" s="250" t="str">
        <f t="shared" si="3"/>
        <v>True</v>
      </c>
      <c r="Q141" s="250">
        <f t="shared" si="4"/>
        <v>20.78270855</v>
      </c>
      <c r="R141" s="250">
        <f t="shared" si="15"/>
        <v>28.17093827</v>
      </c>
      <c r="S141" s="250">
        <f t="shared" si="5"/>
        <v>0.3567610159</v>
      </c>
      <c r="T141" s="250">
        <f t="shared" si="6"/>
        <v>1.061789395</v>
      </c>
      <c r="U141" s="250">
        <f t="shared" si="7"/>
        <v>51.53183715</v>
      </c>
      <c r="V141" s="368">
        <f t="shared" si="8"/>
        <v>46.28001644</v>
      </c>
      <c r="W141" s="250" t="str">
        <f t="shared" si="9"/>
        <v>False</v>
      </c>
      <c r="X141" s="369">
        <f t="shared" si="10"/>
        <v>2.258888468</v>
      </c>
    </row>
    <row r="142" ht="12.75" customHeight="1">
      <c r="A142" s="270"/>
      <c r="B142" s="371"/>
      <c r="C142" s="371"/>
      <c r="D142" s="371"/>
      <c r="E142" s="371"/>
      <c r="F142" s="371"/>
      <c r="G142" s="371"/>
      <c r="H142" s="371"/>
      <c r="J142" s="250">
        <f t="shared" si="11"/>
        <v>97</v>
      </c>
      <c r="K142" s="250">
        <f t="shared" si="12"/>
        <v>17.30696664</v>
      </c>
      <c r="L142" s="250">
        <f t="shared" si="13"/>
        <v>795.6851066</v>
      </c>
      <c r="M142" s="250">
        <f t="shared" si="14"/>
        <v>764.9532492</v>
      </c>
      <c r="N142" s="250">
        <f t="shared" si="1"/>
        <v>29.3009058</v>
      </c>
      <c r="O142" s="250">
        <f t="shared" si="2"/>
        <v>20.8597541</v>
      </c>
      <c r="P142" s="250" t="str">
        <f t="shared" si="3"/>
        <v>True</v>
      </c>
      <c r="Q142" s="250">
        <f t="shared" si="4"/>
        <v>20.8597541</v>
      </c>
      <c r="R142" s="250">
        <f t="shared" si="15"/>
        <v>28.5974096</v>
      </c>
      <c r="S142" s="250">
        <f t="shared" si="5"/>
        <v>0.3595203166</v>
      </c>
      <c r="T142" s="250">
        <f t="shared" si="6"/>
        <v>1.06979626</v>
      </c>
      <c r="U142" s="250">
        <f t="shared" si="7"/>
        <v>52.31196207</v>
      </c>
      <c r="V142" s="368">
        <f t="shared" si="8"/>
        <v>46.5183512</v>
      </c>
      <c r="W142" s="250" t="str">
        <f t="shared" si="9"/>
        <v>False</v>
      </c>
      <c r="X142" s="369">
        <f t="shared" si="10"/>
        <v>2.279766157</v>
      </c>
    </row>
    <row r="143" ht="12.75" customHeight="1">
      <c r="A143" s="266"/>
      <c r="J143" s="250">
        <f t="shared" si="11"/>
        <v>98</v>
      </c>
      <c r="K143" s="250">
        <f t="shared" si="12"/>
        <v>17.45102782</v>
      </c>
      <c r="L143" s="250">
        <f t="shared" si="13"/>
        <v>811.0016866</v>
      </c>
      <c r="M143" s="250">
        <f t="shared" si="14"/>
        <v>779.8247652</v>
      </c>
      <c r="N143" s="250">
        <f t="shared" si="1"/>
        <v>29.52506492</v>
      </c>
      <c r="O143" s="250">
        <f t="shared" si="2"/>
        <v>20.93596541</v>
      </c>
      <c r="P143" s="250" t="str">
        <f t="shared" si="3"/>
        <v>True</v>
      </c>
      <c r="Q143" s="250">
        <f t="shared" si="4"/>
        <v>20.93596541</v>
      </c>
      <c r="R143" s="250">
        <f t="shared" si="15"/>
        <v>29.02561454</v>
      </c>
      <c r="S143" s="250">
        <f t="shared" si="5"/>
        <v>0.3622707352</v>
      </c>
      <c r="T143" s="250">
        <f t="shared" si="6"/>
        <v>1.077775828</v>
      </c>
      <c r="U143" s="250">
        <f t="shared" si="7"/>
        <v>53.09525821</v>
      </c>
      <c r="V143" s="368">
        <f t="shared" si="8"/>
        <v>46.7553128</v>
      </c>
      <c r="W143" s="250" t="str">
        <f t="shared" si="9"/>
        <v>False</v>
      </c>
      <c r="X143" s="369">
        <f t="shared" si="10"/>
        <v>2.300605119</v>
      </c>
    </row>
    <row r="144" ht="12.75" customHeight="1">
      <c r="A144" s="266"/>
      <c r="J144" s="250">
        <f t="shared" si="11"/>
        <v>99</v>
      </c>
      <c r="K144" s="250">
        <f t="shared" si="12"/>
        <v>17.59470882</v>
      </c>
      <c r="L144" s="250">
        <f t="shared" si="13"/>
        <v>826.4450885</v>
      </c>
      <c r="M144" s="250">
        <f t="shared" si="14"/>
        <v>794.8214414</v>
      </c>
      <c r="N144" s="250">
        <f t="shared" si="1"/>
        <v>29.74851013</v>
      </c>
      <c r="O144" s="250">
        <f t="shared" si="2"/>
        <v>21.01136031</v>
      </c>
      <c r="P144" s="250" t="str">
        <f t="shared" si="3"/>
        <v>True</v>
      </c>
      <c r="Q144" s="250">
        <f t="shared" si="4"/>
        <v>21.01136031</v>
      </c>
      <c r="R144" s="250">
        <f t="shared" si="15"/>
        <v>29.45554114</v>
      </c>
      <c r="S144" s="250">
        <f t="shared" si="5"/>
        <v>0.3650123943</v>
      </c>
      <c r="T144" s="250">
        <f t="shared" si="6"/>
        <v>1.085728481</v>
      </c>
      <c r="U144" s="250">
        <f t="shared" si="7"/>
        <v>53.88170371</v>
      </c>
      <c r="V144" s="368">
        <f t="shared" si="8"/>
        <v>46.99092369</v>
      </c>
      <c r="W144" s="250" t="str">
        <f t="shared" si="9"/>
        <v>False</v>
      </c>
      <c r="X144" s="369">
        <f t="shared" si="10"/>
        <v>2.321405836</v>
      </c>
    </row>
    <row r="145" ht="12.75" customHeight="1">
      <c r="A145" s="266"/>
      <c r="J145" s="250">
        <f t="shared" si="11"/>
        <v>100</v>
      </c>
      <c r="K145" s="250">
        <f t="shared" si="12"/>
        <v>17.73801467</v>
      </c>
      <c r="L145" s="250">
        <f t="shared" si="13"/>
        <v>842.0149972</v>
      </c>
      <c r="M145" s="250">
        <f t="shared" si="14"/>
        <v>809.9429735</v>
      </c>
      <c r="N145" s="250">
        <f t="shared" si="1"/>
        <v>29.97125117</v>
      </c>
      <c r="O145" s="250">
        <f t="shared" si="2"/>
        <v>21.08595608</v>
      </c>
      <c r="P145" s="250" t="str">
        <f t="shared" si="3"/>
        <v>True</v>
      </c>
      <c r="Q145" s="250">
        <f t="shared" si="4"/>
        <v>21.08595608</v>
      </c>
      <c r="R145" s="250">
        <f t="shared" si="15"/>
        <v>29.88717767</v>
      </c>
      <c r="S145" s="250">
        <f t="shared" si="5"/>
        <v>0.3677454132</v>
      </c>
      <c r="T145" s="250">
        <f t="shared" si="6"/>
        <v>1.09365459</v>
      </c>
      <c r="U145" s="250">
        <f t="shared" si="7"/>
        <v>54.6712771</v>
      </c>
      <c r="V145" s="368">
        <f t="shared" si="8"/>
        <v>47.22520574</v>
      </c>
      <c r="W145" s="250" t="str">
        <f t="shared" si="9"/>
        <v>False</v>
      </c>
      <c r="X145" s="369">
        <f t="shared" si="10"/>
        <v>2.342168779</v>
      </c>
    </row>
    <row r="146" ht="12.75" customHeight="1">
      <c r="A146" s="266"/>
      <c r="J146" s="250">
        <f t="shared" si="11"/>
        <v>101</v>
      </c>
      <c r="K146" s="250">
        <f t="shared" si="12"/>
        <v>17.88095025</v>
      </c>
      <c r="L146" s="250">
        <f t="shared" si="13"/>
        <v>857.7111015</v>
      </c>
      <c r="M146" s="250">
        <f t="shared" si="14"/>
        <v>825.1890613</v>
      </c>
      <c r="N146" s="250">
        <f t="shared" si="1"/>
        <v>30.19329755</v>
      </c>
      <c r="O146" s="250">
        <f t="shared" si="2"/>
        <v>21.15976944</v>
      </c>
      <c r="P146" s="250" t="str">
        <f t="shared" si="3"/>
        <v>True</v>
      </c>
      <c r="Q146" s="250">
        <f t="shared" si="4"/>
        <v>21.15976944</v>
      </c>
      <c r="R146" s="250">
        <f t="shared" si="15"/>
        <v>30.32051258</v>
      </c>
      <c r="S146" s="250">
        <f t="shared" si="5"/>
        <v>0.3704699086</v>
      </c>
      <c r="T146" s="250">
        <f t="shared" si="6"/>
        <v>1.10155452</v>
      </c>
      <c r="U146" s="250">
        <f t="shared" si="7"/>
        <v>55.46395727</v>
      </c>
      <c r="V146" s="368">
        <f t="shared" si="8"/>
        <v>47.45818023</v>
      </c>
      <c r="W146" s="250" t="str">
        <f t="shared" si="9"/>
        <v>False</v>
      </c>
      <c r="X146" s="369">
        <f t="shared" si="10"/>
        <v>2.362894407</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X1008" s="269"/>
    </row>
    <row r="1009" ht="12.75" customHeight="1">
      <c r="X1009" s="269"/>
    </row>
    <row r="1010" ht="12.75" customHeight="1">
      <c r="X1010" s="269"/>
    </row>
    <row r="1011" ht="12.75" customHeight="1">
      <c r="X1011" s="269"/>
    </row>
  </sheetData>
  <mergeCells count="1">
    <mergeCell ref="E1:H1"/>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0.8637</v>
      </c>
      <c r="E3" s="276">
        <v>0.8</v>
      </c>
      <c r="F3" s="277">
        <v>0.8637</v>
      </c>
      <c r="G3" s="277">
        <v>0.724</v>
      </c>
      <c r="H3" s="277" t="s">
        <v>2311</v>
      </c>
      <c r="X3" s="269"/>
    </row>
    <row r="4" ht="12.75" customHeight="1">
      <c r="A4" s="273"/>
      <c r="B4" s="278" t="s">
        <v>2312</v>
      </c>
      <c r="C4" s="373">
        <v>1.00205979</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374">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375">
        <v>0.15</v>
      </c>
      <c r="E11" s="276">
        <v>0.25</v>
      </c>
      <c r="F11" s="277">
        <v>0.15</v>
      </c>
      <c r="G11" s="277">
        <v>0.55</v>
      </c>
      <c r="H11" s="277" t="s">
        <v>2311</v>
      </c>
      <c r="X11" s="269"/>
    </row>
    <row r="12" ht="12.75" customHeight="1">
      <c r="A12" s="295"/>
      <c r="B12" s="296" t="s">
        <v>2318</v>
      </c>
      <c r="C12" s="375">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76">
        <v>0.0253096</v>
      </c>
      <c r="E15" s="276">
        <v>0.03</v>
      </c>
      <c r="F15" s="277">
        <v>0.0265</v>
      </c>
      <c r="G15" s="277">
        <v>0.0303</v>
      </c>
      <c r="H15" s="277" t="s">
        <v>2311</v>
      </c>
      <c r="X15" s="269"/>
    </row>
    <row r="16" ht="12.75" customHeight="1">
      <c r="A16" s="266"/>
      <c r="B16" s="302" t="s">
        <v>153</v>
      </c>
      <c r="C16" s="377">
        <v>0.422062</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160.0</v>
      </c>
      <c r="D19" s="250"/>
      <c r="E19" s="276">
        <v>100.0</v>
      </c>
      <c r="F19" s="277">
        <v>160.81198</v>
      </c>
      <c r="G19" s="277">
        <v>80.2588695</v>
      </c>
      <c r="H19" s="277" t="s">
        <v>2311</v>
      </c>
      <c r="X19" s="269"/>
    </row>
    <row r="20" ht="12.75" customHeight="1">
      <c r="A20" s="306"/>
      <c r="B20" s="307" t="s">
        <v>158</v>
      </c>
      <c r="C20" s="308">
        <v>1.0</v>
      </c>
      <c r="E20" s="276">
        <v>1.0</v>
      </c>
      <c r="F20" s="277">
        <v>1.0964662</v>
      </c>
      <c r="G20" s="277">
        <v>0.92930453</v>
      </c>
      <c r="H20" s="277">
        <v>0.6667</v>
      </c>
      <c r="X20" s="269"/>
    </row>
    <row r="21" ht="12.75" customHeight="1">
      <c r="A21" s="266"/>
      <c r="B21" s="309" t="s">
        <v>160</v>
      </c>
      <c r="C21" s="378">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species'!F27</f>
        <v>24.5</v>
      </c>
      <c r="E24" s="276" t="s">
        <v>2324</v>
      </c>
      <c r="F24" s="277">
        <v>31.464273</v>
      </c>
      <c r="G24" s="277">
        <v>30.112785</v>
      </c>
      <c r="H24" s="277" t="s">
        <v>2311</v>
      </c>
      <c r="X24" s="269"/>
    </row>
    <row r="25" ht="12.75" customHeight="1">
      <c r="A25" s="266"/>
      <c r="B25" s="314" t="s">
        <v>170</v>
      </c>
      <c r="C25" s="315">
        <v>5.5</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1.5</v>
      </c>
      <c r="D28" s="250"/>
      <c r="E28" s="276">
        <v>1.5</v>
      </c>
      <c r="F28" s="277">
        <v>1.5056</v>
      </c>
      <c r="G28" s="277">
        <v>0.58408</v>
      </c>
      <c r="H28" s="277" t="s">
        <v>2311</v>
      </c>
      <c r="X28" s="269"/>
    </row>
    <row r="29" ht="12.75" customHeight="1">
      <c r="A29" s="266"/>
      <c r="B29" s="318" t="s">
        <v>133</v>
      </c>
      <c r="C29" s="379">
        <v>-0.44834</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species'!F10</f>
        <v>0.000017514</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0.04847034155</v>
      </c>
      <c r="E35" s="276"/>
      <c r="F35" s="277"/>
      <c r="G35" s="277"/>
      <c r="H35" s="277"/>
      <c r="X35" s="269"/>
    </row>
    <row r="36" ht="12.75" customHeight="1">
      <c r="A36" s="330" t="s">
        <v>117</v>
      </c>
      <c r="B36" s="338"/>
      <c r="C36" s="339">
        <f>C31/C35</f>
        <v>0.0003613343632</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species'!F5</f>
        <v>610</v>
      </c>
      <c r="E39" s="276" t="s">
        <v>2324</v>
      </c>
      <c r="F39" s="277">
        <v>995.76</v>
      </c>
      <c r="G39" s="277">
        <v>764.3</v>
      </c>
      <c r="H39" s="277"/>
      <c r="X39" s="269"/>
    </row>
    <row r="40" ht="12.75" customHeight="1">
      <c r="A40" s="350" t="s">
        <v>2339</v>
      </c>
      <c r="B40" s="351"/>
      <c r="C40" s="352">
        <f>C39/2</f>
        <v>305</v>
      </c>
      <c r="E40" s="353" t="s">
        <v>2340</v>
      </c>
      <c r="F40" s="277"/>
      <c r="G40" s="277"/>
      <c r="H40" s="277"/>
      <c r="J40" s="354" t="s">
        <v>2341</v>
      </c>
      <c r="K40" s="355">
        <f t="array" ref="K40">INDEX(J:J,MATCH("True",P:P,0))</f>
        <v>5</v>
      </c>
      <c r="L40" s="356">
        <f>'All species'!F30</f>
        <v>5</v>
      </c>
      <c r="X40" s="269"/>
    </row>
    <row r="41" ht="12.75" customHeight="1">
      <c r="A41" s="382" t="s">
        <v>2342</v>
      </c>
      <c r="B41" s="351"/>
      <c r="C41" s="352">
        <f>'All species'!F6</f>
        <v>11.31</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0.000017514</v>
      </c>
      <c r="L45" s="250">
        <f>K45</f>
        <v>0.000017514</v>
      </c>
      <c r="M45" s="250">
        <f>L45*C44</f>
        <v>0.00001733886</v>
      </c>
      <c r="N45" s="250">
        <f t="shared" ref="N45:N144" si="1">($C$19*(S45^$C$20))-$C$21</f>
        <v>0.03962568212</v>
      </c>
      <c r="O45" s="250">
        <f t="shared" ref="O45:O144" si="2">$C$24+($C$25*(LN(S45)))</f>
        <v>-21.16898406</v>
      </c>
      <c r="P45" s="250" t="str">
        <f t="shared" ref="P45:P146" si="3">IF(P44="True", "True", IF(O45&gt;N45,"True","False"))</f>
        <v>False</v>
      </c>
      <c r="Q45" s="250">
        <f t="shared" ref="Q45:Q146" si="4">IF(P45="True", O45, N45)</f>
        <v>0.03962568212</v>
      </c>
      <c r="R45" s="250">
        <f>L45-M45</f>
        <v>0.00000017514</v>
      </c>
      <c r="S45" s="250">
        <f t="shared" ref="S45:S144" si="5">$C$15*(M45^$C$16)</f>
        <v>0.0002476605133</v>
      </c>
      <c r="T45" s="250">
        <f t="shared" ref="T45:T144" si="6">(((R45/$C$41)/$C$44)^0.5)*0.7071067812</f>
        <v>0.00008843593567</v>
      </c>
      <c r="U45" s="250">
        <f t="shared" ref="U45:U144" si="7">(((R45/$C$38)/$C$42)/2)</f>
        <v>0.0000003203757671</v>
      </c>
      <c r="V45" s="368">
        <f t="shared" ref="V45:V144" si="8">0.79*((($C$41*1000000000)/(9.81*$C$39))^0.33)*(S45^0.6667)</f>
        <v>0.3669817274</v>
      </c>
      <c r="W45" s="250" t="str">
        <f t="shared" ref="W45:W146" si="9">IF(Q45&gt;V45,"True","False")</f>
        <v>False</v>
      </c>
      <c r="X45" s="269">
        <f t="shared" ref="X45:X146" si="10">$C$33*(K45^$C$34)</f>
        <v>0.0000005989068108</v>
      </c>
    </row>
    <row r="46" ht="12.75" customHeight="1">
      <c r="A46" s="370" t="s">
        <v>2361</v>
      </c>
      <c r="C46" s="356">
        <f>'All species'!F33</f>
        <v>3.08</v>
      </c>
      <c r="J46" s="368">
        <f t="shared" ref="J46:J146" si="11">J45+1</f>
        <v>1</v>
      </c>
      <c r="K46" s="250">
        <f t="shared" ref="K46:K144" si="12">$C$28*(R45^$C$29)*U45</f>
        <v>0.0005140573018</v>
      </c>
      <c r="L46" s="250">
        <f t="shared" ref="L46:L146" si="13">M45+R45+K46</f>
        <v>0.0005315713018</v>
      </c>
      <c r="M46" s="250">
        <f t="shared" ref="M46:M144" si="14">M45+($C$3*(K46^$C$4))</f>
        <v>0.0004544580032</v>
      </c>
      <c r="N46" s="250">
        <f t="shared" si="1"/>
        <v>0.1572752535</v>
      </c>
      <c r="O46" s="250">
        <f t="shared" si="2"/>
        <v>-13.58712389</v>
      </c>
      <c r="P46" s="250" t="str">
        <f t="shared" si="3"/>
        <v>False</v>
      </c>
      <c r="Q46" s="250">
        <f t="shared" si="4"/>
        <v>0.1572752535</v>
      </c>
      <c r="R46" s="250">
        <f t="shared" ref="R46:R144" si="15">IF(P46="False",$C$7*(M46^$C$8),$C$11*(M46^$C$12))</f>
        <v>0.0001312794425</v>
      </c>
      <c r="S46" s="250">
        <f t="shared" si="5"/>
        <v>0.0009829703342</v>
      </c>
      <c r="T46" s="250">
        <f t="shared" si="6"/>
        <v>0.00242122118</v>
      </c>
      <c r="U46" s="250">
        <f t="shared" si="7"/>
        <v>0.0002401436113</v>
      </c>
      <c r="V46" s="368">
        <f t="shared" si="8"/>
        <v>0.9199978767</v>
      </c>
      <c r="W46" s="250" t="str">
        <f t="shared" si="9"/>
        <v>False</v>
      </c>
      <c r="X46" s="269">
        <f t="shared" si="10"/>
        <v>0.00002445527312</v>
      </c>
    </row>
    <row r="47" ht="12.75" customHeight="1">
      <c r="A47" s="370" t="s">
        <v>2362</v>
      </c>
      <c r="C47" s="356">
        <f>'All species'!F34</f>
        <v>1.84</v>
      </c>
      <c r="J47" s="368">
        <f t="shared" si="11"/>
        <v>2</v>
      </c>
      <c r="K47" s="250">
        <f t="shared" si="12"/>
        <v>0.01981207564</v>
      </c>
      <c r="L47" s="250">
        <f t="shared" si="13"/>
        <v>0.02039781308</v>
      </c>
      <c r="M47" s="250">
        <f t="shared" si="14"/>
        <v>0.01742848663</v>
      </c>
      <c r="N47" s="250">
        <f t="shared" si="1"/>
        <v>0.7330064669</v>
      </c>
      <c r="O47" s="250">
        <f t="shared" si="2"/>
        <v>-5.121760134</v>
      </c>
      <c r="P47" s="250" t="str">
        <f t="shared" si="3"/>
        <v>False</v>
      </c>
      <c r="Q47" s="250">
        <f t="shared" si="4"/>
        <v>0.7330064669</v>
      </c>
      <c r="R47" s="250">
        <f t="shared" si="15"/>
        <v>0.003272803191</v>
      </c>
      <c r="S47" s="250">
        <f t="shared" si="5"/>
        <v>0.004581290418</v>
      </c>
      <c r="T47" s="250">
        <f t="shared" si="6"/>
        <v>0.01208915783</v>
      </c>
      <c r="U47" s="250">
        <f t="shared" si="7"/>
        <v>0.005986792469</v>
      </c>
      <c r="V47" s="368">
        <f t="shared" si="8"/>
        <v>2.567087754</v>
      </c>
      <c r="W47" s="250" t="str">
        <f t="shared" si="9"/>
        <v>False</v>
      </c>
      <c r="X47" s="269">
        <f t="shared" si="10"/>
        <v>0.001346589409</v>
      </c>
    </row>
    <row r="48" ht="12.75" customHeight="1">
      <c r="A48" s="266"/>
      <c r="J48" s="368">
        <f t="shared" si="11"/>
        <v>3</v>
      </c>
      <c r="K48" s="250">
        <f t="shared" si="12"/>
        <v>0.1168009242</v>
      </c>
      <c r="L48" s="250">
        <f t="shared" si="13"/>
        <v>0.137502214</v>
      </c>
      <c r="M48" s="250">
        <f t="shared" si="14"/>
        <v>0.1178642382</v>
      </c>
      <c r="N48" s="250">
        <f t="shared" si="1"/>
        <v>1.642369671</v>
      </c>
      <c r="O48" s="250">
        <f t="shared" si="2"/>
        <v>-0.6846853219</v>
      </c>
      <c r="P48" s="250" t="str">
        <f t="shared" si="3"/>
        <v>False</v>
      </c>
      <c r="Q48" s="250">
        <f t="shared" si="4"/>
        <v>1.642369671</v>
      </c>
      <c r="R48" s="250">
        <f t="shared" si="15"/>
        <v>0.01766057395</v>
      </c>
      <c r="S48" s="250">
        <f t="shared" si="5"/>
        <v>0.01026481044</v>
      </c>
      <c r="T48" s="250">
        <f t="shared" si="6"/>
        <v>0.02808267728</v>
      </c>
      <c r="U48" s="250">
        <f t="shared" si="7"/>
        <v>0.03230569787</v>
      </c>
      <c r="V48" s="368">
        <f t="shared" si="8"/>
        <v>4.395697528</v>
      </c>
      <c r="W48" s="250" t="str">
        <f t="shared" si="9"/>
        <v>False</v>
      </c>
      <c r="X48" s="269">
        <f t="shared" si="10"/>
        <v>0.009441281333</v>
      </c>
    </row>
    <row r="49" ht="12.75" customHeight="1">
      <c r="A49" s="266"/>
      <c r="J49" s="368">
        <f t="shared" si="11"/>
        <v>4</v>
      </c>
      <c r="K49" s="250">
        <f t="shared" si="12"/>
        <v>0.2960112713</v>
      </c>
      <c r="L49" s="250">
        <f t="shared" si="13"/>
        <v>0.4315360835</v>
      </c>
      <c r="M49" s="250">
        <f t="shared" si="14"/>
        <v>0.3728888962</v>
      </c>
      <c r="N49" s="250">
        <f t="shared" si="1"/>
        <v>2.670454794</v>
      </c>
      <c r="O49" s="250">
        <f t="shared" si="2"/>
        <v>1.988912376</v>
      </c>
      <c r="P49" s="250" t="str">
        <f t="shared" si="3"/>
        <v>False</v>
      </c>
      <c r="Q49" s="250">
        <f t="shared" si="4"/>
        <v>2.670454794</v>
      </c>
      <c r="R49" s="250">
        <f t="shared" si="15"/>
        <v>0.04876732098</v>
      </c>
      <c r="S49" s="250">
        <f t="shared" si="5"/>
        <v>0.01669034246</v>
      </c>
      <c r="T49" s="250">
        <f t="shared" si="6"/>
        <v>0.0466659973</v>
      </c>
      <c r="U49" s="250">
        <f t="shared" si="7"/>
        <v>0.08920787865</v>
      </c>
      <c r="V49" s="368">
        <f t="shared" si="8"/>
        <v>6.078238172</v>
      </c>
      <c r="W49" s="250" t="str">
        <f t="shared" si="9"/>
        <v>False</v>
      </c>
      <c r="X49" s="269">
        <f t="shared" si="10"/>
        <v>0.02620295206</v>
      </c>
    </row>
    <row r="50" ht="12.75" customHeight="1">
      <c r="A50" s="266"/>
      <c r="J50" s="368">
        <f t="shared" si="11"/>
        <v>5</v>
      </c>
      <c r="K50" s="250">
        <f t="shared" si="12"/>
        <v>0.5183925611</v>
      </c>
      <c r="L50" s="250">
        <f t="shared" si="13"/>
        <v>0.9400487782</v>
      </c>
      <c r="M50" s="250">
        <f t="shared" si="14"/>
        <v>0.8200190277</v>
      </c>
      <c r="N50" s="250">
        <f t="shared" si="1"/>
        <v>3.72420535</v>
      </c>
      <c r="O50" s="250">
        <f t="shared" si="2"/>
        <v>3.818238267</v>
      </c>
      <c r="P50" s="250" t="str">
        <f t="shared" si="3"/>
        <v>True</v>
      </c>
      <c r="Q50" s="250">
        <f t="shared" si="4"/>
        <v>3.818238267</v>
      </c>
      <c r="R50" s="250">
        <f t="shared" si="15"/>
        <v>0.1286980452</v>
      </c>
      <c r="S50" s="250">
        <f t="shared" si="5"/>
        <v>0.02327628344</v>
      </c>
      <c r="T50" s="250">
        <f t="shared" si="6"/>
        <v>0.07580922863</v>
      </c>
      <c r="U50" s="250">
        <f t="shared" si="7"/>
        <v>0.2354215768</v>
      </c>
      <c r="V50" s="368">
        <f t="shared" si="8"/>
        <v>7.587198644</v>
      </c>
      <c r="W50" s="250" t="str">
        <f t="shared" si="9"/>
        <v>False</v>
      </c>
      <c r="X50" s="269">
        <f t="shared" si="10"/>
        <v>0.04847034155</v>
      </c>
    </row>
    <row r="51" ht="12.75" customHeight="1">
      <c r="A51" s="266"/>
      <c r="J51" s="368">
        <f t="shared" si="11"/>
        <v>6</v>
      </c>
      <c r="K51" s="250">
        <f t="shared" si="12"/>
        <v>0.8854255195</v>
      </c>
      <c r="L51" s="250">
        <f t="shared" si="13"/>
        <v>1.834142592</v>
      </c>
      <c r="M51" s="250">
        <f t="shared" si="14"/>
        <v>1.584569391</v>
      </c>
      <c r="N51" s="250">
        <f t="shared" si="1"/>
        <v>4.917905863</v>
      </c>
      <c r="O51" s="250">
        <f t="shared" si="2"/>
        <v>5.347399429</v>
      </c>
      <c r="P51" s="250" t="str">
        <f t="shared" si="3"/>
        <v>True</v>
      </c>
      <c r="Q51" s="250">
        <f t="shared" si="4"/>
        <v>5.347399429</v>
      </c>
      <c r="R51" s="250">
        <f t="shared" si="15"/>
        <v>0.2139945744</v>
      </c>
      <c r="S51" s="250">
        <f t="shared" si="5"/>
        <v>0.03073691164</v>
      </c>
      <c r="T51" s="250">
        <f t="shared" si="6"/>
        <v>0.09775466317</v>
      </c>
      <c r="U51" s="250">
        <f t="shared" si="7"/>
        <v>0.3914507019</v>
      </c>
      <c r="V51" s="368">
        <f t="shared" si="8"/>
        <v>9.132363874</v>
      </c>
      <c r="W51" s="250" t="str">
        <f t="shared" si="9"/>
        <v>False</v>
      </c>
      <c r="X51" s="269">
        <f t="shared" si="10"/>
        <v>0.08723363044</v>
      </c>
    </row>
    <row r="52" ht="12.75" customHeight="1">
      <c r="A52" s="266"/>
      <c r="J52" s="250">
        <f t="shared" si="11"/>
        <v>7</v>
      </c>
      <c r="K52" s="250">
        <f t="shared" si="12"/>
        <v>1.172129404</v>
      </c>
      <c r="L52" s="250">
        <f t="shared" si="13"/>
        <v>2.970693369</v>
      </c>
      <c r="M52" s="250">
        <f t="shared" si="14"/>
        <v>2.597268797</v>
      </c>
      <c r="N52" s="250">
        <f t="shared" si="1"/>
        <v>6.058388162</v>
      </c>
      <c r="O52" s="250">
        <f t="shared" si="2"/>
        <v>6.494484832</v>
      </c>
      <c r="P52" s="250" t="str">
        <f t="shared" si="3"/>
        <v>True</v>
      </c>
      <c r="Q52" s="250">
        <f t="shared" si="4"/>
        <v>6.494484832</v>
      </c>
      <c r="R52" s="250">
        <f t="shared" si="15"/>
        <v>0.3133695924</v>
      </c>
      <c r="S52" s="250">
        <f t="shared" si="5"/>
        <v>0.03786492601</v>
      </c>
      <c r="T52" s="250">
        <f t="shared" si="6"/>
        <v>0.1182944934</v>
      </c>
      <c r="U52" s="250">
        <f t="shared" si="7"/>
        <v>0.5732329766</v>
      </c>
      <c r="V52" s="368">
        <f t="shared" si="8"/>
        <v>10.49471903</v>
      </c>
      <c r="W52" s="250" t="str">
        <f t="shared" si="9"/>
        <v>False</v>
      </c>
      <c r="X52" s="269">
        <f t="shared" si="10"/>
        <v>0.1186887706</v>
      </c>
    </row>
    <row r="53" ht="12.75" customHeight="1">
      <c r="A53" s="266"/>
      <c r="J53" s="250">
        <f t="shared" si="11"/>
        <v>8</v>
      </c>
      <c r="K53" s="250">
        <f t="shared" si="12"/>
        <v>1.446639423</v>
      </c>
      <c r="L53" s="250">
        <f t="shared" si="13"/>
        <v>4.357277812</v>
      </c>
      <c r="M53" s="250">
        <f t="shared" si="14"/>
        <v>3.847681924</v>
      </c>
      <c r="N53" s="250">
        <f t="shared" si="1"/>
        <v>7.151474482</v>
      </c>
      <c r="O53" s="250">
        <f t="shared" si="2"/>
        <v>7.406796078</v>
      </c>
      <c r="P53" s="250" t="str">
        <f t="shared" si="3"/>
        <v>True</v>
      </c>
      <c r="Q53" s="250">
        <f t="shared" si="4"/>
        <v>7.406796078</v>
      </c>
      <c r="R53" s="250">
        <f t="shared" si="15"/>
        <v>0.4244304099</v>
      </c>
      <c r="S53" s="250">
        <f t="shared" si="5"/>
        <v>0.04469671551</v>
      </c>
      <c r="T53" s="250">
        <f t="shared" si="6"/>
        <v>0.1376700116</v>
      </c>
      <c r="U53" s="250">
        <f t="shared" si="7"/>
        <v>0.7763915619</v>
      </c>
      <c r="V53" s="368">
        <f t="shared" si="8"/>
        <v>11.72192349</v>
      </c>
      <c r="W53" s="250" t="str">
        <f t="shared" si="9"/>
        <v>False</v>
      </c>
      <c r="X53" s="269">
        <f t="shared" si="10"/>
        <v>0.149528045</v>
      </c>
    </row>
    <row r="54" ht="12.75" customHeight="1">
      <c r="A54" s="266"/>
      <c r="J54" s="250">
        <f t="shared" si="11"/>
        <v>9</v>
      </c>
      <c r="K54" s="250">
        <f t="shared" si="12"/>
        <v>1.71017795</v>
      </c>
      <c r="L54" s="250">
        <f t="shared" si="13"/>
        <v>5.982290284</v>
      </c>
      <c r="M54" s="250">
        <f t="shared" si="14"/>
        <v>5.326396107</v>
      </c>
      <c r="N54" s="250">
        <f t="shared" si="1"/>
        <v>8.203614108</v>
      </c>
      <c r="O54" s="250">
        <f t="shared" si="2"/>
        <v>8.161705428</v>
      </c>
      <c r="P54" s="250" t="str">
        <f t="shared" si="3"/>
        <v>True</v>
      </c>
      <c r="Q54" s="250">
        <f t="shared" si="4"/>
        <v>8.161705428</v>
      </c>
      <c r="R54" s="250">
        <f t="shared" si="15"/>
        <v>0.5455383014</v>
      </c>
      <c r="S54" s="250">
        <f t="shared" si="5"/>
        <v>0.05127258818</v>
      </c>
      <c r="T54" s="250">
        <f t="shared" si="6"/>
        <v>0.1560805281</v>
      </c>
      <c r="U54" s="250">
        <f t="shared" si="7"/>
        <v>0.9979288099</v>
      </c>
      <c r="V54" s="368">
        <f t="shared" si="8"/>
        <v>12.84519267</v>
      </c>
      <c r="W54" s="250" t="str">
        <f t="shared" si="9"/>
        <v>False</v>
      </c>
      <c r="X54" s="269">
        <f t="shared" si="10"/>
        <v>0.1796820096</v>
      </c>
    </row>
    <row r="55" ht="12.75" customHeight="1">
      <c r="A55" s="266"/>
      <c r="I55" s="371"/>
      <c r="J55" s="371">
        <f t="shared" si="11"/>
        <v>10</v>
      </c>
      <c r="K55" s="250">
        <f t="shared" si="12"/>
        <v>1.964185897</v>
      </c>
      <c r="L55" s="250">
        <f t="shared" si="13"/>
        <v>7.836120305</v>
      </c>
      <c r="M55" s="250">
        <f t="shared" si="14"/>
        <v>7.025224076</v>
      </c>
      <c r="N55" s="250">
        <f t="shared" si="1"/>
        <v>9.220370095</v>
      </c>
      <c r="O55" s="250">
        <f t="shared" si="2"/>
        <v>8.804327491</v>
      </c>
      <c r="P55" s="250" t="str">
        <f t="shared" si="3"/>
        <v>True</v>
      </c>
      <c r="Q55" s="250">
        <f t="shared" si="4"/>
        <v>8.804327491</v>
      </c>
      <c r="R55" s="250">
        <f t="shared" si="15"/>
        <v>0.6755045098</v>
      </c>
      <c r="S55" s="250">
        <f t="shared" si="5"/>
        <v>0.05762731309</v>
      </c>
      <c r="T55" s="250">
        <f t="shared" si="6"/>
        <v>0.1736801673</v>
      </c>
      <c r="U55" s="250">
        <f t="shared" si="7"/>
        <v>1.235670181</v>
      </c>
      <c r="V55" s="368">
        <f t="shared" si="8"/>
        <v>13.88580518</v>
      </c>
      <c r="W55" s="250" t="str">
        <f t="shared" si="9"/>
        <v>False</v>
      </c>
      <c r="X55" s="269">
        <f t="shared" si="10"/>
        <v>0.2091807355</v>
      </c>
    </row>
    <row r="56" ht="12.75" customHeight="1">
      <c r="A56" s="266"/>
      <c r="J56" s="250">
        <f t="shared" si="11"/>
        <v>11</v>
      </c>
      <c r="K56" s="250">
        <f t="shared" si="12"/>
        <v>2.209928866</v>
      </c>
      <c r="L56" s="250">
        <f t="shared" si="13"/>
        <v>9.910657452</v>
      </c>
      <c r="M56" s="250">
        <f t="shared" si="14"/>
        <v>8.937059751</v>
      </c>
      <c r="N56" s="250">
        <f t="shared" si="1"/>
        <v>10.20630131</v>
      </c>
      <c r="O56" s="250">
        <f t="shared" si="2"/>
        <v>9.363073194</v>
      </c>
      <c r="P56" s="250" t="str">
        <f t="shared" si="3"/>
        <v>True</v>
      </c>
      <c r="Q56" s="250">
        <f t="shared" si="4"/>
        <v>9.363073194</v>
      </c>
      <c r="R56" s="250">
        <f t="shared" si="15"/>
        <v>0.81342669</v>
      </c>
      <c r="S56" s="250">
        <f t="shared" si="5"/>
        <v>0.06378938319</v>
      </c>
      <c r="T56" s="250">
        <f t="shared" si="6"/>
        <v>0.1905878942</v>
      </c>
      <c r="U56" s="250">
        <f t="shared" si="7"/>
        <v>1.487965055</v>
      </c>
      <c r="V56" s="368">
        <f t="shared" si="8"/>
        <v>14.85887376</v>
      </c>
      <c r="W56" s="250" t="str">
        <f t="shared" si="9"/>
        <v>False</v>
      </c>
      <c r="X56" s="269">
        <f t="shared" si="10"/>
        <v>0.2380779708</v>
      </c>
    </row>
    <row r="57" ht="12.75" customHeight="1">
      <c r="A57" s="266"/>
      <c r="J57" s="250">
        <f t="shared" si="11"/>
        <v>12</v>
      </c>
      <c r="K57" s="250">
        <f t="shared" si="12"/>
        <v>2.448453336</v>
      </c>
      <c r="L57" s="250">
        <f t="shared" si="13"/>
        <v>12.19893978</v>
      </c>
      <c r="M57" s="250">
        <f t="shared" si="14"/>
        <v>11.05569301</v>
      </c>
      <c r="N57" s="250">
        <f t="shared" si="1"/>
        <v>11.16511617</v>
      </c>
      <c r="O57" s="250">
        <f t="shared" si="2"/>
        <v>9.856912613</v>
      </c>
      <c r="P57" s="250" t="str">
        <f t="shared" si="3"/>
        <v>True</v>
      </c>
      <c r="Q57" s="250">
        <f t="shared" si="4"/>
        <v>9.856912613</v>
      </c>
      <c r="R57" s="250">
        <f t="shared" si="15"/>
        <v>0.9585952443</v>
      </c>
      <c r="S57" s="250">
        <f t="shared" si="5"/>
        <v>0.06978197608</v>
      </c>
      <c r="T57" s="250">
        <f t="shared" si="6"/>
        <v>0.2068967828</v>
      </c>
      <c r="U57" s="250">
        <f t="shared" si="7"/>
        <v>1.753515398</v>
      </c>
      <c r="V57" s="368">
        <f t="shared" si="8"/>
        <v>15.77552302</v>
      </c>
      <c r="W57" s="250" t="str">
        <f t="shared" si="9"/>
        <v>False</v>
      </c>
      <c r="X57" s="269">
        <f t="shared" si="10"/>
        <v>0.2664291392</v>
      </c>
    </row>
    <row r="58" ht="12.75" customHeight="1">
      <c r="A58" s="266"/>
      <c r="J58" s="250">
        <f t="shared" si="11"/>
        <v>13</v>
      </c>
      <c r="K58" s="250">
        <f t="shared" si="12"/>
        <v>2.680615261</v>
      </c>
      <c r="L58" s="250">
        <f t="shared" si="13"/>
        <v>14.69490352</v>
      </c>
      <c r="M58" s="250">
        <f t="shared" si="14"/>
        <v>13.37564757</v>
      </c>
      <c r="N58" s="250">
        <f t="shared" si="1"/>
        <v>12.09984894</v>
      </c>
      <c r="O58" s="250">
        <f t="shared" si="2"/>
        <v>10.29910534</v>
      </c>
      <c r="P58" s="250" t="str">
        <f t="shared" si="3"/>
        <v>True</v>
      </c>
      <c r="Q58" s="250">
        <f t="shared" si="4"/>
        <v>10.29910534</v>
      </c>
      <c r="R58" s="250">
        <f t="shared" si="15"/>
        <v>1.110436341</v>
      </c>
      <c r="S58" s="250">
        <f t="shared" si="5"/>
        <v>0.0756240559</v>
      </c>
      <c r="T58" s="250">
        <f t="shared" si="6"/>
        <v>0.2226808835</v>
      </c>
      <c r="U58" s="250">
        <f t="shared" si="7"/>
        <v>2.031271524</v>
      </c>
      <c r="V58" s="368">
        <f t="shared" si="8"/>
        <v>16.64419258</v>
      </c>
      <c r="W58" s="250" t="str">
        <f t="shared" si="9"/>
        <v>False</v>
      </c>
      <c r="X58" s="269">
        <f t="shared" si="10"/>
        <v>0.2942850184</v>
      </c>
    </row>
    <row r="59" ht="12.75" customHeight="1">
      <c r="A59" s="266"/>
      <c r="J59" s="250">
        <f t="shared" si="11"/>
        <v>14</v>
      </c>
      <c r="K59" s="250">
        <f t="shared" si="12"/>
        <v>2.907117656</v>
      </c>
      <c r="L59" s="250">
        <f t="shared" si="13"/>
        <v>17.39320157</v>
      </c>
      <c r="M59" s="250">
        <f t="shared" si="14"/>
        <v>15.8920504</v>
      </c>
      <c r="N59" s="250">
        <f t="shared" si="1"/>
        <v>13.01300718</v>
      </c>
      <c r="O59" s="250">
        <f t="shared" si="2"/>
        <v>10.69926577</v>
      </c>
      <c r="P59" s="250" t="str">
        <f t="shared" si="3"/>
        <v>True</v>
      </c>
      <c r="Q59" s="250">
        <f t="shared" si="4"/>
        <v>10.69926577</v>
      </c>
      <c r="R59" s="250">
        <f t="shared" si="15"/>
        <v>1.268475402</v>
      </c>
      <c r="S59" s="250">
        <f t="shared" si="5"/>
        <v>0.08133129486</v>
      </c>
      <c r="T59" s="250">
        <f t="shared" si="6"/>
        <v>0.2380000933</v>
      </c>
      <c r="U59" s="250">
        <f t="shared" si="7"/>
        <v>2.320365307</v>
      </c>
      <c r="V59" s="368">
        <f t="shared" si="8"/>
        <v>17.47144931</v>
      </c>
      <c r="W59" s="250" t="str">
        <f t="shared" si="9"/>
        <v>False</v>
      </c>
      <c r="X59" s="269">
        <f t="shared" si="10"/>
        <v>0.3216903728</v>
      </c>
    </row>
    <row r="60" ht="12.75" customHeight="1">
      <c r="A60" s="266"/>
      <c r="I60" s="371"/>
      <c r="J60" s="371">
        <f t="shared" si="11"/>
        <v>15</v>
      </c>
      <c r="K60" s="250">
        <f t="shared" si="12"/>
        <v>3.128543143</v>
      </c>
      <c r="L60" s="250">
        <f t="shared" si="13"/>
        <v>20.28906894</v>
      </c>
      <c r="M60" s="250">
        <f t="shared" si="14"/>
        <v>18.60052875</v>
      </c>
      <c r="N60" s="250">
        <f t="shared" si="1"/>
        <v>13.90668594</v>
      </c>
      <c r="O60" s="250">
        <f t="shared" si="2"/>
        <v>11.06457752</v>
      </c>
      <c r="P60" s="250" t="str">
        <f t="shared" si="3"/>
        <v>True</v>
      </c>
      <c r="Q60" s="250">
        <f t="shared" si="4"/>
        <v>11.06457752</v>
      </c>
      <c r="R60" s="250">
        <f t="shared" si="15"/>
        <v>1.432312659</v>
      </c>
      <c r="S60" s="250">
        <f t="shared" si="5"/>
        <v>0.08691678715</v>
      </c>
      <c r="T60" s="250">
        <f t="shared" si="6"/>
        <v>0.2529036036</v>
      </c>
      <c r="U60" s="250">
        <f t="shared" si="7"/>
        <v>2.620065473</v>
      </c>
      <c r="V60" s="368">
        <f t="shared" si="8"/>
        <v>18.26251333</v>
      </c>
      <c r="W60" s="250" t="str">
        <f t="shared" si="9"/>
        <v>False</v>
      </c>
      <c r="X60" s="269">
        <f t="shared" si="10"/>
        <v>0.3486841727</v>
      </c>
    </row>
    <row r="61" ht="12.75" customHeight="1">
      <c r="A61" s="266"/>
      <c r="J61" s="250">
        <f t="shared" si="11"/>
        <v>16</v>
      </c>
      <c r="K61" s="250">
        <f t="shared" si="12"/>
        <v>3.345379584</v>
      </c>
      <c r="L61" s="250">
        <f t="shared" si="13"/>
        <v>23.37822099</v>
      </c>
      <c r="M61" s="250">
        <f t="shared" si="14"/>
        <v>21.49712904</v>
      </c>
      <c r="N61" s="250">
        <f t="shared" si="1"/>
        <v>14.78265452</v>
      </c>
      <c r="O61" s="250">
        <f t="shared" si="2"/>
        <v>11.40054377</v>
      </c>
      <c r="P61" s="250" t="str">
        <f t="shared" si="3"/>
        <v>True</v>
      </c>
      <c r="Q61" s="250">
        <f t="shared" si="4"/>
        <v>11.40054377</v>
      </c>
      <c r="R61" s="250">
        <f t="shared" si="15"/>
        <v>1.60160619</v>
      </c>
      <c r="S61" s="250">
        <f t="shared" si="5"/>
        <v>0.09239159074</v>
      </c>
      <c r="T61" s="250">
        <f t="shared" si="6"/>
        <v>0.2674323692</v>
      </c>
      <c r="U61" s="250">
        <f t="shared" si="7"/>
        <v>2.929746556</v>
      </c>
      <c r="V61" s="368">
        <f t="shared" si="8"/>
        <v>19.02161047</v>
      </c>
      <c r="W61" s="250" t="str">
        <f t="shared" si="9"/>
        <v>False</v>
      </c>
      <c r="X61" s="269">
        <f t="shared" si="10"/>
        <v>0.3753002695</v>
      </c>
    </row>
    <row r="62" ht="12.75" customHeight="1">
      <c r="A62" s="270"/>
      <c r="B62" s="371"/>
      <c r="C62" s="371"/>
      <c r="D62" s="371"/>
      <c r="E62" s="371"/>
      <c r="F62" s="371"/>
      <c r="G62" s="371"/>
      <c r="H62" s="371"/>
      <c r="J62" s="250">
        <f t="shared" si="11"/>
        <v>17</v>
      </c>
      <c r="K62" s="250">
        <f t="shared" si="12"/>
        <v>3.558039716</v>
      </c>
      <c r="L62" s="250">
        <f t="shared" si="13"/>
        <v>26.65677494</v>
      </c>
      <c r="M62" s="250">
        <f t="shared" si="14"/>
        <v>24.57825242</v>
      </c>
      <c r="N62" s="250">
        <f t="shared" si="1"/>
        <v>15.64242208</v>
      </c>
      <c r="O62" s="250">
        <f t="shared" si="2"/>
        <v>11.71147025</v>
      </c>
      <c r="P62" s="250" t="str">
        <f t="shared" si="3"/>
        <v>True</v>
      </c>
      <c r="Q62" s="250">
        <f t="shared" si="4"/>
        <v>11.71147025</v>
      </c>
      <c r="R62" s="250">
        <f t="shared" si="15"/>
        <v>1.776059766</v>
      </c>
      <c r="S62" s="250">
        <f t="shared" si="5"/>
        <v>0.09776513801</v>
      </c>
      <c r="T62" s="250">
        <f t="shared" si="6"/>
        <v>0.2816209054</v>
      </c>
      <c r="U62" s="250">
        <f t="shared" si="7"/>
        <v>3.248866677</v>
      </c>
      <c r="V62" s="368">
        <f t="shared" si="8"/>
        <v>19.75221561</v>
      </c>
      <c r="W62" s="250" t="str">
        <f t="shared" si="9"/>
        <v>False</v>
      </c>
      <c r="X62" s="269">
        <f t="shared" si="10"/>
        <v>0.4015681355</v>
      </c>
    </row>
    <row r="63" ht="12.75" customHeight="1">
      <c r="A63" s="266"/>
      <c r="J63" s="250">
        <f t="shared" si="11"/>
        <v>18</v>
      </c>
      <c r="K63" s="250">
        <f t="shared" si="12"/>
        <v>3.76687613</v>
      </c>
      <c r="L63" s="250">
        <f t="shared" si="13"/>
        <v>30.12118831</v>
      </c>
      <c r="M63" s="250">
        <f t="shared" si="14"/>
        <v>27.84060322</v>
      </c>
      <c r="N63" s="250">
        <f t="shared" si="1"/>
        <v>16.48728786</v>
      </c>
      <c r="O63" s="250">
        <f t="shared" si="2"/>
        <v>12.0007871</v>
      </c>
      <c r="P63" s="250" t="str">
        <f t="shared" si="3"/>
        <v>True</v>
      </c>
      <c r="Q63" s="250">
        <f t="shared" si="4"/>
        <v>12.0007871</v>
      </c>
      <c r="R63" s="250">
        <f t="shared" si="15"/>
        <v>1.955413918</v>
      </c>
      <c r="S63" s="250">
        <f t="shared" si="5"/>
        <v>0.1030455491</v>
      </c>
      <c r="T63" s="250">
        <f t="shared" si="6"/>
        <v>0.2954986175</v>
      </c>
      <c r="U63" s="250">
        <f t="shared" si="7"/>
        <v>3.576951204</v>
      </c>
      <c r="V63" s="368">
        <f t="shared" si="8"/>
        <v>20.45722519</v>
      </c>
      <c r="W63" s="250" t="str">
        <f t="shared" si="9"/>
        <v>False</v>
      </c>
      <c r="X63" s="269">
        <f t="shared" si="10"/>
        <v>0.4275135402</v>
      </c>
    </row>
    <row r="64" ht="12.75" customHeight="1">
      <c r="A64" s="266"/>
      <c r="J64" s="250">
        <f t="shared" si="11"/>
        <v>19</v>
      </c>
      <c r="K64" s="250">
        <f t="shared" si="12"/>
        <v>3.972192756</v>
      </c>
      <c r="L64" s="250">
        <f t="shared" si="13"/>
        <v>33.76820989</v>
      </c>
      <c r="M64" s="250">
        <f t="shared" si="14"/>
        <v>31.28114718</v>
      </c>
      <c r="N64" s="250">
        <f t="shared" si="1"/>
        <v>17.31837978</v>
      </c>
      <c r="O64" s="250">
        <f t="shared" si="2"/>
        <v>12.27126995</v>
      </c>
      <c r="P64" s="250" t="str">
        <f t="shared" si="3"/>
        <v>True</v>
      </c>
      <c r="Q64" s="250">
        <f t="shared" si="4"/>
        <v>12.27126995</v>
      </c>
      <c r="R64" s="250">
        <f t="shared" si="15"/>
        <v>2.139439222</v>
      </c>
      <c r="S64" s="250">
        <f t="shared" si="5"/>
        <v>0.1082398736</v>
      </c>
      <c r="T64" s="250">
        <f t="shared" si="6"/>
        <v>0.3090908003</v>
      </c>
      <c r="U64" s="250">
        <f t="shared" si="7"/>
        <v>3.91358046</v>
      </c>
      <c r="V64" s="368">
        <f t="shared" si="8"/>
        <v>21.13908233</v>
      </c>
      <c r="W64" s="250" t="str">
        <f t="shared" si="9"/>
        <v>False</v>
      </c>
      <c r="X64" s="269">
        <f t="shared" si="10"/>
        <v>0.4531591308</v>
      </c>
    </row>
    <row r="65" ht="12.75" customHeight="1">
      <c r="A65" s="266"/>
      <c r="I65" s="371"/>
      <c r="J65" s="371">
        <f t="shared" si="11"/>
        <v>20</v>
      </c>
      <c r="K65" s="250">
        <f t="shared" si="12"/>
        <v>4.17425374</v>
      </c>
      <c r="L65" s="250">
        <f t="shared" si="13"/>
        <v>37.59484014</v>
      </c>
      <c r="M65" s="250">
        <f t="shared" si="14"/>
        <v>34.89707728</v>
      </c>
      <c r="N65" s="250">
        <f t="shared" si="1"/>
        <v>18.13668451</v>
      </c>
      <c r="O65" s="250">
        <f t="shared" si="2"/>
        <v>12.52519562</v>
      </c>
      <c r="P65" s="250" t="str">
        <f t="shared" si="3"/>
        <v>True</v>
      </c>
      <c r="Q65" s="250">
        <f t="shared" si="4"/>
        <v>12.52519562</v>
      </c>
      <c r="R65" s="250">
        <f t="shared" si="15"/>
        <v>2.327931145</v>
      </c>
      <c r="S65" s="250">
        <f t="shared" si="5"/>
        <v>0.1133542782</v>
      </c>
      <c r="T65" s="250">
        <f t="shared" si="6"/>
        <v>0.3224194017</v>
      </c>
      <c r="U65" s="250">
        <f t="shared" si="7"/>
        <v>4.258380304</v>
      </c>
      <c r="V65" s="368">
        <f t="shared" si="8"/>
        <v>21.79986938</v>
      </c>
      <c r="W65" s="250" t="str">
        <f t="shared" si="9"/>
        <v>False</v>
      </c>
      <c r="X65" s="269">
        <f t="shared" si="10"/>
        <v>0.4785249168</v>
      </c>
    </row>
    <row r="66" ht="12.75" customHeight="1">
      <c r="A66" s="266"/>
      <c r="J66" s="250">
        <f t="shared" si="11"/>
        <v>21</v>
      </c>
      <c r="K66" s="250">
        <f t="shared" si="12"/>
        <v>4.373290383</v>
      </c>
      <c r="L66" s="250">
        <f t="shared" si="13"/>
        <v>41.59829881</v>
      </c>
      <c r="M66" s="250">
        <f t="shared" si="14"/>
        <v>38.68578555</v>
      </c>
      <c r="N66" s="250">
        <f t="shared" si="1"/>
        <v>18.9430712</v>
      </c>
      <c r="O66" s="250">
        <f t="shared" si="2"/>
        <v>12.76445427</v>
      </c>
      <c r="P66" s="250" t="str">
        <f t="shared" si="3"/>
        <v>True</v>
      </c>
      <c r="Q66" s="250">
        <f t="shared" si="4"/>
        <v>12.76445427</v>
      </c>
      <c r="R66" s="250">
        <f t="shared" si="15"/>
        <v>2.520706029</v>
      </c>
      <c r="S66" s="250">
        <f t="shared" si="5"/>
        <v>0.118394195</v>
      </c>
      <c r="T66" s="250">
        <f t="shared" si="6"/>
        <v>0.3355036138</v>
      </c>
      <c r="U66" s="250">
        <f t="shared" si="7"/>
        <v>4.611014775</v>
      </c>
      <c r="V66" s="368">
        <f t="shared" si="8"/>
        <v>22.44137777</v>
      </c>
      <c r="W66" s="250" t="str">
        <f t="shared" si="9"/>
        <v>False</v>
      </c>
      <c r="X66" s="269">
        <f t="shared" si="10"/>
        <v>0.5036286707</v>
      </c>
    </row>
    <row r="67" ht="12.75" customHeight="1">
      <c r="A67" s="270"/>
      <c r="B67" s="371"/>
      <c r="C67" s="371"/>
      <c r="D67" s="371"/>
      <c r="E67" s="371"/>
      <c r="F67" s="371"/>
      <c r="G67" s="371"/>
      <c r="H67" s="371"/>
      <c r="J67" s="250">
        <f t="shared" si="11"/>
        <v>22</v>
      </c>
      <c r="K67" s="250">
        <f t="shared" si="12"/>
        <v>4.569506607</v>
      </c>
      <c r="L67" s="250">
        <f t="shared" si="13"/>
        <v>45.77599818</v>
      </c>
      <c r="M67" s="250">
        <f t="shared" si="14"/>
        <v>42.64483951</v>
      </c>
      <c r="N67" s="250">
        <f t="shared" si="1"/>
        <v>19.73831031</v>
      </c>
      <c r="O67" s="250">
        <f t="shared" si="2"/>
        <v>12.9906319</v>
      </c>
      <c r="P67" s="250" t="str">
        <f t="shared" si="3"/>
        <v>True</v>
      </c>
      <c r="Q67" s="250">
        <f t="shared" si="4"/>
        <v>12.9906319</v>
      </c>
      <c r="R67" s="250">
        <f t="shared" si="15"/>
        <v>2.7175979</v>
      </c>
      <c r="S67" s="250">
        <f t="shared" si="5"/>
        <v>0.1233644394</v>
      </c>
      <c r="T67" s="250">
        <f t="shared" si="6"/>
        <v>0.3483603366</v>
      </c>
      <c r="U67" s="250">
        <f t="shared" si="7"/>
        <v>4.971180267</v>
      </c>
      <c r="V67" s="368">
        <f t="shared" si="8"/>
        <v>23.06516146</v>
      </c>
      <c r="W67" s="250" t="str">
        <f t="shared" si="9"/>
        <v>False</v>
      </c>
      <c r="X67" s="269">
        <f t="shared" si="10"/>
        <v>0.5284862586</v>
      </c>
    </row>
    <row r="68" ht="12.75" customHeight="1">
      <c r="A68" s="266"/>
      <c r="J68" s="250">
        <f t="shared" si="11"/>
        <v>23</v>
      </c>
      <c r="K68" s="250">
        <f t="shared" si="12"/>
        <v>4.763083326</v>
      </c>
      <c r="L68" s="250">
        <f t="shared" si="13"/>
        <v>50.12552074</v>
      </c>
      <c r="M68" s="250">
        <f t="shared" si="14"/>
        <v>46.77196245</v>
      </c>
      <c r="N68" s="250">
        <f t="shared" si="1"/>
        <v>20.52308875</v>
      </c>
      <c r="O68" s="250">
        <f t="shared" si="2"/>
        <v>13.20507195</v>
      </c>
      <c r="P68" s="250" t="str">
        <f t="shared" si="3"/>
        <v>True</v>
      </c>
      <c r="Q68" s="250">
        <f t="shared" si="4"/>
        <v>13.20507195</v>
      </c>
      <c r="R68" s="250">
        <f t="shared" si="15"/>
        <v>2.918455917</v>
      </c>
      <c r="S68" s="250">
        <f t="shared" si="5"/>
        <v>0.1282693047</v>
      </c>
      <c r="T68" s="250">
        <f t="shared" si="6"/>
        <v>0.3610045464</v>
      </c>
      <c r="U68" s="250">
        <f t="shared" si="7"/>
        <v>5.338600852</v>
      </c>
      <c r="V68" s="368">
        <f t="shared" si="8"/>
        <v>23.67257843</v>
      </c>
      <c r="W68" s="250" t="str">
        <f t="shared" si="9"/>
        <v>False</v>
      </c>
      <c r="X68" s="269">
        <f t="shared" si="10"/>
        <v>0.5531119132</v>
      </c>
    </row>
    <row r="69" ht="12.75" customHeight="1">
      <c r="A69" s="266"/>
      <c r="J69" s="250">
        <f t="shared" si="11"/>
        <v>24</v>
      </c>
      <c r="K69" s="250">
        <f t="shared" si="12"/>
        <v>4.95418195</v>
      </c>
      <c r="L69" s="250">
        <f t="shared" si="13"/>
        <v>54.64460032</v>
      </c>
      <c r="M69" s="250">
        <f t="shared" si="14"/>
        <v>51.06501662</v>
      </c>
      <c r="N69" s="250">
        <f t="shared" si="1"/>
        <v>21.2980222</v>
      </c>
      <c r="O69" s="250">
        <f t="shared" si="2"/>
        <v>13.40892219</v>
      </c>
      <c r="P69" s="250" t="str">
        <f t="shared" si="3"/>
        <v>True</v>
      </c>
      <c r="Q69" s="250">
        <f t="shared" si="4"/>
        <v>13.40892219</v>
      </c>
      <c r="R69" s="250">
        <f t="shared" si="15"/>
        <v>3.123142292</v>
      </c>
      <c r="S69" s="250">
        <f t="shared" si="5"/>
        <v>0.1331126387</v>
      </c>
      <c r="T69" s="250">
        <f t="shared" si="6"/>
        <v>0.373449591</v>
      </c>
      <c r="U69" s="250">
        <f t="shared" si="7"/>
        <v>5.713024481</v>
      </c>
      <c r="V69" s="368">
        <f t="shared" si="8"/>
        <v>24.26482343</v>
      </c>
      <c r="W69" s="250" t="str">
        <f t="shared" si="9"/>
        <v>False</v>
      </c>
      <c r="X69" s="269">
        <f t="shared" si="10"/>
        <v>0.5775184601</v>
      </c>
    </row>
    <row r="70" ht="12.75" customHeight="1">
      <c r="A70" s="266"/>
      <c r="I70" s="371"/>
      <c r="J70" s="371">
        <f t="shared" si="11"/>
        <v>25</v>
      </c>
      <c r="K70" s="250">
        <f t="shared" si="12"/>
        <v>5.142947243</v>
      </c>
      <c r="L70" s="250">
        <f t="shared" si="13"/>
        <v>59.33110616</v>
      </c>
      <c r="M70" s="250">
        <f t="shared" si="14"/>
        <v>55.52198894</v>
      </c>
      <c r="N70" s="250">
        <f t="shared" si="1"/>
        <v>22.06366513</v>
      </c>
      <c r="O70" s="250">
        <f t="shared" si="2"/>
        <v>13.60317081</v>
      </c>
      <c r="P70" s="250" t="str">
        <f t="shared" si="3"/>
        <v>True</v>
      </c>
      <c r="Q70" s="250">
        <f t="shared" si="4"/>
        <v>13.60317081</v>
      </c>
      <c r="R70" s="250">
        <f t="shared" si="15"/>
        <v>3.331530582</v>
      </c>
      <c r="S70" s="250">
        <f t="shared" si="5"/>
        <v>0.1378979071</v>
      </c>
      <c r="T70" s="250">
        <f t="shared" si="6"/>
        <v>0.3857074297</v>
      </c>
      <c r="U70" s="250">
        <f t="shared" si="7"/>
        <v>6.094219858</v>
      </c>
      <c r="V70" s="368">
        <f t="shared" si="8"/>
        <v>24.84295397</v>
      </c>
      <c r="W70" s="250" t="str">
        <f t="shared" si="9"/>
        <v>False</v>
      </c>
      <c r="X70" s="269">
        <f t="shared" si="10"/>
        <v>0.6017175061</v>
      </c>
    </row>
    <row r="71" ht="12.75" customHeight="1">
      <c r="A71" s="266"/>
      <c r="I71" s="371"/>
      <c r="J71" s="250">
        <f t="shared" si="11"/>
        <v>26</v>
      </c>
      <c r="K71" s="250">
        <f t="shared" si="12"/>
        <v>5.329509661</v>
      </c>
      <c r="L71" s="250">
        <f t="shared" si="13"/>
        <v>64.18302918</v>
      </c>
      <c r="M71" s="250">
        <f t="shared" si="14"/>
        <v>60.14097867</v>
      </c>
      <c r="N71" s="250">
        <f t="shared" si="1"/>
        <v>22.82051914</v>
      </c>
      <c r="O71" s="250">
        <f t="shared" si="2"/>
        <v>13.78867453</v>
      </c>
      <c r="P71" s="250" t="str">
        <f t="shared" si="3"/>
        <v>True</v>
      </c>
      <c r="Q71" s="250">
        <f t="shared" si="4"/>
        <v>13.78867453</v>
      </c>
      <c r="R71" s="250">
        <f t="shared" si="15"/>
        <v>3.543504275</v>
      </c>
      <c r="S71" s="250">
        <f t="shared" si="5"/>
        <v>0.1426282446</v>
      </c>
      <c r="T71" s="250">
        <f t="shared" si="6"/>
        <v>0.3977888292</v>
      </c>
      <c r="U71" s="250">
        <f t="shared" si="7"/>
        <v>6.481973852</v>
      </c>
      <c r="V71" s="368">
        <f t="shared" si="8"/>
        <v>25.4079113</v>
      </c>
      <c r="W71" s="250" t="str">
        <f t="shared" si="9"/>
        <v>False</v>
      </c>
      <c r="X71" s="269">
        <f t="shared" si="10"/>
        <v>0.6257195968</v>
      </c>
    </row>
    <row r="72" ht="12.75" customHeight="1">
      <c r="A72" s="270"/>
      <c r="B72" s="371"/>
      <c r="C72" s="371"/>
      <c r="D72" s="371"/>
      <c r="E72" s="371"/>
      <c r="F72" s="371"/>
      <c r="G72" s="371"/>
      <c r="H72" s="371"/>
      <c r="J72" s="250">
        <f t="shared" si="11"/>
        <v>27</v>
      </c>
      <c r="K72" s="250">
        <f t="shared" si="12"/>
        <v>5.513987281</v>
      </c>
      <c r="L72" s="250">
        <f t="shared" si="13"/>
        <v>69.19847022</v>
      </c>
      <c r="M72" s="250">
        <f t="shared" si="14"/>
        <v>64.92018679</v>
      </c>
      <c r="N72" s="250">
        <f t="shared" si="1"/>
        <v>23.56903985</v>
      </c>
      <c r="O72" s="250">
        <f t="shared" si="2"/>
        <v>13.96618091</v>
      </c>
      <c r="P72" s="250" t="str">
        <f t="shared" si="3"/>
        <v>True</v>
      </c>
      <c r="Q72" s="250">
        <f t="shared" si="4"/>
        <v>13.96618091</v>
      </c>
      <c r="R72" s="250">
        <f t="shared" si="15"/>
        <v>3.758955603</v>
      </c>
      <c r="S72" s="250">
        <f t="shared" si="5"/>
        <v>0.1473064991</v>
      </c>
      <c r="T72" s="250">
        <f t="shared" si="6"/>
        <v>0.409703525</v>
      </c>
      <c r="U72" s="250">
        <f t="shared" si="7"/>
        <v>6.876089328</v>
      </c>
      <c r="V72" s="368">
        <f t="shared" si="8"/>
        <v>25.96053744</v>
      </c>
      <c r="W72" s="250" t="str">
        <f t="shared" si="9"/>
        <v>False</v>
      </c>
      <c r="X72" s="269">
        <f t="shared" si="10"/>
        <v>0.6495343497</v>
      </c>
    </row>
    <row r="73" ht="12.75" customHeight="1">
      <c r="A73" s="266"/>
      <c r="J73" s="250">
        <f t="shared" si="11"/>
        <v>28</v>
      </c>
      <c r="K73" s="250">
        <f t="shared" si="12"/>
        <v>5.696487415</v>
      </c>
      <c r="L73" s="250">
        <f t="shared" si="13"/>
        <v>74.37562981</v>
      </c>
      <c r="M73" s="250">
        <f t="shared" si="14"/>
        <v>69.85790673</v>
      </c>
      <c r="N73" s="250">
        <f t="shared" si="1"/>
        <v>24.30964267</v>
      </c>
      <c r="O73" s="250">
        <f t="shared" si="2"/>
        <v>14.13634601</v>
      </c>
      <c r="P73" s="250" t="str">
        <f t="shared" si="3"/>
        <v>True</v>
      </c>
      <c r="Q73" s="250">
        <f t="shared" si="4"/>
        <v>14.13634601</v>
      </c>
      <c r="R73" s="250">
        <f t="shared" si="15"/>
        <v>3.977784544</v>
      </c>
      <c r="S73" s="250">
        <f t="shared" si="5"/>
        <v>0.1519352667</v>
      </c>
      <c r="T73" s="250">
        <f t="shared" si="6"/>
        <v>0.4214603567</v>
      </c>
      <c r="U73" s="250">
        <f t="shared" si="7"/>
        <v>7.27638332</v>
      </c>
      <c r="V73" s="368">
        <f t="shared" si="8"/>
        <v>26.50158913</v>
      </c>
      <c r="W73" s="250" t="str">
        <f t="shared" si="9"/>
        <v>False</v>
      </c>
      <c r="X73" s="269">
        <f t="shared" si="10"/>
        <v>0.6731705659</v>
      </c>
      <c r="Y73" s="371"/>
      <c r="Z73" s="371"/>
    </row>
    <row r="74" ht="12.75" customHeight="1">
      <c r="A74" s="266"/>
      <c r="J74" s="250">
        <f t="shared" si="11"/>
        <v>29</v>
      </c>
      <c r="K74" s="250">
        <f t="shared" si="12"/>
        <v>5.877107952</v>
      </c>
      <c r="L74" s="250">
        <f t="shared" si="13"/>
        <v>79.71279923</v>
      </c>
      <c r="M74" s="250">
        <f t="shared" si="14"/>
        <v>74.95251625</v>
      </c>
      <c r="N74" s="250">
        <f t="shared" si="1"/>
        <v>25.04270771</v>
      </c>
      <c r="O74" s="250">
        <f t="shared" si="2"/>
        <v>14.29974873</v>
      </c>
      <c r="P74" s="250" t="str">
        <f t="shared" si="3"/>
        <v>True</v>
      </c>
      <c r="Q74" s="250">
        <f t="shared" si="4"/>
        <v>14.29974873</v>
      </c>
      <c r="R74" s="250">
        <f t="shared" si="15"/>
        <v>4.199897971</v>
      </c>
      <c r="S74" s="250">
        <f t="shared" si="5"/>
        <v>0.1565169232</v>
      </c>
      <c r="T74" s="250">
        <f t="shared" si="6"/>
        <v>0.43306738</v>
      </c>
      <c r="U74" s="250">
        <f t="shared" si="7"/>
        <v>7.682685476</v>
      </c>
      <c r="V74" s="368">
        <f t="shared" si="8"/>
        <v>27.03174942</v>
      </c>
      <c r="W74" s="250" t="str">
        <f t="shared" si="9"/>
        <v>False</v>
      </c>
      <c r="X74" s="269">
        <f t="shared" si="10"/>
        <v>0.6966363256</v>
      </c>
    </row>
    <row r="75" ht="12.75" customHeight="1">
      <c r="A75" s="270"/>
      <c r="B75" s="371"/>
      <c r="C75" s="371"/>
      <c r="D75" s="371"/>
      <c r="E75" s="371"/>
      <c r="I75" s="371"/>
      <c r="J75" s="371">
        <f t="shared" si="11"/>
        <v>30</v>
      </c>
      <c r="K75" s="250">
        <f t="shared" si="12"/>
        <v>6.0559385</v>
      </c>
      <c r="L75" s="250">
        <f t="shared" si="13"/>
        <v>85.20835273</v>
      </c>
      <c r="M75" s="250">
        <f t="shared" si="14"/>
        <v>80.20247034</v>
      </c>
      <c r="N75" s="250">
        <f t="shared" si="1"/>
        <v>25.76858387</v>
      </c>
      <c r="O75" s="250">
        <f t="shared" si="2"/>
        <v>14.4569024</v>
      </c>
      <c r="P75" s="250" t="str">
        <f t="shared" si="3"/>
        <v>True</v>
      </c>
      <c r="Q75" s="250">
        <f t="shared" si="4"/>
        <v>14.4569024</v>
      </c>
      <c r="R75" s="250">
        <f t="shared" si="15"/>
        <v>4.425208925</v>
      </c>
      <c r="S75" s="250">
        <f t="shared" si="5"/>
        <v>0.1610536492</v>
      </c>
      <c r="T75" s="250">
        <f t="shared" si="6"/>
        <v>0.4445319619</v>
      </c>
      <c r="U75" s="250">
        <f t="shared" si="7"/>
        <v>8.094836725</v>
      </c>
      <c r="V75" s="368">
        <f t="shared" si="8"/>
        <v>27.55163724</v>
      </c>
      <c r="W75" s="250" t="str">
        <f t="shared" si="9"/>
        <v>False</v>
      </c>
      <c r="X75" s="269">
        <f t="shared" si="10"/>
        <v>0.71993907</v>
      </c>
    </row>
    <row r="76" ht="12.75" customHeight="1">
      <c r="A76" s="266"/>
      <c r="J76" s="250">
        <f t="shared" si="11"/>
        <v>31</v>
      </c>
      <c r="K76" s="250">
        <f t="shared" si="12"/>
        <v>6.233061351</v>
      </c>
      <c r="L76" s="250">
        <f t="shared" si="13"/>
        <v>90.86074062</v>
      </c>
      <c r="M76" s="250">
        <f t="shared" si="14"/>
        <v>85.60629488</v>
      </c>
      <c r="N76" s="250">
        <f t="shared" si="1"/>
        <v>26.48759243</v>
      </c>
      <c r="O76" s="250">
        <f t="shared" si="2"/>
        <v>14.60826429</v>
      </c>
      <c r="P76" s="250" t="str">
        <f t="shared" si="3"/>
        <v>True</v>
      </c>
      <c r="Q76" s="250">
        <f t="shared" si="4"/>
        <v>14.60826429</v>
      </c>
      <c r="R76" s="250">
        <f t="shared" si="15"/>
        <v>4.65363599</v>
      </c>
      <c r="S76" s="250">
        <f t="shared" si="5"/>
        <v>0.1655474527</v>
      </c>
      <c r="T76" s="250">
        <f t="shared" si="6"/>
        <v>0.4558608618</v>
      </c>
      <c r="U76" s="250">
        <f t="shared" si="7"/>
        <v>8.512688135</v>
      </c>
      <c r="V76" s="368">
        <f t="shared" si="8"/>
        <v>28.06181553</v>
      </c>
      <c r="W76" s="250" t="str">
        <f t="shared" si="9"/>
        <v>False</v>
      </c>
      <c r="X76" s="269">
        <f t="shared" si="10"/>
        <v>0.743085671</v>
      </c>
    </row>
    <row r="77" ht="12.75" customHeight="1">
      <c r="A77" s="270"/>
      <c r="B77" s="371"/>
      <c r="C77" s="371"/>
      <c r="D77" s="371"/>
      <c r="E77" s="371"/>
      <c r="F77" s="371"/>
      <c r="G77" s="371"/>
      <c r="H77" s="371"/>
      <c r="J77" s="250">
        <f t="shared" si="11"/>
        <v>32</v>
      </c>
      <c r="K77" s="250">
        <f t="shared" si="12"/>
        <v>6.408552306</v>
      </c>
      <c r="L77" s="250">
        <f t="shared" si="13"/>
        <v>96.66848318</v>
      </c>
      <c r="M77" s="250">
        <f t="shared" si="14"/>
        <v>91.1625811</v>
      </c>
      <c r="N77" s="250">
        <f t="shared" si="1"/>
        <v>27.20003002</v>
      </c>
      <c r="O77" s="250">
        <f t="shared" si="2"/>
        <v>14.75424344</v>
      </c>
      <c r="P77" s="250" t="str">
        <f t="shared" si="3"/>
        <v>True</v>
      </c>
      <c r="Q77" s="250">
        <f t="shared" si="4"/>
        <v>14.75424344</v>
      </c>
      <c r="R77" s="250">
        <f t="shared" si="15"/>
        <v>4.885102747</v>
      </c>
      <c r="S77" s="250">
        <f t="shared" si="5"/>
        <v>0.1700001877</v>
      </c>
      <c r="T77" s="250">
        <f t="shared" si="6"/>
        <v>0.4670602997</v>
      </c>
      <c r="U77" s="250">
        <f t="shared" si="7"/>
        <v>8.936099919</v>
      </c>
      <c r="V77" s="368">
        <f t="shared" si="8"/>
        <v>28.562798</v>
      </c>
      <c r="W77" s="250" t="str">
        <f t="shared" si="9"/>
        <v>False</v>
      </c>
      <c r="X77" s="269">
        <f t="shared" si="10"/>
        <v>0.766082492</v>
      </c>
    </row>
    <row r="78" ht="12.75" customHeight="1">
      <c r="A78" s="266"/>
      <c r="F78" s="371"/>
      <c r="G78" s="371"/>
      <c r="H78" s="371"/>
      <c r="J78" s="250">
        <f t="shared" si="11"/>
        <v>33</v>
      </c>
      <c r="K78" s="250">
        <f t="shared" si="12"/>
        <v>6.582481383</v>
      </c>
      <c r="L78" s="250">
        <f t="shared" si="13"/>
        <v>102.6301652</v>
      </c>
      <c r="M78" s="250">
        <f t="shared" si="14"/>
        <v>96.86998056</v>
      </c>
      <c r="N78" s="250">
        <f t="shared" si="1"/>
        <v>27.90617129</v>
      </c>
      <c r="O78" s="250">
        <f t="shared" si="2"/>
        <v>14.89520723</v>
      </c>
      <c r="P78" s="250" t="str">
        <f t="shared" si="3"/>
        <v>True</v>
      </c>
      <c r="Q78" s="250">
        <f t="shared" si="4"/>
        <v>14.89520723</v>
      </c>
      <c r="R78" s="250">
        <f t="shared" si="15"/>
        <v>5.119537308</v>
      </c>
      <c r="S78" s="250">
        <f t="shared" si="5"/>
        <v>0.1744135705</v>
      </c>
      <c r="T78" s="250">
        <f t="shared" si="6"/>
        <v>0.478136016</v>
      </c>
      <c r="U78" s="250">
        <f t="shared" si="7"/>
        <v>9.364940575</v>
      </c>
      <c r="V78" s="368">
        <f t="shared" si="8"/>
        <v>29.05505493</v>
      </c>
      <c r="W78" s="250" t="str">
        <f t="shared" si="9"/>
        <v>False</v>
      </c>
      <c r="X78" s="269">
        <f t="shared" si="10"/>
        <v>0.78893544</v>
      </c>
    </row>
    <row r="79" ht="12.75" customHeight="1">
      <c r="A79" s="266"/>
      <c r="J79" s="250">
        <f t="shared" si="11"/>
        <v>34</v>
      </c>
      <c r="K79" s="250">
        <f t="shared" si="12"/>
        <v>6.754913428</v>
      </c>
      <c r="L79" s="250">
        <f t="shared" si="13"/>
        <v>108.7444313</v>
      </c>
      <c r="M79" s="250">
        <f t="shared" si="14"/>
        <v>102.7272007</v>
      </c>
      <c r="N79" s="250">
        <f t="shared" si="1"/>
        <v>28.60627111</v>
      </c>
      <c r="O79" s="250">
        <f t="shared" si="2"/>
        <v>15.03148681</v>
      </c>
      <c r="P79" s="250" t="str">
        <f t="shared" si="3"/>
        <v>True</v>
      </c>
      <c r="Q79" s="250">
        <f t="shared" si="4"/>
        <v>15.03148681</v>
      </c>
      <c r="R79" s="250">
        <f t="shared" si="15"/>
        <v>5.356871898</v>
      </c>
      <c r="S79" s="250">
        <f t="shared" si="5"/>
        <v>0.1787891944</v>
      </c>
      <c r="T79" s="250">
        <f t="shared" si="6"/>
        <v>0.4890933218</v>
      </c>
      <c r="U79" s="250">
        <f t="shared" si="7"/>
        <v>9.799086122</v>
      </c>
      <c r="V79" s="368">
        <f t="shared" si="8"/>
        <v>29.53901817</v>
      </c>
      <c r="W79" s="250" t="str">
        <f t="shared" si="9"/>
        <v>False</v>
      </c>
      <c r="X79" s="269">
        <f t="shared" si="10"/>
        <v>0.8116500112</v>
      </c>
    </row>
    <row r="80" ht="12.75" customHeight="1">
      <c r="A80" s="266"/>
      <c r="I80" s="371"/>
      <c r="J80" s="371">
        <f t="shared" si="11"/>
        <v>35</v>
      </c>
      <c r="K80" s="250">
        <f t="shared" si="12"/>
        <v>6.925908648</v>
      </c>
      <c r="L80" s="250">
        <f t="shared" si="13"/>
        <v>115.0099813</v>
      </c>
      <c r="M80" s="250">
        <f t="shared" si="14"/>
        <v>108.733001</v>
      </c>
      <c r="N80" s="250">
        <f t="shared" si="1"/>
        <v>29.3005666</v>
      </c>
      <c r="O80" s="250">
        <f t="shared" si="2"/>
        <v>15.16338171</v>
      </c>
      <c r="P80" s="250" t="str">
        <f t="shared" si="3"/>
        <v>True</v>
      </c>
      <c r="Q80" s="250">
        <f t="shared" si="4"/>
        <v>15.16338171</v>
      </c>
      <c r="R80" s="250">
        <f t="shared" si="15"/>
        <v>5.597042493</v>
      </c>
      <c r="S80" s="250">
        <f t="shared" si="5"/>
        <v>0.1831285413</v>
      </c>
      <c r="T80" s="250">
        <f t="shared" si="6"/>
        <v>0.4999371435</v>
      </c>
      <c r="U80" s="250">
        <f t="shared" si="7"/>
        <v>10.23841945</v>
      </c>
      <c r="V80" s="368">
        <f t="shared" si="8"/>
        <v>30.01508531</v>
      </c>
      <c r="W80" s="250" t="str">
        <f t="shared" si="9"/>
        <v>False</v>
      </c>
      <c r="X80" s="269">
        <f t="shared" si="10"/>
        <v>0.8342313312</v>
      </c>
    </row>
    <row r="81" ht="12.75" customHeight="1">
      <c r="A81" s="266"/>
      <c r="J81" s="250">
        <f t="shared" si="11"/>
        <v>36</v>
      </c>
      <c r="K81" s="250">
        <f t="shared" si="12"/>
        <v>7.095523067</v>
      </c>
      <c r="L81" s="250">
        <f t="shared" si="13"/>
        <v>121.4255665</v>
      </c>
      <c r="M81" s="250">
        <f t="shared" si="14"/>
        <v>114.886189</v>
      </c>
      <c r="N81" s="250">
        <f t="shared" si="1"/>
        <v>29.98927883</v>
      </c>
      <c r="O81" s="250">
        <f t="shared" si="2"/>
        <v>15.29116372</v>
      </c>
      <c r="P81" s="250" t="str">
        <f t="shared" si="3"/>
        <v>True</v>
      </c>
      <c r="Q81" s="250">
        <f t="shared" si="4"/>
        <v>15.29116372</v>
      </c>
      <c r="R81" s="250">
        <f t="shared" si="15"/>
        <v>5.839988499</v>
      </c>
      <c r="S81" s="250">
        <f t="shared" si="5"/>
        <v>0.1874329927</v>
      </c>
      <c r="T81" s="250">
        <f t="shared" si="6"/>
        <v>0.5106720612</v>
      </c>
      <c r="U81" s="250">
        <f t="shared" si="7"/>
        <v>10.68282971</v>
      </c>
      <c r="V81" s="368">
        <f t="shared" si="8"/>
        <v>30.48362339</v>
      </c>
      <c r="W81" s="250" t="str">
        <f t="shared" si="9"/>
        <v>False</v>
      </c>
      <c r="X81" s="269">
        <f t="shared" si="10"/>
        <v>0.8566841898</v>
      </c>
    </row>
    <row r="82" ht="12.75" customHeight="1">
      <c r="A82" s="270"/>
      <c r="B82" s="371"/>
      <c r="C82" s="371"/>
      <c r="D82" s="371"/>
      <c r="E82" s="371"/>
      <c r="F82" s="371"/>
      <c r="G82" s="371"/>
      <c r="H82" s="371"/>
      <c r="J82" s="250">
        <f t="shared" si="11"/>
        <v>37</v>
      </c>
      <c r="K82" s="250">
        <f t="shared" si="12"/>
        <v>7.263808935</v>
      </c>
      <c r="L82" s="250">
        <f t="shared" si="13"/>
        <v>127.9899864</v>
      </c>
      <c r="M82" s="250">
        <f t="shared" si="14"/>
        <v>121.1856175</v>
      </c>
      <c r="N82" s="250">
        <f t="shared" si="1"/>
        <v>30.67261433</v>
      </c>
      <c r="O82" s="250">
        <f t="shared" si="2"/>
        <v>15.4150802</v>
      </c>
      <c r="P82" s="250" t="str">
        <f t="shared" si="3"/>
        <v>True</v>
      </c>
      <c r="Q82" s="250">
        <f t="shared" si="4"/>
        <v>15.4150802</v>
      </c>
      <c r="R82" s="250">
        <f t="shared" si="15"/>
        <v>6.08565247</v>
      </c>
      <c r="S82" s="250">
        <f t="shared" si="5"/>
        <v>0.1917038395</v>
      </c>
      <c r="T82" s="250">
        <f t="shared" si="6"/>
        <v>0.5213023423</v>
      </c>
      <c r="U82" s="250">
        <f t="shared" si="7"/>
        <v>11.13221182</v>
      </c>
      <c r="V82" s="368">
        <f t="shared" si="8"/>
        <v>30.94497205</v>
      </c>
      <c r="W82" s="250" t="str">
        <f t="shared" si="9"/>
        <v>False</v>
      </c>
      <c r="X82" s="269">
        <f t="shared" si="10"/>
        <v>0.8790130718</v>
      </c>
    </row>
    <row r="83" ht="12.75" customHeight="1">
      <c r="A83" s="266"/>
      <c r="J83" s="250">
        <f t="shared" si="11"/>
        <v>38</v>
      </c>
      <c r="K83" s="250">
        <f t="shared" si="12"/>
        <v>7.430815081</v>
      </c>
      <c r="L83" s="250">
        <f t="shared" si="13"/>
        <v>134.702085</v>
      </c>
      <c r="M83" s="250">
        <f t="shared" si="14"/>
        <v>127.6301812</v>
      </c>
      <c r="N83" s="250">
        <f t="shared" si="1"/>
        <v>31.35076641</v>
      </c>
      <c r="O83" s="250">
        <f t="shared" si="2"/>
        <v>15.53535694</v>
      </c>
      <c r="P83" s="250" t="str">
        <f t="shared" si="3"/>
        <v>True</v>
      </c>
      <c r="Q83" s="250">
        <f t="shared" si="4"/>
        <v>15.53535694</v>
      </c>
      <c r="R83" s="250">
        <f t="shared" si="15"/>
        <v>6.333979854</v>
      </c>
      <c r="S83" s="250">
        <f t="shared" si="5"/>
        <v>0.19594229</v>
      </c>
      <c r="T83" s="250">
        <f t="shared" si="6"/>
        <v>0.5318319709</v>
      </c>
      <c r="U83" s="250">
        <f t="shared" si="7"/>
        <v>11.58646599</v>
      </c>
      <c r="V83" s="368">
        <f t="shared" si="8"/>
        <v>31.39944633</v>
      </c>
      <c r="W83" s="250" t="str">
        <f t="shared" si="9"/>
        <v>False</v>
      </c>
      <c r="X83" s="269">
        <f t="shared" si="10"/>
        <v>0.9012221843</v>
      </c>
    </row>
    <row r="84" ht="12.75" customHeight="1">
      <c r="A84" s="266"/>
      <c r="J84" s="250">
        <f t="shared" si="11"/>
        <v>39</v>
      </c>
      <c r="K84" s="250">
        <f t="shared" si="12"/>
        <v>7.596587223</v>
      </c>
      <c r="L84" s="250">
        <f t="shared" si="13"/>
        <v>141.5607483</v>
      </c>
      <c r="M84" s="250">
        <f t="shared" si="14"/>
        <v>134.2188146</v>
      </c>
      <c r="N84" s="250">
        <f t="shared" si="1"/>
        <v>32.02391636</v>
      </c>
      <c r="O84" s="250">
        <f t="shared" si="2"/>
        <v>15.65220057</v>
      </c>
      <c r="P84" s="250" t="str">
        <f t="shared" si="3"/>
        <v>True</v>
      </c>
      <c r="Q84" s="250">
        <f t="shared" si="4"/>
        <v>15.65220057</v>
      </c>
      <c r="R84" s="250">
        <f t="shared" si="15"/>
        <v>6.584918763</v>
      </c>
      <c r="S84" s="250">
        <f t="shared" si="5"/>
        <v>0.2001494773</v>
      </c>
      <c r="T84" s="250">
        <f t="shared" si="6"/>
        <v>0.5422646741</v>
      </c>
      <c r="U84" s="250">
        <f t="shared" si="7"/>
        <v>12.04549732</v>
      </c>
      <c r="V84" s="368">
        <f t="shared" si="8"/>
        <v>31.84733906</v>
      </c>
      <c r="W84" s="250" t="str">
        <f t="shared" si="9"/>
        <v>False</v>
      </c>
      <c r="X84" s="269">
        <f t="shared" si="10"/>
        <v>0.9233154809</v>
      </c>
    </row>
    <row r="85" ht="12.75" customHeight="1">
      <c r="A85" s="266"/>
      <c r="I85" s="371"/>
      <c r="J85" s="371">
        <f t="shared" si="11"/>
        <v>40</v>
      </c>
      <c r="K85" s="250">
        <f t="shared" si="12"/>
        <v>7.761168248</v>
      </c>
      <c r="L85" s="250">
        <f t="shared" si="13"/>
        <v>148.5649016</v>
      </c>
      <c r="M85" s="250">
        <f t="shared" si="14"/>
        <v>140.9504886</v>
      </c>
      <c r="N85" s="250">
        <f t="shared" si="1"/>
        <v>32.6922345</v>
      </c>
      <c r="O85" s="250">
        <f t="shared" si="2"/>
        <v>15.76580067</v>
      </c>
      <c r="P85" s="250" t="str">
        <f t="shared" si="3"/>
        <v>True</v>
      </c>
      <c r="Q85" s="250">
        <f t="shared" si="4"/>
        <v>15.76580067</v>
      </c>
      <c r="R85" s="250">
        <f t="shared" si="15"/>
        <v>6.838419779</v>
      </c>
      <c r="S85" s="250">
        <f t="shared" si="5"/>
        <v>0.2043264656</v>
      </c>
      <c r="T85" s="250">
        <f t="shared" si="6"/>
        <v>0.5526039447</v>
      </c>
      <c r="U85" s="250">
        <f t="shared" si="7"/>
        <v>12.50921538</v>
      </c>
      <c r="V85" s="368">
        <f t="shared" si="8"/>
        <v>32.28892297</v>
      </c>
      <c r="W85" s="250" t="str">
        <f t="shared" si="9"/>
        <v>False</v>
      </c>
      <c r="X85" s="269">
        <f t="shared" si="10"/>
        <v>0.9452966832</v>
      </c>
    </row>
    <row r="86" ht="12.75" customHeight="1">
      <c r="A86" s="266"/>
      <c r="J86" s="250">
        <f t="shared" si="11"/>
        <v>41</v>
      </c>
      <c r="K86" s="250">
        <f t="shared" si="12"/>
        <v>7.924598454</v>
      </c>
      <c r="L86" s="250">
        <f t="shared" si="13"/>
        <v>155.7135069</v>
      </c>
      <c r="M86" s="250">
        <f t="shared" si="14"/>
        <v>147.8242095</v>
      </c>
      <c r="N86" s="250">
        <f t="shared" si="1"/>
        <v>33.35588108</v>
      </c>
      <c r="O86" s="250">
        <f t="shared" si="2"/>
        <v>15.87633157</v>
      </c>
      <c r="P86" s="250" t="str">
        <f t="shared" si="3"/>
        <v>True</v>
      </c>
      <c r="Q86" s="250">
        <f t="shared" si="4"/>
        <v>15.87633157</v>
      </c>
      <c r="R86" s="250">
        <f t="shared" si="15"/>
        <v>7.094435764</v>
      </c>
      <c r="S86" s="250">
        <f t="shared" si="5"/>
        <v>0.2084742568</v>
      </c>
      <c r="T86" s="250">
        <f t="shared" si="6"/>
        <v>0.5628530617</v>
      </c>
      <c r="U86" s="250">
        <f t="shared" si="7"/>
        <v>12.97753397</v>
      </c>
      <c r="V86" s="368">
        <f t="shared" si="8"/>
        <v>32.72445262</v>
      </c>
      <c r="W86" s="250" t="str">
        <f t="shared" si="9"/>
        <v>False</v>
      </c>
      <c r="X86" s="269">
        <f t="shared" si="10"/>
        <v>0.9671692998</v>
      </c>
    </row>
    <row r="87" ht="12.75" customHeight="1">
      <c r="A87" s="270"/>
      <c r="B87" s="371"/>
      <c r="C87" s="371"/>
      <c r="D87" s="371"/>
      <c r="E87" s="371"/>
      <c r="F87" s="371"/>
      <c r="G87" s="371"/>
      <c r="H87" s="371"/>
      <c r="J87" s="250">
        <f t="shared" si="11"/>
        <v>42</v>
      </c>
      <c r="K87" s="250">
        <f t="shared" si="12"/>
        <v>8.086915772</v>
      </c>
      <c r="L87" s="250">
        <f t="shared" si="13"/>
        <v>163.005561</v>
      </c>
      <c r="M87" s="250">
        <f t="shared" si="14"/>
        <v>154.8390157</v>
      </c>
      <c r="N87" s="250">
        <f t="shared" si="1"/>
        <v>34.01500713</v>
      </c>
      <c r="O87" s="250">
        <f t="shared" si="2"/>
        <v>15.98395399</v>
      </c>
      <c r="P87" s="250" t="str">
        <f t="shared" si="3"/>
        <v>True</v>
      </c>
      <c r="Q87" s="250">
        <f t="shared" si="4"/>
        <v>15.98395399</v>
      </c>
      <c r="R87" s="250">
        <f t="shared" si="15"/>
        <v>7.352921701</v>
      </c>
      <c r="S87" s="250">
        <f t="shared" si="5"/>
        <v>0.2125937946</v>
      </c>
      <c r="T87" s="250">
        <f t="shared" si="6"/>
        <v>0.5730151086</v>
      </c>
      <c r="U87" s="250">
        <f t="shared" si="7"/>
        <v>13.45037073</v>
      </c>
      <c r="V87" s="368">
        <f t="shared" si="8"/>
        <v>33.15416596</v>
      </c>
      <c r="W87" s="250" t="str">
        <f t="shared" si="9"/>
        <v>False</v>
      </c>
      <c r="X87" s="269">
        <f t="shared" si="10"/>
        <v>0.9889366437</v>
      </c>
    </row>
    <row r="88" ht="12.75" customHeight="1">
      <c r="A88" s="266"/>
      <c r="J88" s="250">
        <f t="shared" si="11"/>
        <v>43</v>
      </c>
      <c r="K88" s="250">
        <f t="shared" si="12"/>
        <v>8.248155955</v>
      </c>
      <c r="L88" s="250">
        <f t="shared" si="13"/>
        <v>170.4400934</v>
      </c>
      <c r="M88" s="250">
        <f t="shared" si="14"/>
        <v>161.993977</v>
      </c>
      <c r="N88" s="250">
        <f t="shared" si="1"/>
        <v>34.6697552</v>
      </c>
      <c r="O88" s="250">
        <f t="shared" si="2"/>
        <v>16.08881636</v>
      </c>
      <c r="P88" s="250" t="str">
        <f t="shared" si="3"/>
        <v>True</v>
      </c>
      <c r="Q88" s="250">
        <f t="shared" si="4"/>
        <v>16.08881636</v>
      </c>
      <c r="R88" s="250">
        <f t="shared" si="15"/>
        <v>7.613834544</v>
      </c>
      <c r="S88" s="250">
        <f t="shared" si="5"/>
        <v>0.21668597</v>
      </c>
      <c r="T88" s="250">
        <f t="shared" si="6"/>
        <v>0.5830929894</v>
      </c>
      <c r="U88" s="250">
        <f t="shared" si="7"/>
        <v>13.92764692</v>
      </c>
      <c r="V88" s="368">
        <f t="shared" si="8"/>
        <v>33.57828588</v>
      </c>
      <c r="W88" s="250" t="str">
        <f t="shared" si="9"/>
        <v>False</v>
      </c>
      <c r="X88" s="269">
        <f t="shared" si="10"/>
        <v>1.010601848</v>
      </c>
    </row>
    <row r="89" ht="12.75" customHeight="1">
      <c r="A89" s="266"/>
      <c r="J89" s="250">
        <f t="shared" si="11"/>
        <v>44</v>
      </c>
      <c r="K89" s="250">
        <f t="shared" si="12"/>
        <v>8.408352761</v>
      </c>
      <c r="L89" s="250">
        <f t="shared" si="13"/>
        <v>178.0161643</v>
      </c>
      <c r="M89" s="250">
        <f t="shared" si="14"/>
        <v>169.2881919</v>
      </c>
      <c r="N89" s="250">
        <f t="shared" si="1"/>
        <v>35.32026003</v>
      </c>
      <c r="O89" s="250">
        <f t="shared" si="2"/>
        <v>16.19105607</v>
      </c>
      <c r="P89" s="250" t="str">
        <f t="shared" si="3"/>
        <v>True</v>
      </c>
      <c r="Q89" s="250">
        <f t="shared" si="4"/>
        <v>16.19105607</v>
      </c>
      <c r="R89" s="250">
        <f t="shared" si="15"/>
        <v>7.877133083</v>
      </c>
      <c r="S89" s="250">
        <f t="shared" si="5"/>
        <v>0.2207516252</v>
      </c>
      <c r="T89" s="250">
        <f t="shared" si="6"/>
        <v>0.5930894433</v>
      </c>
      <c r="U89" s="250">
        <f t="shared" si="7"/>
        <v>14.40928716</v>
      </c>
      <c r="V89" s="368">
        <f t="shared" si="8"/>
        <v>33.99702146</v>
      </c>
      <c r="W89" s="250" t="str">
        <f t="shared" si="9"/>
        <v>False</v>
      </c>
      <c r="X89" s="269">
        <f t="shared" si="10"/>
        <v>1.032167878</v>
      </c>
    </row>
    <row r="90" ht="12.75" customHeight="1">
      <c r="A90" s="266"/>
      <c r="I90" s="371"/>
      <c r="J90" s="371">
        <f t="shared" si="11"/>
        <v>45</v>
      </c>
      <c r="K90" s="250">
        <f t="shared" si="12"/>
        <v>8.567538101</v>
      </c>
      <c r="L90" s="250">
        <f t="shared" si="13"/>
        <v>185.7328631</v>
      </c>
      <c r="M90" s="250">
        <f t="shared" si="14"/>
        <v>176.7207866</v>
      </c>
      <c r="N90" s="250">
        <f t="shared" si="1"/>
        <v>35.96664914</v>
      </c>
      <c r="O90" s="250">
        <f t="shared" si="2"/>
        <v>16.29080055</v>
      </c>
      <c r="P90" s="250" t="str">
        <f t="shared" si="3"/>
        <v>True</v>
      </c>
      <c r="Q90" s="250">
        <f t="shared" si="4"/>
        <v>16.29080055</v>
      </c>
      <c r="R90" s="250">
        <f t="shared" si="15"/>
        <v>8.142777824</v>
      </c>
      <c r="S90" s="250">
        <f t="shared" si="5"/>
        <v>0.2247915571</v>
      </c>
      <c r="T90" s="250">
        <f t="shared" si="6"/>
        <v>0.6030070574</v>
      </c>
      <c r="U90" s="250">
        <f t="shared" si="7"/>
        <v>14.8952192</v>
      </c>
      <c r="V90" s="368">
        <f t="shared" si="8"/>
        <v>34.41056916</v>
      </c>
      <c r="W90" s="250" t="str">
        <f t="shared" si="9"/>
        <v>False</v>
      </c>
      <c r="X90" s="269">
        <f t="shared" si="10"/>
        <v>1.053637546</v>
      </c>
    </row>
    <row r="91" ht="12.75" customHeight="1">
      <c r="A91" s="266"/>
      <c r="J91" s="250">
        <f t="shared" si="11"/>
        <v>46</v>
      </c>
      <c r="K91" s="250">
        <f t="shared" si="12"/>
        <v>8.725742187</v>
      </c>
      <c r="L91" s="250">
        <f t="shared" si="13"/>
        <v>193.5893066</v>
      </c>
      <c r="M91" s="250">
        <f t="shared" si="14"/>
        <v>184.2909133</v>
      </c>
      <c r="N91" s="250">
        <f t="shared" si="1"/>
        <v>36.60904338</v>
      </c>
      <c r="O91" s="250">
        <f t="shared" si="2"/>
        <v>16.38816815</v>
      </c>
      <c r="P91" s="250" t="str">
        <f t="shared" si="3"/>
        <v>True</v>
      </c>
      <c r="Q91" s="250">
        <f t="shared" si="4"/>
        <v>16.38816815</v>
      </c>
      <c r="R91" s="250">
        <f t="shared" si="15"/>
        <v>8.410730876</v>
      </c>
      <c r="S91" s="250">
        <f t="shared" si="5"/>
        <v>0.2288065211</v>
      </c>
      <c r="T91" s="250">
        <f t="shared" si="6"/>
        <v>0.6128482789</v>
      </c>
      <c r="U91" s="250">
        <f t="shared" si="7"/>
        <v>15.38537374</v>
      </c>
      <c r="V91" s="368">
        <f t="shared" si="8"/>
        <v>34.81911383</v>
      </c>
      <c r="W91" s="250" t="str">
        <f t="shared" si="9"/>
        <v>False</v>
      </c>
      <c r="X91" s="269">
        <f t="shared" si="10"/>
        <v>1.075013523</v>
      </c>
    </row>
    <row r="92" ht="12.75" customHeight="1">
      <c r="A92" s="270"/>
      <c r="B92" s="371"/>
      <c r="C92" s="371"/>
      <c r="D92" s="371"/>
      <c r="E92" s="371"/>
      <c r="F92" s="371"/>
      <c r="G92" s="371"/>
      <c r="H92" s="371"/>
      <c r="J92" s="250">
        <f t="shared" si="11"/>
        <v>47</v>
      </c>
      <c r="K92" s="250">
        <f t="shared" si="12"/>
        <v>8.882993656</v>
      </c>
      <c r="L92" s="250">
        <f t="shared" si="13"/>
        <v>201.5846379</v>
      </c>
      <c r="M92" s="250">
        <f t="shared" si="14"/>
        <v>191.9977491</v>
      </c>
      <c r="N92" s="250">
        <f t="shared" si="1"/>
        <v>37.24755743</v>
      </c>
      <c r="O92" s="250">
        <f t="shared" si="2"/>
        <v>16.48326905</v>
      </c>
      <c r="P92" s="250" t="str">
        <f t="shared" si="3"/>
        <v>True</v>
      </c>
      <c r="Q92" s="250">
        <f t="shared" si="4"/>
        <v>16.48326905</v>
      </c>
      <c r="R92" s="250">
        <f t="shared" si="15"/>
        <v>8.680955849</v>
      </c>
      <c r="S92" s="250">
        <f t="shared" si="5"/>
        <v>0.2327972339</v>
      </c>
      <c r="T92" s="250">
        <f t="shared" si="6"/>
        <v>0.6226154253</v>
      </c>
      <c r="U92" s="250">
        <f t="shared" si="7"/>
        <v>15.87968419</v>
      </c>
      <c r="V92" s="368">
        <f t="shared" si="8"/>
        <v>35.22282968</v>
      </c>
      <c r="W92" s="250" t="str">
        <f t="shared" si="9"/>
        <v>False</v>
      </c>
      <c r="X92" s="269">
        <f t="shared" si="10"/>
        <v>1.096298346</v>
      </c>
    </row>
    <row r="93" ht="12.75" customHeight="1">
      <c r="A93" s="266"/>
      <c r="J93" s="250">
        <f t="shared" si="11"/>
        <v>48</v>
      </c>
      <c r="K93" s="250">
        <f t="shared" si="12"/>
        <v>9.039319685</v>
      </c>
      <c r="L93" s="250">
        <f t="shared" si="13"/>
        <v>209.7180246</v>
      </c>
      <c r="M93" s="250">
        <f t="shared" si="14"/>
        <v>199.8404943</v>
      </c>
      <c r="N93" s="250">
        <f t="shared" si="1"/>
        <v>37.88230022</v>
      </c>
      <c r="O93" s="250">
        <f t="shared" si="2"/>
        <v>16.57620596</v>
      </c>
      <c r="P93" s="250" t="str">
        <f t="shared" si="3"/>
        <v>True</v>
      </c>
      <c r="Q93" s="250">
        <f t="shared" si="4"/>
        <v>16.57620596</v>
      </c>
      <c r="R93" s="250">
        <f t="shared" si="15"/>
        <v>8.953417764</v>
      </c>
      <c r="S93" s="250">
        <f t="shared" si="5"/>
        <v>0.2367643763</v>
      </c>
      <c r="T93" s="250">
        <f t="shared" si="6"/>
        <v>0.632310694</v>
      </c>
      <c r="U93" s="250">
        <f t="shared" si="7"/>
        <v>16.37808658</v>
      </c>
      <c r="V93" s="368">
        <f t="shared" si="8"/>
        <v>35.62188107</v>
      </c>
      <c r="W93" s="250" t="str">
        <f t="shared" si="9"/>
        <v>False</v>
      </c>
      <c r="X93" s="269">
        <f t="shared" si="10"/>
        <v>1.117494429</v>
      </c>
    </row>
    <row r="94" ht="12.75" customHeight="1">
      <c r="A94" s="266"/>
      <c r="J94" s="250">
        <f t="shared" si="11"/>
        <v>49</v>
      </c>
      <c r="K94" s="250">
        <f t="shared" si="12"/>
        <v>9.194746097</v>
      </c>
      <c r="L94" s="250">
        <f t="shared" si="13"/>
        <v>217.9886582</v>
      </c>
      <c r="M94" s="250">
        <f t="shared" si="14"/>
        <v>207.8183716</v>
      </c>
      <c r="N94" s="250">
        <f t="shared" si="1"/>
        <v>38.51337534</v>
      </c>
      <c r="O94" s="250">
        <f t="shared" si="2"/>
        <v>16.66707477</v>
      </c>
      <c r="P94" s="250" t="str">
        <f t="shared" si="3"/>
        <v>True</v>
      </c>
      <c r="Q94" s="250">
        <f t="shared" si="4"/>
        <v>16.66707477</v>
      </c>
      <c r="R94" s="250">
        <f t="shared" si="15"/>
        <v>9.228082964</v>
      </c>
      <c r="S94" s="250">
        <f t="shared" si="5"/>
        <v>0.2407085959</v>
      </c>
      <c r="T94" s="250">
        <f t="shared" si="6"/>
        <v>0.6419361712</v>
      </c>
      <c r="U94" s="250">
        <f t="shared" si="7"/>
        <v>16.88051935</v>
      </c>
      <c r="V94" s="368">
        <f t="shared" si="8"/>
        <v>36.01642333</v>
      </c>
      <c r="W94" s="250" t="str">
        <f t="shared" si="9"/>
        <v>False</v>
      </c>
      <c r="X94" s="269">
        <f t="shared" si="10"/>
        <v>1.138604071</v>
      </c>
    </row>
    <row r="95" ht="12.75" customHeight="1">
      <c r="A95" s="266"/>
      <c r="I95" s="371"/>
      <c r="J95" s="371">
        <f t="shared" si="11"/>
        <v>50</v>
      </c>
      <c r="K95" s="250">
        <f t="shared" si="12"/>
        <v>9.349297456</v>
      </c>
      <c r="L95" s="250">
        <f t="shared" si="13"/>
        <v>226.395752</v>
      </c>
      <c r="M95" s="250">
        <f t="shared" si="14"/>
        <v>215.9306248</v>
      </c>
      <c r="N95" s="250">
        <f t="shared" si="1"/>
        <v>39.14088143</v>
      </c>
      <c r="O95" s="250">
        <f t="shared" si="2"/>
        <v>16.75596517</v>
      </c>
      <c r="P95" s="250" t="str">
        <f t="shared" si="3"/>
        <v>True</v>
      </c>
      <c r="Q95" s="250">
        <f t="shared" si="4"/>
        <v>16.75596517</v>
      </c>
      <c r="R95" s="250">
        <f t="shared" si="15"/>
        <v>9.504919038</v>
      </c>
      <c r="S95" s="250">
        <f t="shared" si="5"/>
        <v>0.2446305089</v>
      </c>
      <c r="T95" s="250">
        <f t="shared" si="6"/>
        <v>0.6514938395</v>
      </c>
      <c r="U95" s="250">
        <f t="shared" si="7"/>
        <v>17.38692319</v>
      </c>
      <c r="V95" s="368">
        <f t="shared" si="8"/>
        <v>36.40660338</v>
      </c>
      <c r="W95" s="250" t="str">
        <f t="shared" si="9"/>
        <v>False</v>
      </c>
      <c r="X95" s="269">
        <f t="shared" si="10"/>
        <v>1.159629465</v>
      </c>
    </row>
    <row r="96" ht="12.75" customHeight="1">
      <c r="A96" s="266"/>
      <c r="J96" s="250">
        <f t="shared" si="11"/>
        <v>51</v>
      </c>
      <c r="K96" s="250">
        <f t="shared" si="12"/>
        <v>9.502997153</v>
      </c>
      <c r="L96" s="250">
        <f t="shared" si="13"/>
        <v>234.938541</v>
      </c>
      <c r="M96" s="250">
        <f t="shared" si="14"/>
        <v>224.176518</v>
      </c>
      <c r="N96" s="250">
        <f t="shared" si="1"/>
        <v>39.76491249</v>
      </c>
      <c r="O96" s="250">
        <f t="shared" si="2"/>
        <v>16.84296112</v>
      </c>
      <c r="P96" s="250" t="str">
        <f t="shared" si="3"/>
        <v>True</v>
      </c>
      <c r="Q96" s="250">
        <f t="shared" si="4"/>
        <v>16.84296112</v>
      </c>
      <c r="R96" s="250">
        <f t="shared" si="15"/>
        <v>9.783894748</v>
      </c>
      <c r="S96" s="250">
        <f t="shared" si="5"/>
        <v>0.2485307031</v>
      </c>
      <c r="T96" s="250">
        <f t="shared" si="6"/>
        <v>0.6609855852</v>
      </c>
      <c r="U96" s="250">
        <f t="shared" si="7"/>
        <v>17.89724098</v>
      </c>
      <c r="V96" s="368">
        <f t="shared" si="8"/>
        <v>36.79256037</v>
      </c>
      <c r="W96" s="250" t="str">
        <f t="shared" si="9"/>
        <v>False</v>
      </c>
      <c r="X96" s="269">
        <f t="shared" si="10"/>
        <v>1.180572705</v>
      </c>
    </row>
    <row r="97" ht="12.75" customHeight="1">
      <c r="A97" s="270"/>
      <c r="B97" s="371"/>
      <c r="C97" s="371"/>
      <c r="D97" s="371"/>
      <c r="E97" s="371"/>
      <c r="F97" s="371"/>
      <c r="G97" s="371"/>
      <c r="H97" s="371"/>
      <c r="J97" s="250">
        <f t="shared" si="11"/>
        <v>52</v>
      </c>
      <c r="K97" s="250">
        <f t="shared" si="12"/>
        <v>9.655867483</v>
      </c>
      <c r="L97" s="250">
        <f t="shared" si="13"/>
        <v>243.6162802</v>
      </c>
      <c r="M97" s="250">
        <f t="shared" si="14"/>
        <v>232.5553345</v>
      </c>
      <c r="N97" s="250">
        <f t="shared" si="1"/>
        <v>40.3855582</v>
      </c>
      <c r="O97" s="250">
        <f t="shared" si="2"/>
        <v>16.92814139</v>
      </c>
      <c r="P97" s="250" t="str">
        <f t="shared" si="3"/>
        <v>True</v>
      </c>
      <c r="Q97" s="250">
        <f t="shared" si="4"/>
        <v>16.92814139</v>
      </c>
      <c r="R97" s="250">
        <f t="shared" si="15"/>
        <v>10.06497996</v>
      </c>
      <c r="S97" s="250">
        <f t="shared" si="5"/>
        <v>0.2524097387</v>
      </c>
      <c r="T97" s="250">
        <f t="shared" si="6"/>
        <v>0.6704132048</v>
      </c>
      <c r="U97" s="250">
        <f t="shared" si="7"/>
        <v>18.41141759</v>
      </c>
      <c r="V97" s="368">
        <f t="shared" si="8"/>
        <v>37.17442628</v>
      </c>
      <c r="W97" s="250" t="str">
        <f t="shared" si="9"/>
        <v>False</v>
      </c>
      <c r="X97" s="269">
        <f t="shared" si="10"/>
        <v>1.201435789</v>
      </c>
    </row>
    <row r="98" ht="12.75" customHeight="1">
      <c r="A98" s="266"/>
      <c r="J98" s="250">
        <f t="shared" si="11"/>
        <v>53</v>
      </c>
      <c r="K98" s="250">
        <f t="shared" si="12"/>
        <v>9.807929721</v>
      </c>
      <c r="L98" s="250">
        <f t="shared" si="13"/>
        <v>252.4282442</v>
      </c>
      <c r="M98" s="250">
        <f t="shared" si="14"/>
        <v>241.0663759</v>
      </c>
      <c r="N98" s="250">
        <f t="shared" si="1"/>
        <v>41.00290418</v>
      </c>
      <c r="O98" s="250">
        <f t="shared" si="2"/>
        <v>17.01157995</v>
      </c>
      <c r="P98" s="250" t="str">
        <f t="shared" si="3"/>
        <v>True</v>
      </c>
      <c r="Q98" s="250">
        <f t="shared" si="4"/>
        <v>17.01157995</v>
      </c>
      <c r="R98" s="250">
        <f t="shared" si="15"/>
        <v>10.3481456</v>
      </c>
      <c r="S98" s="250">
        <f t="shared" si="5"/>
        <v>0.2562681511</v>
      </c>
      <c r="T98" s="250">
        <f t="shared" si="6"/>
        <v>0.679778411</v>
      </c>
      <c r="U98" s="250">
        <f t="shared" si="7"/>
        <v>18.92939982</v>
      </c>
      <c r="V98" s="368">
        <f t="shared" si="8"/>
        <v>37.55232635</v>
      </c>
      <c r="W98" s="250" t="str">
        <f t="shared" si="9"/>
        <v>False</v>
      </c>
      <c r="X98" s="269">
        <f t="shared" si="10"/>
        <v>1.222220631</v>
      </c>
    </row>
    <row r="99" ht="12.75" customHeight="1">
      <c r="A99" s="266"/>
      <c r="J99" s="250">
        <f t="shared" si="11"/>
        <v>54</v>
      </c>
      <c r="K99" s="250">
        <f t="shared" si="12"/>
        <v>9.959204184</v>
      </c>
      <c r="L99" s="250">
        <f t="shared" si="13"/>
        <v>261.3737257</v>
      </c>
      <c r="M99" s="250">
        <f t="shared" si="14"/>
        <v>249.7089615</v>
      </c>
      <c r="N99" s="250">
        <f t="shared" si="1"/>
        <v>41.61703228</v>
      </c>
      <c r="O99" s="250">
        <f t="shared" si="2"/>
        <v>17.09334634</v>
      </c>
      <c r="P99" s="250" t="str">
        <f t="shared" si="3"/>
        <v>True</v>
      </c>
      <c r="Q99" s="250">
        <f t="shared" si="4"/>
        <v>17.09334634</v>
      </c>
      <c r="R99" s="250">
        <f t="shared" si="15"/>
        <v>10.63336356</v>
      </c>
      <c r="S99" s="250">
        <f t="shared" si="5"/>
        <v>0.2601064517</v>
      </c>
      <c r="T99" s="250">
        <f t="shared" si="6"/>
        <v>0.6890828382</v>
      </c>
      <c r="U99" s="250">
        <f t="shared" si="7"/>
        <v>19.45113627</v>
      </c>
      <c r="V99" s="368">
        <f t="shared" si="8"/>
        <v>37.92637962</v>
      </c>
      <c r="W99" s="250" t="str">
        <f t="shared" si="9"/>
        <v>False</v>
      </c>
      <c r="X99" s="269">
        <f t="shared" si="10"/>
        <v>1.242929059</v>
      </c>
    </row>
    <row r="100" ht="12.75" customHeight="1">
      <c r="A100" s="266"/>
      <c r="I100" s="371"/>
      <c r="J100" s="371">
        <f t="shared" si="11"/>
        <v>55</v>
      </c>
      <c r="K100" s="250">
        <f t="shared" si="12"/>
        <v>10.1097103</v>
      </c>
      <c r="L100" s="250">
        <f t="shared" si="13"/>
        <v>270.4520354</v>
      </c>
      <c r="M100" s="250">
        <f t="shared" si="14"/>
        <v>258.4824272</v>
      </c>
      <c r="N100" s="250">
        <f t="shared" si="1"/>
        <v>42.22802078</v>
      </c>
      <c r="O100" s="250">
        <f t="shared" si="2"/>
        <v>17.17350602</v>
      </c>
      <c r="P100" s="250" t="str">
        <f t="shared" si="3"/>
        <v>True</v>
      </c>
      <c r="Q100" s="250">
        <f t="shared" si="4"/>
        <v>17.17350602</v>
      </c>
      <c r="R100" s="250">
        <f t="shared" si="15"/>
        <v>10.92060668</v>
      </c>
      <c r="S100" s="250">
        <f t="shared" si="5"/>
        <v>0.2639251299</v>
      </c>
      <c r="T100" s="250">
        <f t="shared" si="6"/>
        <v>0.6983280475</v>
      </c>
      <c r="U100" s="250">
        <f t="shared" si="7"/>
        <v>19.97657727</v>
      </c>
      <c r="V100" s="368">
        <f t="shared" si="8"/>
        <v>38.29669931</v>
      </c>
      <c r="W100" s="250" t="str">
        <f t="shared" si="9"/>
        <v>False</v>
      </c>
      <c r="X100" s="269">
        <f t="shared" si="10"/>
        <v>1.263562827</v>
      </c>
    </row>
    <row r="101" ht="12.75" customHeight="1">
      <c r="A101" s="266"/>
      <c r="J101" s="250">
        <f t="shared" si="11"/>
        <v>56</v>
      </c>
      <c r="K101" s="250">
        <f t="shared" si="12"/>
        <v>10.25946664</v>
      </c>
      <c r="L101" s="250">
        <f t="shared" si="13"/>
        <v>279.6625005</v>
      </c>
      <c r="M101" s="250">
        <f t="shared" si="14"/>
        <v>267.3861249</v>
      </c>
      <c r="N101" s="250">
        <f t="shared" si="1"/>
        <v>42.83594465</v>
      </c>
      <c r="O101" s="250">
        <f t="shared" si="2"/>
        <v>17.2521207</v>
      </c>
      <c r="P101" s="250" t="str">
        <f t="shared" si="3"/>
        <v>True</v>
      </c>
      <c r="Q101" s="250">
        <f t="shared" si="4"/>
        <v>17.2521207</v>
      </c>
      <c r="R101" s="250">
        <f t="shared" si="15"/>
        <v>11.20984869</v>
      </c>
      <c r="S101" s="250">
        <f t="shared" si="5"/>
        <v>0.2677246541</v>
      </c>
      <c r="T101" s="250">
        <f t="shared" si="6"/>
        <v>0.7075155311</v>
      </c>
      <c r="U101" s="250">
        <f t="shared" si="7"/>
        <v>20.50567474</v>
      </c>
      <c r="V101" s="368">
        <f t="shared" si="8"/>
        <v>38.66339324</v>
      </c>
      <c r="W101" s="250" t="str">
        <f t="shared" si="9"/>
        <v>False</v>
      </c>
      <c r="X101" s="269">
        <f t="shared" si="10"/>
        <v>1.284123616</v>
      </c>
    </row>
    <row r="102" ht="12.75" customHeight="1">
      <c r="A102" s="270"/>
      <c r="B102" s="371"/>
      <c r="C102" s="371"/>
      <c r="D102" s="371"/>
      <c r="E102" s="371"/>
      <c r="F102" s="371"/>
      <c r="G102" s="371"/>
      <c r="H102" s="371"/>
      <c r="J102" s="250">
        <f t="shared" si="11"/>
        <v>57</v>
      </c>
      <c r="K102" s="250">
        <f t="shared" si="12"/>
        <v>10.408491</v>
      </c>
      <c r="L102" s="250">
        <f t="shared" si="13"/>
        <v>289.0044646</v>
      </c>
      <c r="M102" s="250">
        <f t="shared" si="14"/>
        <v>276.4194221</v>
      </c>
      <c r="N102" s="250">
        <f t="shared" si="1"/>
        <v>43.44087571</v>
      </c>
      <c r="O102" s="250">
        <f t="shared" si="2"/>
        <v>17.32924861</v>
      </c>
      <c r="P102" s="250" t="str">
        <f t="shared" si="3"/>
        <v>True</v>
      </c>
      <c r="Q102" s="250">
        <f t="shared" si="4"/>
        <v>17.32924861</v>
      </c>
      <c r="R102" s="250">
        <f t="shared" si="15"/>
        <v>11.50106416</v>
      </c>
      <c r="S102" s="250">
        <f t="shared" si="5"/>
        <v>0.2715054732</v>
      </c>
      <c r="T102" s="250">
        <f t="shared" si="6"/>
        <v>0.7166467169</v>
      </c>
      <c r="U102" s="250">
        <f t="shared" si="7"/>
        <v>21.03838217</v>
      </c>
      <c r="V102" s="368">
        <f t="shared" si="8"/>
        <v>39.02656414</v>
      </c>
      <c r="W102" s="250" t="str">
        <f t="shared" si="9"/>
        <v>False</v>
      </c>
      <c r="X102" s="269">
        <f t="shared" si="10"/>
        <v>1.304613039</v>
      </c>
    </row>
    <row r="103" ht="12.75" customHeight="1">
      <c r="A103" s="266"/>
      <c r="J103" s="250">
        <f t="shared" si="11"/>
        <v>58</v>
      </c>
      <c r="K103" s="250">
        <f t="shared" si="12"/>
        <v>10.55680045</v>
      </c>
      <c r="L103" s="250">
        <f t="shared" si="13"/>
        <v>298.4772867</v>
      </c>
      <c r="M103" s="250">
        <f t="shared" si="14"/>
        <v>285.5817007</v>
      </c>
      <c r="N103" s="250">
        <f t="shared" si="1"/>
        <v>44.04288282</v>
      </c>
      <c r="O103" s="250">
        <f t="shared" si="2"/>
        <v>17.40494474</v>
      </c>
      <c r="P103" s="250" t="str">
        <f t="shared" si="3"/>
        <v>True</v>
      </c>
      <c r="Q103" s="250">
        <f t="shared" si="4"/>
        <v>17.40494474</v>
      </c>
      <c r="R103" s="250">
        <f t="shared" si="15"/>
        <v>11.79422846</v>
      </c>
      <c r="S103" s="250">
        <f t="shared" si="5"/>
        <v>0.2752680176</v>
      </c>
      <c r="T103" s="250">
        <f t="shared" si="6"/>
        <v>0.7257229719</v>
      </c>
      <c r="U103" s="250">
        <f t="shared" si="7"/>
        <v>21.5746545</v>
      </c>
      <c r="V103" s="368">
        <f t="shared" si="8"/>
        <v>39.38631001</v>
      </c>
      <c r="W103" s="250" t="str">
        <f t="shared" si="9"/>
        <v>False</v>
      </c>
      <c r="X103" s="269">
        <f t="shared" si="10"/>
        <v>1.325032643</v>
      </c>
    </row>
    <row r="104" ht="12.75" customHeight="1">
      <c r="A104" s="266"/>
      <c r="J104" s="250">
        <f t="shared" si="11"/>
        <v>59</v>
      </c>
      <c r="K104" s="250">
        <f t="shared" si="12"/>
        <v>10.70441133</v>
      </c>
      <c r="L104" s="250">
        <f t="shared" si="13"/>
        <v>308.0803405</v>
      </c>
      <c r="M104" s="250">
        <f t="shared" si="14"/>
        <v>294.8723569</v>
      </c>
      <c r="N104" s="250">
        <f t="shared" si="1"/>
        <v>44.64203208</v>
      </c>
      <c r="O104" s="250">
        <f t="shared" si="2"/>
        <v>17.47926113</v>
      </c>
      <c r="P104" s="250" t="str">
        <f t="shared" si="3"/>
        <v>True</v>
      </c>
      <c r="Q104" s="250">
        <f t="shared" si="4"/>
        <v>17.47926113</v>
      </c>
      <c r="R104" s="250">
        <f t="shared" si="15"/>
        <v>12.0893177</v>
      </c>
      <c r="S104" s="250">
        <f t="shared" si="5"/>
        <v>0.2790127005</v>
      </c>
      <c r="T104" s="250">
        <f t="shared" si="6"/>
        <v>0.7347456065</v>
      </c>
      <c r="U104" s="250">
        <f t="shared" si="7"/>
        <v>22.11444806</v>
      </c>
      <c r="V104" s="368">
        <f t="shared" si="8"/>
        <v>39.74272444</v>
      </c>
      <c r="W104" s="250" t="str">
        <f t="shared" si="9"/>
        <v>False</v>
      </c>
      <c r="X104" s="269">
        <f t="shared" si="10"/>
        <v>1.345383917</v>
      </c>
    </row>
    <row r="105" ht="12.75" customHeight="1">
      <c r="A105" s="266"/>
      <c r="I105" s="371"/>
      <c r="J105" s="371">
        <f t="shared" si="11"/>
        <v>60</v>
      </c>
      <c r="K105" s="250">
        <f t="shared" si="12"/>
        <v>10.85133934</v>
      </c>
      <c r="L105" s="250">
        <f t="shared" si="13"/>
        <v>317.813014</v>
      </c>
      <c r="M105" s="250">
        <f t="shared" si="14"/>
        <v>304.2908005</v>
      </c>
      <c r="N105" s="250">
        <f t="shared" si="1"/>
        <v>45.23838697</v>
      </c>
      <c r="O105" s="250">
        <f t="shared" si="2"/>
        <v>17.55224699</v>
      </c>
      <c r="P105" s="250" t="str">
        <f t="shared" si="3"/>
        <v>True</v>
      </c>
      <c r="Q105" s="250">
        <f t="shared" si="4"/>
        <v>17.55224699</v>
      </c>
      <c r="R105" s="250">
        <f t="shared" si="15"/>
        <v>12.38630875</v>
      </c>
      <c r="S105" s="250">
        <f t="shared" si="5"/>
        <v>0.2827399186</v>
      </c>
      <c r="T105" s="250">
        <f t="shared" si="6"/>
        <v>0.7437158772</v>
      </c>
      <c r="U105" s="250">
        <f t="shared" si="7"/>
        <v>22.65772049</v>
      </c>
      <c r="V105" s="368">
        <f t="shared" si="8"/>
        <v>40.09589681</v>
      </c>
      <c r="W105" s="250" t="str">
        <f t="shared" si="9"/>
        <v>False</v>
      </c>
      <c r="X105" s="269">
        <f t="shared" si="10"/>
        <v>1.365668291</v>
      </c>
    </row>
    <row r="106" ht="12.75" customHeight="1">
      <c r="A106" s="266"/>
      <c r="J106" s="250">
        <f t="shared" si="11"/>
        <v>61</v>
      </c>
      <c r="K106" s="250">
        <f t="shared" si="12"/>
        <v>10.99759955</v>
      </c>
      <c r="L106" s="250">
        <f t="shared" si="13"/>
        <v>327.6747088</v>
      </c>
      <c r="M106" s="250">
        <f t="shared" si="14"/>
        <v>313.8364543</v>
      </c>
      <c r="N106" s="250">
        <f t="shared" si="1"/>
        <v>45.83200849</v>
      </c>
      <c r="O106" s="250">
        <f t="shared" si="2"/>
        <v>17.62394899</v>
      </c>
      <c r="P106" s="250" t="str">
        <f t="shared" si="3"/>
        <v>True</v>
      </c>
      <c r="Q106" s="250">
        <f t="shared" si="4"/>
        <v>17.62394899</v>
      </c>
      <c r="R106" s="250">
        <f t="shared" si="15"/>
        <v>12.68517914</v>
      </c>
      <c r="S106" s="250">
        <f t="shared" si="5"/>
        <v>0.2864500531</v>
      </c>
      <c r="T106" s="250">
        <f t="shared" si="6"/>
        <v>0.7526349899</v>
      </c>
      <c r="U106" s="250">
        <f t="shared" si="7"/>
        <v>23.20443072</v>
      </c>
      <c r="V106" s="368">
        <f t="shared" si="8"/>
        <v>40.44591262</v>
      </c>
      <c r="W106" s="250" t="str">
        <f t="shared" si="9"/>
        <v>False</v>
      </c>
      <c r="X106" s="269">
        <f t="shared" si="10"/>
        <v>1.385887142</v>
      </c>
    </row>
    <row r="107" ht="12.75" customHeight="1">
      <c r="A107" s="270"/>
      <c r="B107" s="371"/>
      <c r="C107" s="371"/>
      <c r="D107" s="371"/>
      <c r="E107" s="371"/>
      <c r="F107" s="371"/>
      <c r="G107" s="371"/>
      <c r="H107" s="371"/>
      <c r="J107" s="250">
        <f t="shared" si="11"/>
        <v>62</v>
      </c>
      <c r="K107" s="250">
        <f t="shared" si="12"/>
        <v>11.14320647</v>
      </c>
      <c r="L107" s="250">
        <f t="shared" si="13"/>
        <v>337.6648399</v>
      </c>
      <c r="M107" s="250">
        <f t="shared" si="14"/>
        <v>323.5087534</v>
      </c>
      <c r="N107" s="250">
        <f t="shared" si="1"/>
        <v>46.4229553</v>
      </c>
      <c r="O107" s="250">
        <f t="shared" si="2"/>
        <v>17.69441136</v>
      </c>
      <c r="P107" s="250" t="str">
        <f t="shared" si="3"/>
        <v>True</v>
      </c>
      <c r="Q107" s="250">
        <f t="shared" si="4"/>
        <v>17.69441136</v>
      </c>
      <c r="R107" s="250">
        <f t="shared" si="15"/>
        <v>12.98590706</v>
      </c>
      <c r="S107" s="250">
        <f t="shared" si="5"/>
        <v>0.2901434706</v>
      </c>
      <c r="T107" s="250">
        <f t="shared" si="6"/>
        <v>0.7615041029</v>
      </c>
      <c r="U107" s="250">
        <f t="shared" si="7"/>
        <v>23.75453886</v>
      </c>
      <c r="V107" s="368">
        <f t="shared" si="8"/>
        <v>40.7928537</v>
      </c>
      <c r="W107" s="250" t="str">
        <f t="shared" si="9"/>
        <v>False</v>
      </c>
      <c r="X107" s="269">
        <f t="shared" si="10"/>
        <v>1.406041795</v>
      </c>
    </row>
    <row r="108" ht="12.75" customHeight="1">
      <c r="A108" s="266"/>
      <c r="J108" s="250">
        <f t="shared" si="11"/>
        <v>63</v>
      </c>
      <c r="K108" s="250">
        <f t="shared" si="12"/>
        <v>11.28817403</v>
      </c>
      <c r="L108" s="250">
        <f t="shared" si="13"/>
        <v>347.7828345</v>
      </c>
      <c r="M108" s="250">
        <f t="shared" si="14"/>
        <v>333.3071452</v>
      </c>
      <c r="N108" s="250">
        <f t="shared" si="1"/>
        <v>47.01128386</v>
      </c>
      <c r="O108" s="250">
        <f t="shared" si="2"/>
        <v>17.76367612</v>
      </c>
      <c r="P108" s="250" t="str">
        <f t="shared" si="3"/>
        <v>True</v>
      </c>
      <c r="Q108" s="250">
        <f t="shared" si="4"/>
        <v>17.76367612</v>
      </c>
      <c r="R108" s="250">
        <f t="shared" si="15"/>
        <v>13.28847134</v>
      </c>
      <c r="S108" s="250">
        <f t="shared" si="5"/>
        <v>0.2938205241</v>
      </c>
      <c r="T108" s="250">
        <f t="shared" si="6"/>
        <v>0.7703243293</v>
      </c>
      <c r="U108" s="250">
        <f t="shared" si="7"/>
        <v>24.30800617</v>
      </c>
      <c r="V108" s="368">
        <f t="shared" si="8"/>
        <v>41.13679841</v>
      </c>
      <c r="W108" s="250" t="str">
        <f t="shared" si="9"/>
        <v>False</v>
      </c>
      <c r="X108" s="269">
        <f t="shared" si="10"/>
        <v>1.426133527</v>
      </c>
    </row>
    <row r="109" ht="12.75" customHeight="1">
      <c r="A109" s="266"/>
      <c r="J109" s="250">
        <f t="shared" si="11"/>
        <v>64</v>
      </c>
      <c r="K109" s="250">
        <f t="shared" si="12"/>
        <v>11.43251565</v>
      </c>
      <c r="L109" s="250">
        <f t="shared" si="13"/>
        <v>358.0281321</v>
      </c>
      <c r="M109" s="250">
        <f t="shared" si="14"/>
        <v>343.2310884</v>
      </c>
      <c r="N109" s="250">
        <f t="shared" si="1"/>
        <v>47.59704853</v>
      </c>
      <c r="O109" s="250">
        <f t="shared" si="2"/>
        <v>17.83178316</v>
      </c>
      <c r="P109" s="250" t="str">
        <f t="shared" si="3"/>
        <v>True</v>
      </c>
      <c r="Q109" s="250">
        <f t="shared" si="4"/>
        <v>17.83178316</v>
      </c>
      <c r="R109" s="250">
        <f t="shared" si="15"/>
        <v>13.5928514</v>
      </c>
      <c r="S109" s="250">
        <f t="shared" si="5"/>
        <v>0.2974815533</v>
      </c>
      <c r="T109" s="250">
        <f t="shared" si="6"/>
        <v>0.7790967398</v>
      </c>
      <c r="U109" s="250">
        <f t="shared" si="7"/>
        <v>24.86479499</v>
      </c>
      <c r="V109" s="368">
        <f t="shared" si="8"/>
        <v>41.47782185</v>
      </c>
      <c r="W109" s="250" t="str">
        <f t="shared" si="9"/>
        <v>False</v>
      </c>
      <c r="X109" s="269">
        <f t="shared" si="10"/>
        <v>1.44616357</v>
      </c>
    </row>
    <row r="110" ht="12.75" customHeight="1">
      <c r="A110" s="266"/>
      <c r="I110" s="371"/>
      <c r="J110" s="371">
        <f t="shared" si="11"/>
        <v>65</v>
      </c>
      <c r="K110" s="250">
        <f t="shared" si="12"/>
        <v>11.57624424</v>
      </c>
      <c r="L110" s="250">
        <f t="shared" si="13"/>
        <v>368.4001841</v>
      </c>
      <c r="M110" s="250">
        <f t="shared" si="14"/>
        <v>353.2800533</v>
      </c>
      <c r="N110" s="250">
        <f t="shared" si="1"/>
        <v>48.18030168</v>
      </c>
      <c r="O110" s="250">
        <f t="shared" si="2"/>
        <v>17.89877044</v>
      </c>
      <c r="P110" s="250" t="str">
        <f t="shared" si="3"/>
        <v>True</v>
      </c>
      <c r="Q110" s="250">
        <f t="shared" si="4"/>
        <v>17.89877044</v>
      </c>
      <c r="R110" s="250">
        <f t="shared" si="15"/>
        <v>13.89902723</v>
      </c>
      <c r="S110" s="250">
        <f t="shared" si="5"/>
        <v>0.3011268855</v>
      </c>
      <c r="T110" s="250">
        <f t="shared" si="6"/>
        <v>0.7878223644</v>
      </c>
      <c r="U110" s="250">
        <f t="shared" si="7"/>
        <v>25.42486873</v>
      </c>
      <c r="V110" s="368">
        <f t="shared" si="8"/>
        <v>41.81599606</v>
      </c>
      <c r="W110" s="250" t="str">
        <f t="shared" si="9"/>
        <v>False</v>
      </c>
      <c r="X110" s="269">
        <f t="shared" si="10"/>
        <v>1.466133111</v>
      </c>
    </row>
    <row r="111" ht="12.75" customHeight="1">
      <c r="A111" s="266"/>
      <c r="J111" s="250">
        <f t="shared" si="11"/>
        <v>66</v>
      </c>
      <c r="K111" s="250">
        <f t="shared" si="12"/>
        <v>11.71937227</v>
      </c>
      <c r="L111" s="250">
        <f t="shared" si="13"/>
        <v>378.8984528</v>
      </c>
      <c r="M111" s="250">
        <f t="shared" si="14"/>
        <v>363.4535205</v>
      </c>
      <c r="N111" s="250">
        <f t="shared" si="1"/>
        <v>48.76109382</v>
      </c>
      <c r="O111" s="250">
        <f t="shared" si="2"/>
        <v>17.96467407</v>
      </c>
      <c r="P111" s="250" t="str">
        <f t="shared" si="3"/>
        <v>True</v>
      </c>
      <c r="Q111" s="250">
        <f t="shared" si="4"/>
        <v>17.96467407</v>
      </c>
      <c r="R111" s="250">
        <f t="shared" si="15"/>
        <v>14.20697936</v>
      </c>
      <c r="S111" s="250">
        <f t="shared" si="5"/>
        <v>0.3047568364</v>
      </c>
      <c r="T111" s="250">
        <f t="shared" si="6"/>
        <v>0.7965021953</v>
      </c>
      <c r="U111" s="250">
        <f t="shared" si="7"/>
        <v>25.98819179</v>
      </c>
      <c r="V111" s="368">
        <f t="shared" si="8"/>
        <v>42.15139018</v>
      </c>
      <c r="W111" s="250" t="str">
        <f t="shared" si="9"/>
        <v>False</v>
      </c>
      <c r="X111" s="269">
        <f t="shared" si="10"/>
        <v>1.486043297</v>
      </c>
    </row>
    <row r="112" ht="12.75" customHeight="1">
      <c r="A112" s="270"/>
      <c r="B112" s="371"/>
      <c r="C112" s="371"/>
      <c r="D112" s="371"/>
      <c r="E112" s="371"/>
      <c r="F112" s="371"/>
      <c r="G112" s="371"/>
      <c r="H112" s="371"/>
      <c r="J112" s="250">
        <f t="shared" si="11"/>
        <v>67</v>
      </c>
      <c r="K112" s="250">
        <f t="shared" si="12"/>
        <v>11.86191173</v>
      </c>
      <c r="L112" s="250">
        <f t="shared" si="13"/>
        <v>389.5224116</v>
      </c>
      <c r="M112" s="250">
        <f t="shared" si="14"/>
        <v>373.7509811</v>
      </c>
      <c r="N112" s="250">
        <f t="shared" si="1"/>
        <v>49.33947367</v>
      </c>
      <c r="O112" s="250">
        <f t="shared" si="2"/>
        <v>18.02952846</v>
      </c>
      <c r="P112" s="250" t="str">
        <f t="shared" si="3"/>
        <v>True</v>
      </c>
      <c r="Q112" s="250">
        <f t="shared" si="4"/>
        <v>18.02952846</v>
      </c>
      <c r="R112" s="250">
        <f t="shared" si="15"/>
        <v>14.51668885</v>
      </c>
      <c r="S112" s="250">
        <f t="shared" si="5"/>
        <v>0.3083717104</v>
      </c>
      <c r="T112" s="250">
        <f t="shared" si="6"/>
        <v>0.8051371882</v>
      </c>
      <c r="U112" s="250">
        <f t="shared" si="7"/>
        <v>26.55472951</v>
      </c>
      <c r="V112" s="368">
        <f t="shared" si="8"/>
        <v>42.4840706</v>
      </c>
      <c r="W112" s="250" t="str">
        <f t="shared" si="9"/>
        <v>False</v>
      </c>
      <c r="X112" s="269">
        <f t="shared" si="10"/>
        <v>1.505895235</v>
      </c>
    </row>
    <row r="113" ht="12.75" customHeight="1">
      <c r="A113" s="266"/>
      <c r="J113" s="250">
        <f t="shared" si="11"/>
        <v>68</v>
      </c>
      <c r="K113" s="250">
        <f t="shared" si="12"/>
        <v>12.0038742</v>
      </c>
      <c r="L113" s="250">
        <f t="shared" si="13"/>
        <v>400.2715442</v>
      </c>
      <c r="M113" s="250">
        <f t="shared" si="14"/>
        <v>384.1719363</v>
      </c>
      <c r="N113" s="250">
        <f t="shared" si="1"/>
        <v>49.91548823</v>
      </c>
      <c r="O113" s="250">
        <f t="shared" si="2"/>
        <v>18.09336639</v>
      </c>
      <c r="P113" s="250" t="str">
        <f t="shared" si="3"/>
        <v>True</v>
      </c>
      <c r="Q113" s="250">
        <f t="shared" si="4"/>
        <v>18.09336639</v>
      </c>
      <c r="R113" s="250">
        <f t="shared" si="15"/>
        <v>14.82813727</v>
      </c>
      <c r="S113" s="250">
        <f t="shared" si="5"/>
        <v>0.3119718015</v>
      </c>
      <c r="T113" s="250">
        <f t="shared" si="6"/>
        <v>0.8137282647</v>
      </c>
      <c r="U113" s="250">
        <f t="shared" si="7"/>
        <v>27.12444818</v>
      </c>
      <c r="V113" s="368">
        <f t="shared" si="8"/>
        <v>42.81410113</v>
      </c>
      <c r="W113" s="250" t="str">
        <f t="shared" si="9"/>
        <v>False</v>
      </c>
      <c r="X113" s="269">
        <f t="shared" si="10"/>
        <v>1.525689994</v>
      </c>
    </row>
    <row r="114" ht="12.75" customHeight="1">
      <c r="A114" s="266"/>
      <c r="J114" s="250">
        <f t="shared" si="11"/>
        <v>69</v>
      </c>
      <c r="K114" s="250">
        <f t="shared" si="12"/>
        <v>12.14527088</v>
      </c>
      <c r="L114" s="250">
        <f t="shared" si="13"/>
        <v>411.1453445</v>
      </c>
      <c r="M114" s="250">
        <f t="shared" si="14"/>
        <v>394.715897</v>
      </c>
      <c r="N114" s="250">
        <f t="shared" si="1"/>
        <v>50.48918292</v>
      </c>
      <c r="O114" s="250">
        <f t="shared" si="2"/>
        <v>18.15621914</v>
      </c>
      <c r="P114" s="250" t="str">
        <f t="shared" si="3"/>
        <v>True</v>
      </c>
      <c r="Q114" s="250">
        <f t="shared" si="4"/>
        <v>18.15621914</v>
      </c>
      <c r="R114" s="250">
        <f t="shared" si="15"/>
        <v>15.14130666</v>
      </c>
      <c r="S114" s="250">
        <f t="shared" si="5"/>
        <v>0.3155573933</v>
      </c>
      <c r="T114" s="250">
        <f t="shared" si="6"/>
        <v>0.8222763135</v>
      </c>
      <c r="U114" s="250">
        <f t="shared" si="7"/>
        <v>27.69731493</v>
      </c>
      <c r="V114" s="368">
        <f t="shared" si="8"/>
        <v>43.14154314</v>
      </c>
      <c r="W114" s="250" t="str">
        <f t="shared" si="9"/>
        <v>False</v>
      </c>
      <c r="X114" s="269">
        <f t="shared" si="10"/>
        <v>1.545428609</v>
      </c>
    </row>
    <row r="115" ht="12.75" customHeight="1">
      <c r="A115" s="266"/>
      <c r="I115" s="371"/>
      <c r="J115" s="371">
        <f t="shared" si="11"/>
        <v>70</v>
      </c>
      <c r="K115" s="250">
        <f t="shared" si="12"/>
        <v>12.28611255</v>
      </c>
      <c r="L115" s="250">
        <f t="shared" si="13"/>
        <v>422.1433162</v>
      </c>
      <c r="M115" s="250">
        <f t="shared" si="14"/>
        <v>405.3823831</v>
      </c>
      <c r="N115" s="250">
        <f t="shared" si="1"/>
        <v>51.06060162</v>
      </c>
      <c r="O115" s="250">
        <f t="shared" si="2"/>
        <v>18.21811658</v>
      </c>
      <c r="P115" s="250" t="str">
        <f t="shared" si="3"/>
        <v>True</v>
      </c>
      <c r="Q115" s="250">
        <f t="shared" si="4"/>
        <v>18.21811658</v>
      </c>
      <c r="R115" s="250">
        <f t="shared" si="15"/>
        <v>15.45617952</v>
      </c>
      <c r="S115" s="250">
        <f t="shared" si="5"/>
        <v>0.3191287601</v>
      </c>
      <c r="T115" s="250">
        <f t="shared" si="6"/>
        <v>0.8307821926</v>
      </c>
      <c r="U115" s="250">
        <f t="shared" si="7"/>
        <v>28.27329776</v>
      </c>
      <c r="V115" s="368">
        <f t="shared" si="8"/>
        <v>43.46645566</v>
      </c>
      <c r="W115" s="250" t="str">
        <f t="shared" si="9"/>
        <v>False</v>
      </c>
      <c r="X115" s="269">
        <f t="shared" si="10"/>
        <v>1.56511208</v>
      </c>
    </row>
    <row r="116" ht="12.75" customHeight="1">
      <c r="A116" s="266"/>
      <c r="J116" s="250">
        <f t="shared" si="11"/>
        <v>71</v>
      </c>
      <c r="K116" s="250">
        <f t="shared" si="12"/>
        <v>12.42640965</v>
      </c>
      <c r="L116" s="250">
        <f t="shared" si="13"/>
        <v>433.2649723</v>
      </c>
      <c r="M116" s="250">
        <f t="shared" si="14"/>
        <v>416.1709239</v>
      </c>
      <c r="N116" s="250">
        <f t="shared" si="1"/>
        <v>51.62978672</v>
      </c>
      <c r="O116" s="250">
        <f t="shared" si="2"/>
        <v>18.27908724</v>
      </c>
      <c r="P116" s="250" t="str">
        <f t="shared" si="3"/>
        <v>True</v>
      </c>
      <c r="Q116" s="250">
        <f t="shared" si="4"/>
        <v>18.27908724</v>
      </c>
      <c r="R116" s="250">
        <f t="shared" si="15"/>
        <v>15.77273879</v>
      </c>
      <c r="S116" s="250">
        <f t="shared" si="5"/>
        <v>0.322686167</v>
      </c>
      <c r="T116" s="250">
        <f t="shared" si="6"/>
        <v>0.8392467303</v>
      </c>
      <c r="U116" s="250">
        <f t="shared" si="7"/>
        <v>28.85236547</v>
      </c>
      <c r="V116" s="368">
        <f t="shared" si="8"/>
        <v>43.78889552</v>
      </c>
      <c r="W116" s="250" t="str">
        <f t="shared" si="9"/>
        <v>False</v>
      </c>
      <c r="X116" s="269">
        <f t="shared" si="10"/>
        <v>1.584741374</v>
      </c>
    </row>
    <row r="117" ht="12.75" customHeight="1">
      <c r="A117" s="270"/>
      <c r="B117" s="371"/>
      <c r="C117" s="371"/>
      <c r="D117" s="371"/>
      <c r="E117" s="371"/>
      <c r="F117" s="371"/>
      <c r="G117" s="371"/>
      <c r="H117" s="371"/>
      <c r="J117" s="250">
        <f t="shared" si="11"/>
        <v>72</v>
      </c>
      <c r="K117" s="250">
        <f t="shared" si="12"/>
        <v>12.56617228</v>
      </c>
      <c r="L117" s="250">
        <f t="shared" si="13"/>
        <v>444.509835</v>
      </c>
      <c r="M117" s="250">
        <f t="shared" si="14"/>
        <v>427.0810572</v>
      </c>
      <c r="N117" s="250">
        <f t="shared" si="1"/>
        <v>52.19677927</v>
      </c>
      <c r="O117" s="250">
        <f t="shared" si="2"/>
        <v>18.33915838</v>
      </c>
      <c r="P117" s="250" t="str">
        <f t="shared" si="3"/>
        <v>True</v>
      </c>
      <c r="Q117" s="250">
        <f t="shared" si="4"/>
        <v>18.33915838</v>
      </c>
      <c r="R117" s="250">
        <f t="shared" si="15"/>
        <v>16.09096783</v>
      </c>
      <c r="S117" s="250">
        <f t="shared" si="5"/>
        <v>0.3262298704</v>
      </c>
      <c r="T117" s="250">
        <f t="shared" si="6"/>
        <v>0.8476707271</v>
      </c>
      <c r="U117" s="250">
        <f t="shared" si="7"/>
        <v>29.43448763</v>
      </c>
      <c r="V117" s="368">
        <f t="shared" si="8"/>
        <v>44.10891748</v>
      </c>
      <c r="W117" s="250" t="str">
        <f t="shared" si="9"/>
        <v>False</v>
      </c>
      <c r="X117" s="269">
        <f t="shared" si="10"/>
        <v>1.60431743</v>
      </c>
    </row>
    <row r="118" ht="12.75" customHeight="1">
      <c r="A118" s="266"/>
      <c r="J118" s="250">
        <f t="shared" si="11"/>
        <v>73</v>
      </c>
      <c r="K118" s="250">
        <f t="shared" si="12"/>
        <v>12.70541019</v>
      </c>
      <c r="L118" s="250">
        <f t="shared" si="13"/>
        <v>455.8774353</v>
      </c>
      <c r="M118" s="250">
        <f t="shared" si="14"/>
        <v>438.1123293</v>
      </c>
      <c r="N118" s="250">
        <f t="shared" si="1"/>
        <v>52.76161894</v>
      </c>
      <c r="O118" s="250">
        <f t="shared" si="2"/>
        <v>18.39835608</v>
      </c>
      <c r="P118" s="250" t="str">
        <f t="shared" si="3"/>
        <v>True</v>
      </c>
      <c r="Q118" s="250">
        <f t="shared" si="4"/>
        <v>18.39835608</v>
      </c>
      <c r="R118" s="250">
        <f t="shared" si="15"/>
        <v>16.41085043</v>
      </c>
      <c r="S118" s="250">
        <f t="shared" si="5"/>
        <v>0.3297601184</v>
      </c>
      <c r="T118" s="250">
        <f t="shared" si="6"/>
        <v>0.8560549564</v>
      </c>
      <c r="U118" s="250">
        <f t="shared" si="7"/>
        <v>30.01963455</v>
      </c>
      <c r="V118" s="368">
        <f t="shared" si="8"/>
        <v>44.4265743</v>
      </c>
      <c r="W118" s="250" t="str">
        <f t="shared" si="9"/>
        <v>False</v>
      </c>
      <c r="X118" s="269">
        <f t="shared" si="10"/>
        <v>1.623841155</v>
      </c>
    </row>
    <row r="119" ht="12.75" customHeight="1">
      <c r="A119" s="266"/>
      <c r="J119" s="250">
        <f t="shared" si="11"/>
        <v>74</v>
      </c>
      <c r="K119" s="250">
        <f t="shared" si="12"/>
        <v>12.84413283</v>
      </c>
      <c r="L119" s="250">
        <f t="shared" si="13"/>
        <v>467.3673126</v>
      </c>
      <c r="M119" s="250">
        <f t="shared" si="14"/>
        <v>449.2642945</v>
      </c>
      <c r="N119" s="250">
        <f t="shared" si="1"/>
        <v>53.32434418</v>
      </c>
      <c r="O119" s="250">
        <f t="shared" si="2"/>
        <v>18.45670533</v>
      </c>
      <c r="P119" s="250" t="str">
        <f t="shared" si="3"/>
        <v>True</v>
      </c>
      <c r="Q119" s="250">
        <f t="shared" si="4"/>
        <v>18.45670533</v>
      </c>
      <c r="R119" s="250">
        <f t="shared" si="15"/>
        <v>16.73237075</v>
      </c>
      <c r="S119" s="250">
        <f t="shared" si="5"/>
        <v>0.3332771511</v>
      </c>
      <c r="T119" s="250">
        <f t="shared" si="6"/>
        <v>0.8644001665</v>
      </c>
      <c r="U119" s="250">
        <f t="shared" si="7"/>
        <v>30.60777729</v>
      </c>
      <c r="V119" s="368">
        <f t="shared" si="8"/>
        <v>44.74191687</v>
      </c>
      <c r="W119" s="250" t="str">
        <f t="shared" si="9"/>
        <v>False</v>
      </c>
      <c r="X119" s="269">
        <f t="shared" si="10"/>
        <v>1.64331343</v>
      </c>
    </row>
    <row r="120" ht="12.75" customHeight="1">
      <c r="A120" s="266"/>
      <c r="I120" s="371"/>
      <c r="J120" s="371">
        <f t="shared" si="11"/>
        <v>75</v>
      </c>
      <c r="K120" s="250">
        <f t="shared" si="12"/>
        <v>12.98234935</v>
      </c>
      <c r="L120" s="250">
        <f t="shared" si="13"/>
        <v>478.9790146</v>
      </c>
      <c r="M120" s="250">
        <f t="shared" si="14"/>
        <v>460.5365153</v>
      </c>
      <c r="N120" s="250">
        <f t="shared" si="1"/>
        <v>53.88499219</v>
      </c>
      <c r="O120" s="250">
        <f t="shared" si="2"/>
        <v>18.51423002</v>
      </c>
      <c r="P120" s="250" t="str">
        <f t="shared" si="3"/>
        <v>True</v>
      </c>
      <c r="Q120" s="250">
        <f t="shared" si="4"/>
        <v>18.51423002</v>
      </c>
      <c r="R120" s="250">
        <f t="shared" si="15"/>
        <v>17.05551333</v>
      </c>
      <c r="S120" s="250">
        <f t="shared" si="5"/>
        <v>0.3367812012</v>
      </c>
      <c r="T120" s="250">
        <f t="shared" si="6"/>
        <v>0.8727070813</v>
      </c>
      <c r="U120" s="250">
        <f t="shared" si="7"/>
        <v>31.19888755</v>
      </c>
      <c r="V120" s="368">
        <f t="shared" si="8"/>
        <v>45.05499428</v>
      </c>
      <c r="W120" s="250" t="str">
        <f t="shared" si="9"/>
        <v>False</v>
      </c>
      <c r="X120" s="269">
        <f t="shared" si="10"/>
        <v>1.662735106</v>
      </c>
    </row>
    <row r="121" ht="12.75" customHeight="1">
      <c r="A121" s="266"/>
      <c r="J121" s="250">
        <f t="shared" si="11"/>
        <v>76</v>
      </c>
      <c r="K121" s="250">
        <f t="shared" si="12"/>
        <v>13.12006859</v>
      </c>
      <c r="L121" s="250">
        <f t="shared" si="13"/>
        <v>490.7120972</v>
      </c>
      <c r="M121" s="250">
        <f t="shared" si="14"/>
        <v>471.9285615</v>
      </c>
      <c r="N121" s="250">
        <f t="shared" si="1"/>
        <v>54.44359906</v>
      </c>
      <c r="O121" s="250">
        <f t="shared" si="2"/>
        <v>18.57095309</v>
      </c>
      <c r="P121" s="250" t="str">
        <f t="shared" si="3"/>
        <v>True</v>
      </c>
      <c r="Q121" s="250">
        <f t="shared" si="4"/>
        <v>18.57095309</v>
      </c>
      <c r="R121" s="250">
        <f t="shared" si="15"/>
        <v>17.38026307</v>
      </c>
      <c r="S121" s="250">
        <f t="shared" si="5"/>
        <v>0.3402724941</v>
      </c>
      <c r="T121" s="250">
        <f t="shared" si="6"/>
        <v>0.8809764016</v>
      </c>
      <c r="U121" s="250">
        <f t="shared" si="7"/>
        <v>31.79293772</v>
      </c>
      <c r="V121" s="368">
        <f t="shared" si="8"/>
        <v>45.36585393</v>
      </c>
      <c r="W121" s="250" t="str">
        <f t="shared" si="9"/>
        <v>False</v>
      </c>
      <c r="X121" s="269">
        <f t="shared" si="10"/>
        <v>1.682107013</v>
      </c>
    </row>
    <row r="122" ht="12.75" customHeight="1">
      <c r="A122" s="270"/>
      <c r="B122" s="371"/>
      <c r="C122" s="371"/>
      <c r="D122" s="371"/>
      <c r="E122" s="371"/>
      <c r="F122" s="371"/>
      <c r="G122" s="371"/>
      <c r="H122" s="371"/>
      <c r="J122" s="250">
        <f t="shared" si="11"/>
        <v>77</v>
      </c>
      <c r="K122" s="250">
        <f t="shared" si="12"/>
        <v>13.25729916</v>
      </c>
      <c r="L122" s="250">
        <f t="shared" si="13"/>
        <v>502.5661237</v>
      </c>
      <c r="M122" s="250">
        <f t="shared" si="14"/>
        <v>483.4400106</v>
      </c>
      <c r="N122" s="250">
        <f t="shared" si="1"/>
        <v>55.00019974</v>
      </c>
      <c r="O122" s="250">
        <f t="shared" si="2"/>
        <v>18.62689651</v>
      </c>
      <c r="P122" s="250" t="str">
        <f t="shared" si="3"/>
        <v>True</v>
      </c>
      <c r="Q122" s="250">
        <f t="shared" si="4"/>
        <v>18.62689651</v>
      </c>
      <c r="R122" s="250">
        <f t="shared" si="15"/>
        <v>17.70660523</v>
      </c>
      <c r="S122" s="250">
        <f t="shared" si="5"/>
        <v>0.3437512484</v>
      </c>
      <c r="T122" s="250">
        <f t="shared" si="6"/>
        <v>0.8892088058</v>
      </c>
      <c r="U122" s="250">
        <f t="shared" si="7"/>
        <v>32.38990085</v>
      </c>
      <c r="V122" s="368">
        <f t="shared" si="8"/>
        <v>45.67454157</v>
      </c>
      <c r="W122" s="250" t="str">
        <f t="shared" si="9"/>
        <v>False</v>
      </c>
      <c r="X122" s="269">
        <f t="shared" si="10"/>
        <v>1.701429951</v>
      </c>
    </row>
    <row r="123" ht="12.75" customHeight="1">
      <c r="A123" s="266"/>
      <c r="J123" s="250">
        <f t="shared" si="11"/>
        <v>78</v>
      </c>
      <c r="K123" s="250">
        <f t="shared" si="12"/>
        <v>13.39404936</v>
      </c>
      <c r="L123" s="250">
        <f t="shared" si="13"/>
        <v>514.5406652</v>
      </c>
      <c r="M123" s="250">
        <f t="shared" si="14"/>
        <v>495.0704472</v>
      </c>
      <c r="N123" s="250">
        <f t="shared" si="1"/>
        <v>55.55482814</v>
      </c>
      <c r="O123" s="250">
        <f t="shared" si="2"/>
        <v>18.68208137</v>
      </c>
      <c r="P123" s="250" t="str">
        <f t="shared" si="3"/>
        <v>True</v>
      </c>
      <c r="Q123" s="250">
        <f t="shared" si="4"/>
        <v>18.68208137</v>
      </c>
      <c r="R123" s="250">
        <f t="shared" si="15"/>
        <v>18.03452541</v>
      </c>
      <c r="S123" s="250">
        <f t="shared" si="5"/>
        <v>0.3472176759</v>
      </c>
      <c r="T123" s="250">
        <f t="shared" si="6"/>
        <v>0.8974049515</v>
      </c>
      <c r="U123" s="250">
        <f t="shared" si="7"/>
        <v>32.98975056</v>
      </c>
      <c r="V123" s="368">
        <f t="shared" si="8"/>
        <v>45.98110144</v>
      </c>
      <c r="W123" s="250" t="str">
        <f t="shared" si="9"/>
        <v>False</v>
      </c>
      <c r="X123" s="269">
        <f t="shared" si="10"/>
        <v>1.720704702</v>
      </c>
    </row>
    <row r="124" ht="12.75" customHeight="1">
      <c r="A124" s="266"/>
      <c r="J124" s="250">
        <f t="shared" si="11"/>
        <v>79</v>
      </c>
      <c r="K124" s="250">
        <f t="shared" si="12"/>
        <v>13.53032727</v>
      </c>
      <c r="L124" s="250">
        <f t="shared" si="13"/>
        <v>526.6352998</v>
      </c>
      <c r="M124" s="250">
        <f t="shared" si="14"/>
        <v>506.8194627</v>
      </c>
      <c r="N124" s="250">
        <f t="shared" si="1"/>
        <v>56.10751716</v>
      </c>
      <c r="O124" s="250">
        <f t="shared" si="2"/>
        <v>18.73652791</v>
      </c>
      <c r="P124" s="250" t="str">
        <f t="shared" si="3"/>
        <v>True</v>
      </c>
      <c r="Q124" s="250">
        <f t="shared" si="4"/>
        <v>18.73652791</v>
      </c>
      <c r="R124" s="250">
        <f t="shared" si="15"/>
        <v>18.36400951</v>
      </c>
      <c r="S124" s="250">
        <f t="shared" si="5"/>
        <v>0.3506719823</v>
      </c>
      <c r="T124" s="250">
        <f t="shared" si="6"/>
        <v>0.9055654759</v>
      </c>
      <c r="U124" s="250">
        <f t="shared" si="7"/>
        <v>33.59246109</v>
      </c>
      <c r="V124" s="368">
        <f t="shared" si="8"/>
        <v>46.28557627</v>
      </c>
      <c r="W124" s="250" t="str">
        <f t="shared" si="9"/>
        <v>False</v>
      </c>
      <c r="X124" s="269">
        <f t="shared" si="10"/>
        <v>1.739932021</v>
      </c>
    </row>
    <row r="125" ht="12.75" customHeight="1">
      <c r="A125" s="266"/>
      <c r="I125" s="371"/>
      <c r="J125" s="371">
        <f t="shared" si="11"/>
        <v>80</v>
      </c>
      <c r="K125" s="250">
        <f t="shared" si="12"/>
        <v>13.66614073</v>
      </c>
      <c r="L125" s="250">
        <f t="shared" si="13"/>
        <v>538.849613</v>
      </c>
      <c r="M125" s="250">
        <f t="shared" si="14"/>
        <v>518.6866556</v>
      </c>
      <c r="N125" s="250">
        <f t="shared" si="1"/>
        <v>56.65829873</v>
      </c>
      <c r="O125" s="250">
        <f t="shared" si="2"/>
        <v>18.79025559</v>
      </c>
      <c r="P125" s="250" t="str">
        <f t="shared" si="3"/>
        <v>True</v>
      </c>
      <c r="Q125" s="250">
        <f t="shared" si="4"/>
        <v>18.79025559</v>
      </c>
      <c r="R125" s="250">
        <f t="shared" si="15"/>
        <v>18.69504377</v>
      </c>
      <c r="S125" s="250">
        <f t="shared" si="5"/>
        <v>0.3541143671</v>
      </c>
      <c r="T125" s="250">
        <f t="shared" si="6"/>
        <v>0.9136909969</v>
      </c>
      <c r="U125" s="250">
        <f t="shared" si="7"/>
        <v>34.19800725</v>
      </c>
      <c r="V125" s="368">
        <f t="shared" si="8"/>
        <v>46.58800741</v>
      </c>
      <c r="W125" s="250" t="str">
        <f t="shared" si="9"/>
        <v>False</v>
      </c>
      <c r="X125" s="269">
        <f t="shared" si="10"/>
        <v>1.759112645</v>
      </c>
    </row>
    <row r="126" ht="12.75" customHeight="1">
      <c r="A126" s="266"/>
      <c r="J126" s="250">
        <f t="shared" si="11"/>
        <v>81</v>
      </c>
      <c r="K126" s="250">
        <f t="shared" si="12"/>
        <v>13.80149734</v>
      </c>
      <c r="L126" s="250">
        <f t="shared" si="13"/>
        <v>551.1831967</v>
      </c>
      <c r="M126" s="250">
        <f t="shared" si="14"/>
        <v>530.6716306</v>
      </c>
      <c r="N126" s="250">
        <f t="shared" si="1"/>
        <v>57.20720385</v>
      </c>
      <c r="O126" s="250">
        <f t="shared" si="2"/>
        <v>18.84328309</v>
      </c>
      <c r="P126" s="250" t="str">
        <f t="shared" si="3"/>
        <v>True</v>
      </c>
      <c r="Q126" s="250">
        <f t="shared" si="4"/>
        <v>18.84328309</v>
      </c>
      <c r="R126" s="250">
        <f t="shared" si="15"/>
        <v>19.02761472</v>
      </c>
      <c r="S126" s="250">
        <f t="shared" si="5"/>
        <v>0.357545024</v>
      </c>
      <c r="T126" s="250">
        <f t="shared" si="6"/>
        <v>0.9217821139</v>
      </c>
      <c r="U126" s="250">
        <f t="shared" si="7"/>
        <v>34.8063644</v>
      </c>
      <c r="V126" s="368">
        <f t="shared" si="8"/>
        <v>46.88843486</v>
      </c>
      <c r="W126" s="250" t="str">
        <f t="shared" si="9"/>
        <v>False</v>
      </c>
      <c r="X126" s="269">
        <f t="shared" si="10"/>
        <v>1.778247287</v>
      </c>
    </row>
    <row r="127" ht="12.75" customHeight="1">
      <c r="A127" s="270"/>
      <c r="B127" s="371"/>
      <c r="C127" s="371"/>
      <c r="D127" s="371"/>
      <c r="E127" s="371"/>
      <c r="F127" s="371"/>
      <c r="G127" s="371"/>
      <c r="H127" s="371"/>
      <c r="J127" s="250">
        <f t="shared" si="11"/>
        <v>82</v>
      </c>
      <c r="K127" s="250">
        <f t="shared" si="12"/>
        <v>13.93640449</v>
      </c>
      <c r="L127" s="250">
        <f t="shared" si="13"/>
        <v>563.6356498</v>
      </c>
      <c r="M127" s="250">
        <f t="shared" si="14"/>
        <v>542.7739991</v>
      </c>
      <c r="N127" s="250">
        <f t="shared" si="1"/>
        <v>57.75426262</v>
      </c>
      <c r="O127" s="250">
        <f t="shared" si="2"/>
        <v>18.89562839</v>
      </c>
      <c r="P127" s="250" t="str">
        <f t="shared" si="3"/>
        <v>True</v>
      </c>
      <c r="Q127" s="250">
        <f t="shared" si="4"/>
        <v>18.89562839</v>
      </c>
      <c r="R127" s="250">
        <f t="shared" si="15"/>
        <v>19.36170917</v>
      </c>
      <c r="S127" s="250">
        <f t="shared" si="5"/>
        <v>0.3609641414</v>
      </c>
      <c r="T127" s="250">
        <f t="shared" si="6"/>
        <v>0.9298394086</v>
      </c>
      <c r="U127" s="250">
        <f t="shared" si="7"/>
        <v>35.41750843</v>
      </c>
      <c r="V127" s="368">
        <f t="shared" si="8"/>
        <v>47.18689733</v>
      </c>
      <c r="W127" s="250" t="str">
        <f t="shared" si="9"/>
        <v>False</v>
      </c>
      <c r="X127" s="269">
        <f t="shared" si="10"/>
        <v>1.797336643</v>
      </c>
    </row>
    <row r="128" ht="12.75" customHeight="1">
      <c r="A128" s="266"/>
      <c r="J128" s="250">
        <f t="shared" si="11"/>
        <v>83</v>
      </c>
      <c r="K128" s="250">
        <f t="shared" si="12"/>
        <v>14.07086933</v>
      </c>
      <c r="L128" s="250">
        <f t="shared" si="13"/>
        <v>576.2065776</v>
      </c>
      <c r="M128" s="250">
        <f t="shared" si="14"/>
        <v>554.9933785</v>
      </c>
      <c r="N128" s="250">
        <f t="shared" si="1"/>
        <v>58.29950433</v>
      </c>
      <c r="O128" s="250">
        <f t="shared" si="2"/>
        <v>18.94730877</v>
      </c>
      <c r="P128" s="250" t="str">
        <f t="shared" si="3"/>
        <v>True</v>
      </c>
      <c r="Q128" s="250">
        <f t="shared" si="4"/>
        <v>18.94730877</v>
      </c>
      <c r="R128" s="250">
        <f t="shared" si="15"/>
        <v>19.69731423</v>
      </c>
      <c r="S128" s="250">
        <f t="shared" si="5"/>
        <v>0.364371902</v>
      </c>
      <c r="T128" s="250">
        <f t="shared" si="6"/>
        <v>0.9378634456</v>
      </c>
      <c r="U128" s="250">
        <f t="shared" si="7"/>
        <v>36.03141575</v>
      </c>
      <c r="V128" s="368">
        <f t="shared" si="8"/>
        <v>47.48343232</v>
      </c>
      <c r="W128" s="250" t="str">
        <f t="shared" si="9"/>
        <v>False</v>
      </c>
      <c r="X128" s="269">
        <f t="shared" si="10"/>
        <v>1.816381388</v>
      </c>
    </row>
    <row r="129" ht="12.75" customHeight="1">
      <c r="A129" s="266"/>
      <c r="J129" s="250">
        <f t="shared" si="11"/>
        <v>84</v>
      </c>
      <c r="K129" s="250">
        <f t="shared" si="12"/>
        <v>14.20489885</v>
      </c>
      <c r="L129" s="250">
        <f t="shared" si="13"/>
        <v>588.8955916</v>
      </c>
      <c r="M129" s="250">
        <f t="shared" si="14"/>
        <v>567.3293923</v>
      </c>
      <c r="N129" s="250">
        <f t="shared" si="1"/>
        <v>58.8429574</v>
      </c>
      <c r="O129" s="250">
        <f t="shared" si="2"/>
        <v>18.99834087</v>
      </c>
      <c r="P129" s="250" t="str">
        <f t="shared" si="3"/>
        <v>True</v>
      </c>
      <c r="Q129" s="250">
        <f t="shared" si="4"/>
        <v>18.99834087</v>
      </c>
      <c r="R129" s="250">
        <f t="shared" si="15"/>
        <v>20.03441727</v>
      </c>
      <c r="S129" s="250">
        <f t="shared" si="5"/>
        <v>0.3677684837</v>
      </c>
      <c r="T129" s="250">
        <f t="shared" si="6"/>
        <v>0.9458547733</v>
      </c>
      <c r="U129" s="250">
        <f t="shared" si="7"/>
        <v>36.64806327</v>
      </c>
      <c r="V129" s="368">
        <f t="shared" si="8"/>
        <v>47.77807614</v>
      </c>
      <c r="W129" s="250" t="str">
        <f t="shared" si="9"/>
        <v>False</v>
      </c>
      <c r="X129" s="269">
        <f t="shared" si="10"/>
        <v>1.83538218</v>
      </c>
    </row>
    <row r="130" ht="12.75" customHeight="1">
      <c r="A130" s="266"/>
      <c r="I130" s="371"/>
      <c r="J130" s="371">
        <f t="shared" si="11"/>
        <v>85</v>
      </c>
      <c r="K130" s="250">
        <f t="shared" si="12"/>
        <v>14.33849982</v>
      </c>
      <c r="L130" s="250">
        <f t="shared" si="13"/>
        <v>601.7023094</v>
      </c>
      <c r="M130" s="250">
        <f t="shared" si="14"/>
        <v>579.7816698</v>
      </c>
      <c r="N130" s="250">
        <f t="shared" si="1"/>
        <v>59.38464949</v>
      </c>
      <c r="O130" s="250">
        <f t="shared" si="2"/>
        <v>19.04874073</v>
      </c>
      <c r="P130" s="250" t="str">
        <f t="shared" si="3"/>
        <v>True</v>
      </c>
      <c r="Q130" s="250">
        <f t="shared" si="4"/>
        <v>19.04874073</v>
      </c>
      <c r="R130" s="250">
        <f t="shared" si="15"/>
        <v>20.37300594</v>
      </c>
      <c r="S130" s="250">
        <f t="shared" si="5"/>
        <v>0.3711540593</v>
      </c>
      <c r="T130" s="250">
        <f t="shared" si="6"/>
        <v>0.9538139244</v>
      </c>
      <c r="U130" s="250">
        <f t="shared" si="7"/>
        <v>37.26742837</v>
      </c>
      <c r="V130" s="368">
        <f t="shared" si="8"/>
        <v>48.07086399</v>
      </c>
      <c r="W130" s="250" t="str">
        <f t="shared" si="9"/>
        <v>False</v>
      </c>
      <c r="X130" s="269">
        <f t="shared" si="10"/>
        <v>1.854339658</v>
      </c>
    </row>
    <row r="131" ht="12.75" customHeight="1">
      <c r="A131" s="266"/>
      <c r="J131" s="250">
        <f t="shared" si="11"/>
        <v>86</v>
      </c>
      <c r="K131" s="250">
        <f t="shared" si="12"/>
        <v>14.47167883</v>
      </c>
      <c r="L131" s="250">
        <f t="shared" si="13"/>
        <v>614.6263546</v>
      </c>
      <c r="M131" s="250">
        <f t="shared" si="14"/>
        <v>592.349846</v>
      </c>
      <c r="N131" s="250">
        <f t="shared" si="1"/>
        <v>59.9246075</v>
      </c>
      <c r="O131" s="250">
        <f t="shared" si="2"/>
        <v>19.09852378</v>
      </c>
      <c r="P131" s="250" t="str">
        <f t="shared" si="3"/>
        <v>True</v>
      </c>
      <c r="Q131" s="250">
        <f t="shared" si="4"/>
        <v>19.09852378</v>
      </c>
      <c r="R131" s="250">
        <f t="shared" si="15"/>
        <v>20.71306811</v>
      </c>
      <c r="S131" s="250">
        <f t="shared" si="5"/>
        <v>0.3745287969</v>
      </c>
      <c r="T131" s="250">
        <f t="shared" si="6"/>
        <v>0.9617414168</v>
      </c>
      <c r="U131" s="250">
        <f t="shared" si="7"/>
        <v>37.88948889</v>
      </c>
      <c r="V131" s="368">
        <f t="shared" si="8"/>
        <v>48.36183</v>
      </c>
      <c r="W131" s="250" t="str">
        <f t="shared" si="9"/>
        <v>False</v>
      </c>
      <c r="X131" s="269">
        <f t="shared" si="10"/>
        <v>1.873254446</v>
      </c>
    </row>
    <row r="132" ht="12.75" customHeight="1">
      <c r="A132" s="270"/>
      <c r="B132" s="371"/>
      <c r="C132" s="371"/>
      <c r="D132" s="371"/>
      <c r="E132" s="371"/>
      <c r="F132" s="371"/>
      <c r="G132" s="371"/>
      <c r="H132" s="371"/>
      <c r="J132" s="250">
        <f t="shared" si="11"/>
        <v>87</v>
      </c>
      <c r="K132" s="250">
        <f t="shared" si="12"/>
        <v>14.60444229</v>
      </c>
      <c r="L132" s="250">
        <f t="shared" si="13"/>
        <v>627.6673564</v>
      </c>
      <c r="M132" s="250">
        <f t="shared" si="14"/>
        <v>605.0335615</v>
      </c>
      <c r="N132" s="250">
        <f t="shared" si="1"/>
        <v>60.46285761</v>
      </c>
      <c r="O132" s="250">
        <f t="shared" si="2"/>
        <v>19.14770491</v>
      </c>
      <c r="P132" s="250" t="str">
        <f t="shared" si="3"/>
        <v>True</v>
      </c>
      <c r="Q132" s="250">
        <f t="shared" si="4"/>
        <v>19.14770491</v>
      </c>
      <c r="R132" s="250">
        <f t="shared" si="15"/>
        <v>21.05459194</v>
      </c>
      <c r="S132" s="250">
        <f t="shared" si="5"/>
        <v>0.3778928601</v>
      </c>
      <c r="T132" s="250">
        <f t="shared" si="6"/>
        <v>0.9696377537</v>
      </c>
      <c r="U132" s="250">
        <f t="shared" si="7"/>
        <v>38.51422315</v>
      </c>
      <c r="V132" s="368">
        <f t="shared" si="8"/>
        <v>48.65100725</v>
      </c>
      <c r="W132" s="250" t="str">
        <f t="shared" si="9"/>
        <v>False</v>
      </c>
      <c r="X132" s="269">
        <f t="shared" si="10"/>
        <v>1.89212715</v>
      </c>
    </row>
    <row r="133" ht="12.75" customHeight="1">
      <c r="A133" s="266"/>
      <c r="J133" s="250">
        <f t="shared" si="11"/>
        <v>88</v>
      </c>
      <c r="K133" s="250">
        <f t="shared" si="12"/>
        <v>14.73679643</v>
      </c>
      <c r="L133" s="250">
        <f t="shared" si="13"/>
        <v>640.8249498</v>
      </c>
      <c r="M133" s="250">
        <f t="shared" si="14"/>
        <v>617.8324621</v>
      </c>
      <c r="N133" s="250">
        <f t="shared" si="1"/>
        <v>60.9994253</v>
      </c>
      <c r="O133" s="250">
        <f t="shared" si="2"/>
        <v>19.19629845</v>
      </c>
      <c r="P133" s="250" t="str">
        <f t="shared" si="3"/>
        <v>True</v>
      </c>
      <c r="Q133" s="250">
        <f t="shared" si="4"/>
        <v>19.19629845</v>
      </c>
      <c r="R133" s="250">
        <f t="shared" si="15"/>
        <v>21.39756579</v>
      </c>
      <c r="S133" s="250">
        <f t="shared" si="5"/>
        <v>0.3812464081</v>
      </c>
      <c r="T133" s="250">
        <f t="shared" si="6"/>
        <v>0.9775034246</v>
      </c>
      <c r="U133" s="250">
        <f t="shared" si="7"/>
        <v>39.14160987</v>
      </c>
      <c r="V133" s="368">
        <f t="shared" si="8"/>
        <v>48.93842786</v>
      </c>
      <c r="W133" s="250" t="str">
        <f t="shared" si="9"/>
        <v>False</v>
      </c>
      <c r="X133" s="269">
        <f t="shared" si="10"/>
        <v>1.91095836</v>
      </c>
    </row>
    <row r="134" ht="12.75" customHeight="1">
      <c r="A134" s="266"/>
      <c r="J134" s="250">
        <f t="shared" si="11"/>
        <v>89</v>
      </c>
      <c r="K134" s="250">
        <f t="shared" si="12"/>
        <v>14.86874733</v>
      </c>
      <c r="L134" s="250">
        <f t="shared" si="13"/>
        <v>654.0987752</v>
      </c>
      <c r="M134" s="250">
        <f t="shared" si="14"/>
        <v>630.7461992</v>
      </c>
      <c r="N134" s="250">
        <f t="shared" si="1"/>
        <v>61.53433537</v>
      </c>
      <c r="O134" s="250">
        <f t="shared" si="2"/>
        <v>19.24431826</v>
      </c>
      <c r="P134" s="250" t="str">
        <f t="shared" si="3"/>
        <v>True</v>
      </c>
      <c r="Q134" s="250">
        <f t="shared" si="4"/>
        <v>19.24431826</v>
      </c>
      <c r="R134" s="250">
        <f t="shared" si="15"/>
        <v>21.74197827</v>
      </c>
      <c r="S134" s="250">
        <f t="shared" si="5"/>
        <v>0.3845895961</v>
      </c>
      <c r="T134" s="250">
        <f t="shared" si="6"/>
        <v>0.9853389058</v>
      </c>
      <c r="U134" s="250">
        <f t="shared" si="7"/>
        <v>39.77162822</v>
      </c>
      <c r="V134" s="368">
        <f t="shared" si="8"/>
        <v>49.22412299</v>
      </c>
      <c r="W134" s="250" t="str">
        <f t="shared" si="9"/>
        <v>False</v>
      </c>
      <c r="X134" s="269">
        <f t="shared" si="10"/>
        <v>1.929748654</v>
      </c>
    </row>
    <row r="135" ht="12.75" customHeight="1">
      <c r="A135" s="266"/>
      <c r="I135" s="371"/>
      <c r="J135" s="371">
        <f t="shared" si="11"/>
        <v>90</v>
      </c>
      <c r="K135" s="250">
        <f t="shared" si="12"/>
        <v>15.00030089</v>
      </c>
      <c r="L135" s="250">
        <f t="shared" si="13"/>
        <v>667.4884784</v>
      </c>
      <c r="M135" s="250">
        <f t="shared" si="14"/>
        <v>643.774429</v>
      </c>
      <c r="N135" s="250">
        <f t="shared" si="1"/>
        <v>62.06761198</v>
      </c>
      <c r="O135" s="250">
        <f t="shared" si="2"/>
        <v>19.2917777</v>
      </c>
      <c r="P135" s="250" t="str">
        <f t="shared" si="3"/>
        <v>True</v>
      </c>
      <c r="Q135" s="250">
        <f t="shared" si="4"/>
        <v>19.2917777</v>
      </c>
      <c r="R135" s="250">
        <f t="shared" si="15"/>
        <v>22.08781821</v>
      </c>
      <c r="S135" s="250">
        <f t="shared" si="5"/>
        <v>0.3879225749</v>
      </c>
      <c r="T135" s="250">
        <f t="shared" si="6"/>
        <v>0.9931446606</v>
      </c>
      <c r="U135" s="250">
        <f t="shared" si="7"/>
        <v>40.40425775</v>
      </c>
      <c r="V135" s="368">
        <f t="shared" si="8"/>
        <v>49.50812289</v>
      </c>
      <c r="W135" s="250" t="str">
        <f t="shared" si="9"/>
        <v>False</v>
      </c>
      <c r="X135" s="269">
        <f t="shared" si="10"/>
        <v>1.948498591</v>
      </c>
    </row>
    <row r="136" ht="12.75" customHeight="1">
      <c r="A136" s="266"/>
      <c r="J136" s="250">
        <f t="shared" si="11"/>
        <v>91</v>
      </c>
      <c r="K136" s="250">
        <f t="shared" si="12"/>
        <v>15.13146289</v>
      </c>
      <c r="L136" s="250">
        <f t="shared" si="13"/>
        <v>680.9937101</v>
      </c>
      <c r="M136" s="250">
        <f t="shared" si="14"/>
        <v>656.9168127</v>
      </c>
      <c r="N136" s="250">
        <f t="shared" si="1"/>
        <v>62.59927868</v>
      </c>
      <c r="O136" s="250">
        <f t="shared" si="2"/>
        <v>19.33868967</v>
      </c>
      <c r="P136" s="250" t="str">
        <f t="shared" si="3"/>
        <v>True</v>
      </c>
      <c r="Q136" s="250">
        <f t="shared" si="4"/>
        <v>19.33868967</v>
      </c>
      <c r="R136" s="250">
        <f t="shared" si="15"/>
        <v>22.43507466</v>
      </c>
      <c r="S136" s="250">
        <f t="shared" si="5"/>
        <v>0.3912454917</v>
      </c>
      <c r="T136" s="250">
        <f t="shared" si="6"/>
        <v>1.00092114</v>
      </c>
      <c r="U136" s="250">
        <f t="shared" si="7"/>
        <v>41.03947844</v>
      </c>
      <c r="V136" s="368">
        <f t="shared" si="8"/>
        <v>49.79045696</v>
      </c>
      <c r="W136" s="250" t="str">
        <f t="shared" si="9"/>
        <v>False</v>
      </c>
      <c r="X136" s="269">
        <f t="shared" si="10"/>
        <v>1.96720872</v>
      </c>
    </row>
    <row r="137" ht="12.75" customHeight="1">
      <c r="A137" s="270"/>
      <c r="B137" s="371"/>
      <c r="C137" s="371"/>
      <c r="D137" s="371"/>
      <c r="E137" s="371"/>
      <c r="F137" s="371"/>
      <c r="G137" s="371"/>
      <c r="H137" s="371"/>
      <c r="J137" s="250">
        <f t="shared" si="11"/>
        <v>92</v>
      </c>
      <c r="K137" s="250">
        <f t="shared" si="12"/>
        <v>15.26223892</v>
      </c>
      <c r="L137" s="250">
        <f t="shared" si="13"/>
        <v>694.6141263</v>
      </c>
      <c r="M137" s="250">
        <f t="shared" si="14"/>
        <v>670.1730165</v>
      </c>
      <c r="N137" s="250">
        <f t="shared" si="1"/>
        <v>63.12935839</v>
      </c>
      <c r="O137" s="250">
        <f t="shared" si="2"/>
        <v>19.38506663</v>
      </c>
      <c r="P137" s="250" t="str">
        <f t="shared" si="3"/>
        <v>True</v>
      </c>
      <c r="Q137" s="250">
        <f t="shared" si="4"/>
        <v>19.38506663</v>
      </c>
      <c r="R137" s="250">
        <f t="shared" si="15"/>
        <v>22.78373687</v>
      </c>
      <c r="S137" s="250">
        <f t="shared" si="5"/>
        <v>0.3945584899</v>
      </c>
      <c r="T137" s="250">
        <f t="shared" si="6"/>
        <v>1.008668784</v>
      </c>
      <c r="U137" s="250">
        <f t="shared" si="7"/>
        <v>41.67727061</v>
      </c>
      <c r="V137" s="368">
        <f t="shared" si="8"/>
        <v>50.07115374</v>
      </c>
      <c r="W137" s="250" t="str">
        <f t="shared" si="9"/>
        <v>False</v>
      </c>
      <c r="X137" s="269">
        <f t="shared" si="10"/>
        <v>1.985879575</v>
      </c>
    </row>
    <row r="138" ht="12.75" customHeight="1">
      <c r="A138" s="266"/>
      <c r="J138" s="250">
        <f t="shared" si="11"/>
        <v>93</v>
      </c>
      <c r="K138" s="250">
        <f t="shared" si="12"/>
        <v>15.39263446</v>
      </c>
      <c r="L138" s="250">
        <f t="shared" si="13"/>
        <v>708.3493878</v>
      </c>
      <c r="M138" s="250">
        <f t="shared" si="14"/>
        <v>683.5427112</v>
      </c>
      <c r="N138" s="250">
        <f t="shared" si="1"/>
        <v>63.65787348</v>
      </c>
      <c r="O138" s="250">
        <f t="shared" si="2"/>
        <v>19.43092061</v>
      </c>
      <c r="P138" s="250" t="str">
        <f t="shared" si="3"/>
        <v>True</v>
      </c>
      <c r="Q138" s="250">
        <f t="shared" si="4"/>
        <v>19.43092061</v>
      </c>
      <c r="R138" s="250">
        <f t="shared" si="15"/>
        <v>23.13379429</v>
      </c>
      <c r="S138" s="250">
        <f t="shared" si="5"/>
        <v>0.3978617093</v>
      </c>
      <c r="T138" s="250">
        <f t="shared" si="6"/>
        <v>1.016388019</v>
      </c>
      <c r="U138" s="250">
        <f t="shared" si="7"/>
        <v>42.317615</v>
      </c>
      <c r="V138" s="368">
        <f t="shared" si="8"/>
        <v>50.35024097</v>
      </c>
      <c r="W138" s="250" t="str">
        <f t="shared" si="9"/>
        <v>False</v>
      </c>
      <c r="X138" s="269">
        <f t="shared" si="10"/>
        <v>2.004511675</v>
      </c>
    </row>
    <row r="139" ht="12.75" customHeight="1">
      <c r="A139" s="266"/>
      <c r="J139" s="250">
        <f t="shared" si="11"/>
        <v>94</v>
      </c>
      <c r="K139" s="250">
        <f t="shared" si="12"/>
        <v>15.52265484</v>
      </c>
      <c r="L139" s="250">
        <f t="shared" si="13"/>
        <v>722.1991604</v>
      </c>
      <c r="M139" s="250">
        <f t="shared" si="14"/>
        <v>697.0255723</v>
      </c>
      <c r="N139" s="250">
        <f t="shared" si="1"/>
        <v>64.18484576</v>
      </c>
      <c r="O139" s="250">
        <f t="shared" si="2"/>
        <v>19.47626326</v>
      </c>
      <c r="P139" s="250" t="str">
        <f t="shared" si="3"/>
        <v>True</v>
      </c>
      <c r="Q139" s="250">
        <f t="shared" si="4"/>
        <v>19.47626326</v>
      </c>
      <c r="R139" s="250">
        <f t="shared" si="15"/>
        <v>23.48523659</v>
      </c>
      <c r="S139" s="250">
        <f t="shared" si="5"/>
        <v>0.401155286</v>
      </c>
      <c r="T139" s="250">
        <f t="shared" si="6"/>
        <v>1.024079263</v>
      </c>
      <c r="U139" s="250">
        <f t="shared" si="7"/>
        <v>42.96049268</v>
      </c>
      <c r="V139" s="368">
        <f t="shared" si="8"/>
        <v>50.62774564</v>
      </c>
      <c r="W139" s="250" t="str">
        <f t="shared" si="9"/>
        <v>False</v>
      </c>
      <c r="X139" s="269">
        <f t="shared" si="10"/>
        <v>2.02310553</v>
      </c>
    </row>
    <row r="140" ht="12.75" customHeight="1">
      <c r="A140" s="266"/>
      <c r="I140" s="371"/>
      <c r="J140" s="371">
        <f t="shared" si="11"/>
        <v>95</v>
      </c>
      <c r="K140" s="250">
        <f t="shared" si="12"/>
        <v>15.65230526</v>
      </c>
      <c r="L140" s="250">
        <f t="shared" si="13"/>
        <v>736.1631142</v>
      </c>
      <c r="M140" s="250">
        <f t="shared" si="14"/>
        <v>710.6212797</v>
      </c>
      <c r="N140" s="250">
        <f t="shared" si="1"/>
        <v>64.71029649</v>
      </c>
      <c r="O140" s="250">
        <f t="shared" si="2"/>
        <v>19.52110584</v>
      </c>
      <c r="P140" s="250" t="str">
        <f t="shared" si="3"/>
        <v>True</v>
      </c>
      <c r="Q140" s="250">
        <f t="shared" si="4"/>
        <v>19.52110584</v>
      </c>
      <c r="R140" s="250">
        <f t="shared" si="15"/>
        <v>23.83805361</v>
      </c>
      <c r="S140" s="250">
        <f t="shared" si="5"/>
        <v>0.4044393531</v>
      </c>
      <c r="T140" s="250">
        <f t="shared" si="6"/>
        <v>1.031742923</v>
      </c>
      <c r="U140" s="250">
        <f t="shared" si="7"/>
        <v>43.60588507</v>
      </c>
      <c r="V140" s="368">
        <f t="shared" si="8"/>
        <v>50.90369398</v>
      </c>
      <c r="W140" s="250" t="str">
        <f t="shared" si="9"/>
        <v>False</v>
      </c>
      <c r="X140" s="269">
        <f t="shared" si="10"/>
        <v>2.041661636</v>
      </c>
    </row>
    <row r="141" ht="12.75" customHeight="1">
      <c r="A141" s="266"/>
      <c r="J141" s="250">
        <f t="shared" si="11"/>
        <v>96</v>
      </c>
      <c r="K141" s="250">
        <f t="shared" si="12"/>
        <v>15.78159078</v>
      </c>
      <c r="L141" s="250">
        <f t="shared" si="13"/>
        <v>750.2409241</v>
      </c>
      <c r="M141" s="250">
        <f t="shared" si="14"/>
        <v>724.3295177</v>
      </c>
      <c r="N141" s="250">
        <f t="shared" si="1"/>
        <v>65.23424641</v>
      </c>
      <c r="O141" s="250">
        <f t="shared" si="2"/>
        <v>19.56545922</v>
      </c>
      <c r="P141" s="250" t="str">
        <f t="shared" si="3"/>
        <v>True</v>
      </c>
      <c r="Q141" s="250">
        <f t="shared" si="4"/>
        <v>19.56545922</v>
      </c>
      <c r="R141" s="250">
        <f t="shared" si="15"/>
        <v>24.19223538</v>
      </c>
      <c r="S141" s="250">
        <f t="shared" si="5"/>
        <v>0.4077140401</v>
      </c>
      <c r="T141" s="250">
        <f t="shared" si="6"/>
        <v>1.039379393</v>
      </c>
      <c r="U141" s="250">
        <f t="shared" si="7"/>
        <v>44.25377394</v>
      </c>
      <c r="V141" s="368">
        <f t="shared" si="8"/>
        <v>51.17811151</v>
      </c>
      <c r="W141" s="250" t="str">
        <f t="shared" si="9"/>
        <v>False</v>
      </c>
      <c r="X141" s="269">
        <f t="shared" si="10"/>
        <v>2.060180476</v>
      </c>
    </row>
    <row r="142" ht="12.75" customHeight="1">
      <c r="A142" s="270"/>
      <c r="B142" s="371"/>
      <c r="C142" s="371"/>
      <c r="D142" s="371"/>
      <c r="E142" s="371"/>
      <c r="F142" s="371"/>
      <c r="G142" s="371"/>
      <c r="H142" s="371"/>
      <c r="J142" s="250">
        <f t="shared" si="11"/>
        <v>97</v>
      </c>
      <c r="K142" s="250">
        <f t="shared" si="12"/>
        <v>15.91051636</v>
      </c>
      <c r="L142" s="250">
        <f t="shared" si="13"/>
        <v>764.4322695</v>
      </c>
      <c r="M142" s="250">
        <f t="shared" si="14"/>
        <v>738.149975</v>
      </c>
      <c r="N142" s="250">
        <f t="shared" si="1"/>
        <v>65.75671579</v>
      </c>
      <c r="O142" s="250">
        <f t="shared" si="2"/>
        <v>19.60933396</v>
      </c>
      <c r="P142" s="250" t="str">
        <f t="shared" si="3"/>
        <v>True</v>
      </c>
      <c r="Q142" s="250">
        <f t="shared" si="4"/>
        <v>19.60933396</v>
      </c>
      <c r="R142" s="250">
        <f t="shared" si="15"/>
        <v>24.54777212</v>
      </c>
      <c r="S142" s="250">
        <f t="shared" si="5"/>
        <v>0.4109794737</v>
      </c>
      <c r="T142" s="250">
        <f t="shared" si="6"/>
        <v>1.04698906</v>
      </c>
      <c r="U142" s="250">
        <f t="shared" si="7"/>
        <v>44.90414139</v>
      </c>
      <c r="V142" s="368">
        <f t="shared" si="8"/>
        <v>51.45102305</v>
      </c>
      <c r="W142" s="250" t="str">
        <f t="shared" si="9"/>
        <v>False</v>
      </c>
      <c r="X142" s="269">
        <f t="shared" si="10"/>
        <v>2.078662525</v>
      </c>
    </row>
    <row r="143" ht="12.75" customHeight="1">
      <c r="A143" s="266"/>
      <c r="J143" s="250">
        <f t="shared" si="11"/>
        <v>98</v>
      </c>
      <c r="K143" s="250">
        <f t="shared" si="12"/>
        <v>16.03908683</v>
      </c>
      <c r="L143" s="250">
        <f t="shared" si="13"/>
        <v>778.7368339</v>
      </c>
      <c r="M143" s="250">
        <f t="shared" si="14"/>
        <v>752.0823442</v>
      </c>
      <c r="N143" s="250">
        <f t="shared" si="1"/>
        <v>66.27772437</v>
      </c>
      <c r="O143" s="250">
        <f t="shared" si="2"/>
        <v>19.65274024</v>
      </c>
      <c r="P143" s="250" t="str">
        <f t="shared" si="3"/>
        <v>True</v>
      </c>
      <c r="Q143" s="250">
        <f t="shared" si="4"/>
        <v>19.65274024</v>
      </c>
      <c r="R143" s="250">
        <f t="shared" si="15"/>
        <v>24.90465421</v>
      </c>
      <c r="S143" s="250">
        <f t="shared" si="5"/>
        <v>0.4142357773</v>
      </c>
      <c r="T143" s="250">
        <f t="shared" si="6"/>
        <v>1.054572302</v>
      </c>
      <c r="U143" s="250">
        <f t="shared" si="7"/>
        <v>45.55696984</v>
      </c>
      <c r="V143" s="368">
        <f t="shared" si="8"/>
        <v>51.72245278</v>
      </c>
      <c r="W143" s="250" t="str">
        <f t="shared" si="9"/>
        <v>False</v>
      </c>
      <c r="X143" s="269">
        <f t="shared" si="10"/>
        <v>2.097108244</v>
      </c>
    </row>
    <row r="144" ht="12.75" customHeight="1">
      <c r="A144" s="266"/>
      <c r="J144" s="250">
        <f t="shared" si="11"/>
        <v>99</v>
      </c>
      <c r="K144" s="250">
        <f t="shared" si="12"/>
        <v>16.16730689</v>
      </c>
      <c r="L144" s="250">
        <f t="shared" si="13"/>
        <v>793.1543053</v>
      </c>
      <c r="M144" s="250">
        <f t="shared" si="14"/>
        <v>766.1263222</v>
      </c>
      <c r="N144" s="250">
        <f t="shared" si="1"/>
        <v>66.79729146</v>
      </c>
      <c r="O144" s="250">
        <f t="shared" si="2"/>
        <v>19.69568795</v>
      </c>
      <c r="P144" s="250" t="str">
        <f t="shared" si="3"/>
        <v>True</v>
      </c>
      <c r="Q144" s="250">
        <f t="shared" si="4"/>
        <v>19.69568795</v>
      </c>
      <c r="R144" s="250">
        <f t="shared" si="15"/>
        <v>25.26287222</v>
      </c>
      <c r="S144" s="250">
        <f t="shared" si="5"/>
        <v>0.4174830716</v>
      </c>
      <c r="T144" s="250">
        <f t="shared" si="6"/>
        <v>1.062129485</v>
      </c>
      <c r="U144" s="250">
        <f t="shared" si="7"/>
        <v>46.21224201</v>
      </c>
      <c r="V144" s="368">
        <f t="shared" si="8"/>
        <v>51.99242424</v>
      </c>
      <c r="W144" s="250" t="str">
        <f t="shared" si="9"/>
        <v>False</v>
      </c>
      <c r="X144" s="269">
        <f t="shared" si="10"/>
        <v>2.115518084</v>
      </c>
    </row>
    <row r="145" ht="12.75" customHeight="1">
      <c r="A145" s="266"/>
      <c r="J145" s="250">
        <f t="shared" si="11"/>
        <v>100</v>
      </c>
      <c r="K145" s="250">
        <f>species19!$C$29*(R144^species19!$C$30)*U144</f>
        <v>-21.15134317</v>
      </c>
      <c r="L145" s="250">
        <f t="shared" si="13"/>
        <v>770.2378513</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row r="1014" ht="12.75" customHeight="1">
      <c r="A1014" s="266"/>
      <c r="X1014" s="269"/>
    </row>
    <row r="1015" ht="12.75" customHeight="1">
      <c r="A1015" s="266"/>
      <c r="X1015" s="269"/>
    </row>
    <row r="1016" ht="12.75" customHeight="1">
      <c r="A1016" s="266"/>
      <c r="X1016" s="269"/>
    </row>
    <row r="1017" ht="12.75" customHeight="1">
      <c r="A1017" s="266"/>
      <c r="X1017" s="269"/>
    </row>
    <row r="1018" ht="12.75" customHeight="1">
      <c r="A1018" s="266"/>
      <c r="X1018" s="269"/>
    </row>
  </sheetData>
  <mergeCells count="1">
    <mergeCell ref="E1:H1"/>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0.79</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0.15</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0.030960718</v>
      </c>
      <c r="E15" s="276">
        <v>0.03</v>
      </c>
      <c r="F15" s="277">
        <v>0.0265</v>
      </c>
      <c r="G15" s="277">
        <v>0.0303</v>
      </c>
      <c r="H15" s="277" t="s">
        <v>2311</v>
      </c>
      <c r="X15" s="269"/>
    </row>
    <row r="16" ht="12.75" customHeight="1">
      <c r="A16" s="266"/>
      <c r="B16" s="302" t="s">
        <v>153</v>
      </c>
      <c r="C16" s="303">
        <v>0.403452563</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84">
        <v>89.15941615</v>
      </c>
      <c r="D19" s="250"/>
      <c r="E19" s="276">
        <v>100.0</v>
      </c>
      <c r="F19" s="277">
        <v>160.81198</v>
      </c>
      <c r="G19" s="277">
        <v>80.2588695</v>
      </c>
      <c r="H19" s="277" t="s">
        <v>2311</v>
      </c>
      <c r="X19" s="269"/>
    </row>
    <row r="20" ht="12.75" customHeight="1">
      <c r="A20" s="306"/>
      <c r="B20" s="307" t="s">
        <v>158</v>
      </c>
      <c r="C20" s="308">
        <v>0.815476742</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species'!H27</f>
        <v>29.2608</v>
      </c>
      <c r="E24" s="276" t="s">
        <v>2324</v>
      </c>
      <c r="F24" s="277">
        <v>31.464273</v>
      </c>
      <c r="G24" s="277">
        <v>30.112785</v>
      </c>
      <c r="H24" s="277" t="s">
        <v>2311</v>
      </c>
      <c r="X24" s="269"/>
    </row>
    <row r="25" ht="12.75" customHeight="1">
      <c r="A25" s="266"/>
      <c r="B25" s="314" t="s">
        <v>170</v>
      </c>
      <c r="C25" s="315">
        <v>7.2</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1.5056</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species'!H10</f>
        <v>0.00000015</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0.1578734175</v>
      </c>
      <c r="E35" s="276"/>
      <c r="F35" s="277"/>
      <c r="G35" s="277"/>
      <c r="H35" s="277"/>
      <c r="X35" s="269"/>
    </row>
    <row r="36" ht="12.75" customHeight="1">
      <c r="A36" s="330" t="s">
        <v>117</v>
      </c>
      <c r="B36" s="338"/>
      <c r="C36" s="339">
        <f>C31/C35</f>
        <v>0.0000009501282884</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species'!H5</f>
        <v>415</v>
      </c>
      <c r="E39" s="276" t="s">
        <v>2324</v>
      </c>
      <c r="F39" s="277">
        <v>995.76</v>
      </c>
      <c r="G39" s="277">
        <v>764.3</v>
      </c>
      <c r="H39" s="277"/>
      <c r="X39" s="269"/>
    </row>
    <row r="40" ht="12.75" customHeight="1">
      <c r="A40" s="350" t="s">
        <v>2339</v>
      </c>
      <c r="B40" s="351"/>
      <c r="C40" s="352">
        <f>C39/2</f>
        <v>207.5</v>
      </c>
      <c r="E40" s="353" t="s">
        <v>2340</v>
      </c>
      <c r="F40" s="277"/>
      <c r="G40" s="277"/>
      <c r="H40" s="277"/>
      <c r="J40" s="354" t="s">
        <v>2341</v>
      </c>
      <c r="K40" s="355">
        <f t="array" ref="K40">INDEX(J:J,MATCH("True",P:P,0))</f>
        <v>10</v>
      </c>
      <c r="L40" s="356">
        <f>'All species'!H30</f>
        <v>10</v>
      </c>
      <c r="X40" s="269"/>
    </row>
    <row r="41" ht="12.75" customHeight="1">
      <c r="A41" s="382" t="s">
        <v>2342</v>
      </c>
      <c r="B41" s="351"/>
      <c r="C41" s="352">
        <f>'All species'!H6</f>
        <v>8.14</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0.00000015</v>
      </c>
      <c r="L45" s="250">
        <f>K45</f>
        <v>0.00000015</v>
      </c>
      <c r="M45" s="250">
        <f>L45*C44</f>
        <v>0.0000001485</v>
      </c>
      <c r="N45" s="250">
        <f t="shared" ref="N45:N144" si="1">($C$19*(S45^$C$20))-$C$21</f>
        <v>0.02971081053</v>
      </c>
      <c r="O45" s="250">
        <f t="shared" ref="O45:O144" si="2">$C$24+($C$25*(LN(S45)))</f>
        <v>-41.43162195</v>
      </c>
      <c r="P45" s="250" t="str">
        <f t="shared" ref="P45:P146" si="3">IF(P44="True", "True", IF(O45&gt;N45,"True","False"))</f>
        <v>False</v>
      </c>
      <c r="Q45" s="250">
        <f t="shared" ref="Q45:Q146" si="4">IF(P45="True", O45, N45)</f>
        <v>0.02971081053</v>
      </c>
      <c r="R45" s="250">
        <f>L45-M45</f>
        <v>0.0000000015</v>
      </c>
      <c r="S45" s="250">
        <f t="shared" ref="S45:S144" si="5">$C$15*(M45^$C$16)</f>
        <v>0.00005444105849</v>
      </c>
      <c r="T45" s="250">
        <f t="shared" ref="T45:T144" si="6">(((R45/$C$41)/$C$44)^0.5)*0.7071067812</f>
        <v>0.00000964719</v>
      </c>
      <c r="U45" s="250">
        <f t="shared" ref="U45:U144" si="7">(((R45/$C$38)/$C$42)/2)</f>
        <v>0.000000002743882897</v>
      </c>
      <c r="V45" s="368">
        <f t="shared" ref="V45:V144" si="8">0.79*((($C$41*1000000000)/(9.81*$C$39))^0.33)*(S45^0.6667)</f>
        <v>0.1361660184</v>
      </c>
      <c r="W45" s="250" t="str">
        <f t="shared" ref="W45:W146" si="9">IF(Q45&gt;V45,"True","False")</f>
        <v>False</v>
      </c>
      <c r="X45" s="269">
        <f t="shared" ref="X45:X146" si="10">$C$33*(K45^$C$34)</f>
        <v>0.000000003221740328</v>
      </c>
    </row>
    <row r="46" ht="12.75" customHeight="1">
      <c r="A46" s="370" t="s">
        <v>2361</v>
      </c>
      <c r="C46" s="356">
        <f>'All species'!H33</f>
        <v>1.77</v>
      </c>
      <c r="J46" s="368">
        <f t="shared" ref="J46:J146" si="11">J45+1</f>
        <v>1</v>
      </c>
      <c r="K46" s="250">
        <f t="shared" ref="K46:K144" si="12">$C$28*(R45^$C$29)*U45</f>
        <v>0.00003731070604</v>
      </c>
      <c r="L46" s="250">
        <f t="shared" ref="L46:L146" si="13">M45+R45+K46</f>
        <v>0.00003746070604</v>
      </c>
      <c r="M46" s="250">
        <f t="shared" ref="M46:M144" si="14">M45+($C$3*(K46^$C$4))</f>
        <v>0.00002367720791</v>
      </c>
      <c r="N46" s="250">
        <f t="shared" si="1"/>
        <v>0.1576103897</v>
      </c>
      <c r="O46" s="250">
        <f t="shared" si="2"/>
        <v>-26.69910009</v>
      </c>
      <c r="P46" s="250" t="str">
        <f t="shared" si="3"/>
        <v>False</v>
      </c>
      <c r="Q46" s="250">
        <f t="shared" si="4"/>
        <v>0.1576103897</v>
      </c>
      <c r="R46" s="250">
        <f t="shared" ref="R46:R144" si="15">IF(P46="False",$C$7*(M46^$C$8),$C$11*(M46^$C$12))</f>
        <v>0.000009695607755</v>
      </c>
      <c r="S46" s="250">
        <f t="shared" si="5"/>
        <v>0.0004212819028</v>
      </c>
      <c r="T46" s="250">
        <f t="shared" si="6"/>
        <v>0.0007756087879</v>
      </c>
      <c r="U46" s="250">
        <f t="shared" si="7"/>
        <v>0.00001773574153</v>
      </c>
      <c r="V46" s="368">
        <f t="shared" si="8"/>
        <v>0.5327570293</v>
      </c>
      <c r="W46" s="250" t="str">
        <f t="shared" si="9"/>
        <v>False</v>
      </c>
      <c r="X46" s="269">
        <f t="shared" si="10"/>
        <v>0.000001373715364</v>
      </c>
    </row>
    <row r="47" ht="12.75" customHeight="1">
      <c r="A47" s="370" t="s">
        <v>2362</v>
      </c>
      <c r="C47" s="356">
        <f>'All species'!H34</f>
        <v>1.77</v>
      </c>
      <c r="J47" s="368">
        <f t="shared" si="11"/>
        <v>2</v>
      </c>
      <c r="K47" s="250">
        <f t="shared" si="12"/>
        <v>0.004721471449</v>
      </c>
      <c r="L47" s="250">
        <f t="shared" si="13"/>
        <v>0.004754844265</v>
      </c>
      <c r="M47" s="250">
        <f t="shared" si="14"/>
        <v>0.003337288557</v>
      </c>
      <c r="N47" s="250">
        <f t="shared" si="1"/>
        <v>0.8028602269</v>
      </c>
      <c r="O47" s="250">
        <f t="shared" si="2"/>
        <v>-12.32469546</v>
      </c>
      <c r="P47" s="250" t="str">
        <f t="shared" si="3"/>
        <v>False</v>
      </c>
      <c r="Q47" s="250">
        <f t="shared" si="4"/>
        <v>0.8028602269</v>
      </c>
      <c r="R47" s="250">
        <f t="shared" si="15"/>
        <v>0.0007617876658</v>
      </c>
      <c r="S47" s="250">
        <f t="shared" si="5"/>
        <v>0.00310182926</v>
      </c>
      <c r="T47" s="250">
        <f t="shared" si="6"/>
        <v>0.006874991582</v>
      </c>
      <c r="U47" s="250">
        <f t="shared" si="7"/>
        <v>0.001393504098</v>
      </c>
      <c r="V47" s="368">
        <f t="shared" si="8"/>
        <v>2.016453199</v>
      </c>
      <c r="W47" s="250" t="str">
        <f t="shared" si="9"/>
        <v>False</v>
      </c>
      <c r="X47" s="269">
        <f t="shared" si="10"/>
        <v>0.0002789522605</v>
      </c>
    </row>
    <row r="48" ht="12.75" customHeight="1">
      <c r="A48" s="266"/>
      <c r="J48" s="368">
        <f t="shared" si="11"/>
        <v>3</v>
      </c>
      <c r="K48" s="250">
        <f t="shared" si="12"/>
        <v>0.05244350416</v>
      </c>
      <c r="L48" s="250">
        <f t="shared" si="13"/>
        <v>0.05654258038</v>
      </c>
      <c r="M48" s="250">
        <f t="shared" si="14"/>
        <v>0.04215446847</v>
      </c>
      <c r="N48" s="250">
        <f t="shared" si="1"/>
        <v>1.849369777</v>
      </c>
      <c r="O48" s="250">
        <f t="shared" si="2"/>
        <v>-4.957445663</v>
      </c>
      <c r="P48" s="250" t="str">
        <f t="shared" si="3"/>
        <v>False</v>
      </c>
      <c r="Q48" s="250">
        <f t="shared" si="4"/>
        <v>1.849369777</v>
      </c>
      <c r="R48" s="250">
        <f t="shared" si="15"/>
        <v>0.007131856016</v>
      </c>
      <c r="S48" s="250">
        <f t="shared" si="5"/>
        <v>0.008629798527</v>
      </c>
      <c r="T48" s="250">
        <f t="shared" si="6"/>
        <v>0.02103567662</v>
      </c>
      <c r="U48" s="250">
        <f t="shared" si="7"/>
        <v>0.01304598517</v>
      </c>
      <c r="V48" s="368">
        <f t="shared" si="8"/>
        <v>3.988945828</v>
      </c>
      <c r="W48" s="250" t="str">
        <f t="shared" si="9"/>
        <v>False</v>
      </c>
      <c r="X48" s="269">
        <f t="shared" si="10"/>
        <v>0.003920132445</v>
      </c>
    </row>
    <row r="49" ht="12.75" customHeight="1">
      <c r="A49" s="266"/>
      <c r="J49" s="368">
        <f t="shared" si="11"/>
        <v>4</v>
      </c>
      <c r="K49" s="250">
        <f t="shared" si="12"/>
        <v>0.1801340344</v>
      </c>
      <c r="L49" s="250">
        <f t="shared" si="13"/>
        <v>0.2294203589</v>
      </c>
      <c r="M49" s="250">
        <f t="shared" si="14"/>
        <v>0.179170547</v>
      </c>
      <c r="N49" s="250">
        <f t="shared" si="1"/>
        <v>2.976999819</v>
      </c>
      <c r="O49" s="250">
        <f t="shared" si="2"/>
        <v>-0.7541229266</v>
      </c>
      <c r="P49" s="250" t="str">
        <f t="shared" si="3"/>
        <v>False</v>
      </c>
      <c r="Q49" s="250">
        <f t="shared" si="4"/>
        <v>2.976999819</v>
      </c>
      <c r="R49" s="250">
        <f t="shared" si="15"/>
        <v>0.02555105355</v>
      </c>
      <c r="S49" s="250">
        <f t="shared" si="5"/>
        <v>0.01547175314</v>
      </c>
      <c r="T49" s="250">
        <f t="shared" si="6"/>
        <v>0.0398161816</v>
      </c>
      <c r="U49" s="250">
        <f t="shared" si="7"/>
        <v>0.04673939923</v>
      </c>
      <c r="V49" s="368">
        <f t="shared" si="8"/>
        <v>5.88697923</v>
      </c>
      <c r="W49" s="250" t="str">
        <f t="shared" si="9"/>
        <v>False</v>
      </c>
      <c r="X49" s="269">
        <f t="shared" si="10"/>
        <v>0.01519017025</v>
      </c>
    </row>
    <row r="50" ht="12.75" customHeight="1">
      <c r="A50" s="266"/>
      <c r="J50" s="368">
        <f t="shared" si="11"/>
        <v>5</v>
      </c>
      <c r="K50" s="250">
        <f t="shared" si="12"/>
        <v>0.3642095769</v>
      </c>
      <c r="L50" s="250">
        <f t="shared" si="13"/>
        <v>0.5689311775</v>
      </c>
      <c r="M50" s="250">
        <f t="shared" si="14"/>
        <v>0.4605447759</v>
      </c>
      <c r="N50" s="250">
        <f t="shared" si="1"/>
        <v>4.061374774</v>
      </c>
      <c r="O50" s="250">
        <f t="shared" si="2"/>
        <v>1.988272473</v>
      </c>
      <c r="P50" s="250" t="str">
        <f t="shared" si="3"/>
        <v>False</v>
      </c>
      <c r="Q50" s="250">
        <f t="shared" si="4"/>
        <v>4.061374774</v>
      </c>
      <c r="R50" s="250">
        <f t="shared" si="15"/>
        <v>0.05874791177</v>
      </c>
      <c r="S50" s="250">
        <f t="shared" si="5"/>
        <v>0.02264421099</v>
      </c>
      <c r="T50" s="250">
        <f t="shared" si="6"/>
        <v>0.06037420421</v>
      </c>
      <c r="U50" s="250">
        <f t="shared" si="7"/>
        <v>0.1074649269</v>
      </c>
      <c r="V50" s="368">
        <f t="shared" si="8"/>
        <v>7.588858601</v>
      </c>
      <c r="W50" s="250" t="str">
        <f t="shared" si="9"/>
        <v>False</v>
      </c>
      <c r="X50" s="269">
        <f t="shared" si="10"/>
        <v>0.0328995947</v>
      </c>
    </row>
    <row r="51" ht="12.75" customHeight="1">
      <c r="A51" s="266"/>
      <c r="J51" s="368">
        <f t="shared" si="11"/>
        <v>6</v>
      </c>
      <c r="K51" s="250">
        <f t="shared" si="12"/>
        <v>0.5765500917</v>
      </c>
      <c r="L51" s="250">
        <f t="shared" si="13"/>
        <v>1.095842779</v>
      </c>
      <c r="M51" s="250">
        <f t="shared" si="14"/>
        <v>0.9105096739</v>
      </c>
      <c r="N51" s="250">
        <f t="shared" si="1"/>
        <v>5.082332524</v>
      </c>
      <c r="O51" s="250">
        <f t="shared" si="2"/>
        <v>3.968207844</v>
      </c>
      <c r="P51" s="250" t="str">
        <f t="shared" si="3"/>
        <v>False</v>
      </c>
      <c r="Q51" s="250">
        <f t="shared" si="4"/>
        <v>5.082332524</v>
      </c>
      <c r="R51" s="250">
        <f t="shared" si="15"/>
        <v>0.1071632898</v>
      </c>
      <c r="S51" s="250">
        <f t="shared" si="5"/>
        <v>0.02981153077</v>
      </c>
      <c r="T51" s="250">
        <f t="shared" si="6"/>
        <v>0.08154141081</v>
      </c>
      <c r="U51" s="250">
        <f t="shared" si="7"/>
        <v>0.1960290121</v>
      </c>
      <c r="V51" s="368">
        <f t="shared" si="8"/>
        <v>9.115877867</v>
      </c>
      <c r="W51" s="250" t="str">
        <f t="shared" si="9"/>
        <v>False</v>
      </c>
      <c r="X51" s="269">
        <f t="shared" si="10"/>
        <v>0.05447107963</v>
      </c>
    </row>
    <row r="52" ht="12.75" customHeight="1">
      <c r="A52" s="266"/>
      <c r="J52" s="250">
        <f t="shared" si="11"/>
        <v>7</v>
      </c>
      <c r="K52" s="250">
        <f t="shared" si="12"/>
        <v>0.8032677272</v>
      </c>
      <c r="L52" s="250">
        <f t="shared" si="13"/>
        <v>1.820940691</v>
      </c>
      <c r="M52" s="250">
        <f t="shared" si="14"/>
        <v>1.54202635</v>
      </c>
      <c r="N52" s="250">
        <f t="shared" si="1"/>
        <v>6.044245136</v>
      </c>
      <c r="O52" s="250">
        <f t="shared" si="2"/>
        <v>5.498627053</v>
      </c>
      <c r="P52" s="250" t="str">
        <f t="shared" si="3"/>
        <v>False</v>
      </c>
      <c r="Q52" s="250">
        <f t="shared" si="4"/>
        <v>6.044245136</v>
      </c>
      <c r="R52" s="250">
        <f t="shared" si="15"/>
        <v>0.1705419146</v>
      </c>
      <c r="S52" s="250">
        <f t="shared" si="5"/>
        <v>0.03687203781</v>
      </c>
      <c r="T52" s="250">
        <f t="shared" si="6"/>
        <v>0.1028657435</v>
      </c>
      <c r="U52" s="250">
        <f t="shared" si="7"/>
        <v>0.3119646951</v>
      </c>
      <c r="V52" s="368">
        <f t="shared" si="8"/>
        <v>10.50372842</v>
      </c>
      <c r="W52" s="250" t="str">
        <f t="shared" si="9"/>
        <v>False</v>
      </c>
      <c r="X52" s="269">
        <f t="shared" si="10"/>
        <v>0.07838993966</v>
      </c>
    </row>
    <row r="53" ht="12.75" customHeight="1">
      <c r="A53" s="266"/>
      <c r="J53" s="250">
        <f t="shared" si="11"/>
        <v>8</v>
      </c>
      <c r="K53" s="250">
        <f t="shared" si="12"/>
        <v>1.037970849</v>
      </c>
      <c r="L53" s="250">
        <f t="shared" si="13"/>
        <v>2.750539113</v>
      </c>
      <c r="M53" s="250">
        <f t="shared" si="14"/>
        <v>2.362698961</v>
      </c>
      <c r="N53" s="250">
        <f t="shared" si="1"/>
        <v>6.955244078</v>
      </c>
      <c r="O53" s="250">
        <f t="shared" si="2"/>
        <v>6.738151158</v>
      </c>
      <c r="P53" s="250" t="str">
        <f t="shared" si="3"/>
        <v>False</v>
      </c>
      <c r="Q53" s="250">
        <f t="shared" si="4"/>
        <v>6.955244078</v>
      </c>
      <c r="R53" s="250">
        <f t="shared" si="15"/>
        <v>0.2484630658</v>
      </c>
      <c r="S53" s="250">
        <f t="shared" si="5"/>
        <v>0.04379893957</v>
      </c>
      <c r="T53" s="250">
        <f t="shared" si="6"/>
        <v>0.1241612632</v>
      </c>
      <c r="U53" s="250">
        <f t="shared" si="7"/>
        <v>0.4545023713</v>
      </c>
      <c r="V53" s="368">
        <f t="shared" si="8"/>
        <v>11.78122038</v>
      </c>
      <c r="W53" s="250" t="str">
        <f t="shared" si="9"/>
        <v>False</v>
      </c>
      <c r="X53" s="269">
        <f t="shared" si="10"/>
        <v>0.1038631774</v>
      </c>
    </row>
    <row r="54" ht="12.75" customHeight="1">
      <c r="A54" s="266"/>
      <c r="J54" s="250">
        <f t="shared" si="11"/>
        <v>9</v>
      </c>
      <c r="K54" s="250">
        <f t="shared" si="12"/>
        <v>1.277467549</v>
      </c>
      <c r="L54" s="250">
        <f t="shared" si="13"/>
        <v>3.888629576</v>
      </c>
      <c r="M54" s="250">
        <f t="shared" si="14"/>
        <v>3.377374756</v>
      </c>
      <c r="N54" s="250">
        <f t="shared" si="1"/>
        <v>7.822841808</v>
      </c>
      <c r="O54" s="250">
        <f t="shared" si="2"/>
        <v>7.776039988</v>
      </c>
      <c r="P54" s="250" t="str">
        <f t="shared" si="3"/>
        <v>False</v>
      </c>
      <c r="Q54" s="250">
        <f t="shared" si="4"/>
        <v>7.822841808</v>
      </c>
      <c r="R54" s="250">
        <f t="shared" si="15"/>
        <v>0.340492087</v>
      </c>
      <c r="S54" s="250">
        <f t="shared" si="5"/>
        <v>0.05059034931</v>
      </c>
      <c r="T54" s="250">
        <f t="shared" si="6"/>
        <v>0.1453478842</v>
      </c>
      <c r="U54" s="250">
        <f t="shared" si="7"/>
        <v>0.6228469428</v>
      </c>
      <c r="V54" s="368">
        <f t="shared" si="8"/>
        <v>12.96965493</v>
      </c>
      <c r="W54" s="250" t="str">
        <f t="shared" si="9"/>
        <v>False</v>
      </c>
      <c r="X54" s="269">
        <f t="shared" si="10"/>
        <v>0.1304473972</v>
      </c>
    </row>
    <row r="55" ht="12.75" customHeight="1">
      <c r="A55" s="266"/>
      <c r="I55" s="371"/>
      <c r="J55" s="371">
        <f t="shared" si="11"/>
        <v>10</v>
      </c>
      <c r="K55" s="250">
        <f t="shared" si="12"/>
        <v>1.520013218</v>
      </c>
      <c r="L55" s="250">
        <f t="shared" si="13"/>
        <v>5.237880061</v>
      </c>
      <c r="M55" s="250">
        <f t="shared" si="14"/>
        <v>4.589348698</v>
      </c>
      <c r="N55" s="250">
        <f t="shared" si="1"/>
        <v>8.653242901</v>
      </c>
      <c r="O55" s="250">
        <f t="shared" si="2"/>
        <v>8.666784071</v>
      </c>
      <c r="P55" s="250" t="str">
        <f t="shared" si="3"/>
        <v>True</v>
      </c>
      <c r="Q55" s="250">
        <f t="shared" si="4"/>
        <v>8.666784071</v>
      </c>
      <c r="R55" s="250">
        <f t="shared" si="15"/>
        <v>0.4862917476</v>
      </c>
      <c r="S55" s="250">
        <f t="shared" si="5"/>
        <v>0.05725272782</v>
      </c>
      <c r="T55" s="250">
        <f t="shared" si="6"/>
        <v>0.1737015334</v>
      </c>
      <c r="U55" s="250">
        <f t="shared" si="7"/>
        <v>0.8895517396</v>
      </c>
      <c r="V55" s="368">
        <f t="shared" si="8"/>
        <v>14.08475238</v>
      </c>
      <c r="W55" s="250" t="str">
        <f t="shared" si="9"/>
        <v>False</v>
      </c>
      <c r="X55" s="269">
        <f t="shared" si="10"/>
        <v>0.1578734175</v>
      </c>
    </row>
    <row r="56" ht="12.75" customHeight="1">
      <c r="A56" s="266"/>
      <c r="J56" s="250">
        <f t="shared" si="11"/>
        <v>11</v>
      </c>
      <c r="K56" s="250">
        <f t="shared" si="12"/>
        <v>1.850311889</v>
      </c>
      <c r="L56" s="250">
        <f t="shared" si="13"/>
        <v>6.925952335</v>
      </c>
      <c r="M56" s="250">
        <f t="shared" si="14"/>
        <v>6.071109643</v>
      </c>
      <c r="N56" s="250">
        <f t="shared" si="1"/>
        <v>9.487651971</v>
      </c>
      <c r="O56" s="250">
        <f t="shared" si="2"/>
        <v>9.479572988</v>
      </c>
      <c r="P56" s="250" t="str">
        <f t="shared" si="3"/>
        <v>True</v>
      </c>
      <c r="Q56" s="250">
        <f t="shared" si="4"/>
        <v>9.479572988</v>
      </c>
      <c r="R56" s="250">
        <f t="shared" si="15"/>
        <v>0.6035258649</v>
      </c>
      <c r="S56" s="250">
        <f t="shared" si="5"/>
        <v>0.06409476161</v>
      </c>
      <c r="T56" s="250">
        <f t="shared" si="6"/>
        <v>0.1935098811</v>
      </c>
      <c r="U56" s="250">
        <f t="shared" si="7"/>
        <v>1.104002866</v>
      </c>
      <c r="V56" s="368">
        <f t="shared" si="8"/>
        <v>15.18570943</v>
      </c>
      <c r="W56" s="250" t="str">
        <f t="shared" si="9"/>
        <v>False</v>
      </c>
      <c r="X56" s="269">
        <f t="shared" si="10"/>
        <v>0.1959069883</v>
      </c>
    </row>
    <row r="57" ht="12.75" customHeight="1">
      <c r="A57" s="266"/>
      <c r="J57" s="250">
        <f t="shared" si="11"/>
        <v>12</v>
      </c>
      <c r="K57" s="250">
        <f t="shared" si="12"/>
        <v>2.08446132</v>
      </c>
      <c r="L57" s="250">
        <f t="shared" si="13"/>
        <v>8.759096828</v>
      </c>
      <c r="M57" s="250">
        <f t="shared" si="14"/>
        <v>7.744782973</v>
      </c>
      <c r="N57" s="250">
        <f t="shared" si="1"/>
        <v>10.27893799</v>
      </c>
      <c r="O57" s="250">
        <f t="shared" si="2"/>
        <v>10.18684228</v>
      </c>
      <c r="P57" s="250" t="str">
        <f t="shared" si="3"/>
        <v>True</v>
      </c>
      <c r="Q57" s="250">
        <f t="shared" si="4"/>
        <v>10.18684228</v>
      </c>
      <c r="R57" s="250">
        <f t="shared" si="15"/>
        <v>0.7283120592</v>
      </c>
      <c r="S57" s="250">
        <f t="shared" si="5"/>
        <v>0.0707105288</v>
      </c>
      <c r="T57" s="250">
        <f t="shared" si="6"/>
        <v>0.212575864</v>
      </c>
      <c r="U57" s="250">
        <f t="shared" si="7"/>
        <v>1.332268669</v>
      </c>
      <c r="V57" s="368">
        <f t="shared" si="8"/>
        <v>16.21352853</v>
      </c>
      <c r="W57" s="250" t="str">
        <f t="shared" si="9"/>
        <v>False</v>
      </c>
      <c r="X57" s="269">
        <f t="shared" si="10"/>
        <v>0.2232825057</v>
      </c>
    </row>
    <row r="58" ht="12.75" customHeight="1">
      <c r="A58" s="266"/>
      <c r="J58" s="250">
        <f t="shared" si="11"/>
        <v>13</v>
      </c>
      <c r="K58" s="250">
        <f t="shared" si="12"/>
        <v>2.312195145</v>
      </c>
      <c r="L58" s="250">
        <f t="shared" si="13"/>
        <v>10.78529018</v>
      </c>
      <c r="M58" s="250">
        <f t="shared" si="14"/>
        <v>9.605569349</v>
      </c>
      <c r="N58" s="250">
        <f t="shared" si="1"/>
        <v>11.03354025</v>
      </c>
      <c r="O58" s="250">
        <f t="shared" si="2"/>
        <v>10.81232691</v>
      </c>
      <c r="P58" s="250" t="str">
        <f t="shared" si="3"/>
        <v>True</v>
      </c>
      <c r="Q58" s="250">
        <f t="shared" si="4"/>
        <v>10.81232691</v>
      </c>
      <c r="R58" s="250">
        <f t="shared" si="15"/>
        <v>0.8600047482</v>
      </c>
      <c r="S58" s="250">
        <f t="shared" si="5"/>
        <v>0.07712807486</v>
      </c>
      <c r="T58" s="250">
        <f t="shared" si="6"/>
        <v>0.2309966209</v>
      </c>
      <c r="U58" s="250">
        <f t="shared" si="7"/>
        <v>1.573168213</v>
      </c>
      <c r="V58" s="368">
        <f t="shared" si="8"/>
        <v>17.18031287</v>
      </c>
      <c r="W58" s="250" t="str">
        <f t="shared" si="9"/>
        <v>False</v>
      </c>
      <c r="X58" s="269">
        <f t="shared" si="10"/>
        <v>0.2501985771</v>
      </c>
    </row>
    <row r="59" ht="12.75" customHeight="1">
      <c r="A59" s="266"/>
      <c r="J59" s="250">
        <f t="shared" si="11"/>
        <v>14</v>
      </c>
      <c r="K59" s="250">
        <f t="shared" si="12"/>
        <v>2.534241731</v>
      </c>
      <c r="L59" s="250">
        <f t="shared" si="13"/>
        <v>12.99981583</v>
      </c>
      <c r="M59" s="250">
        <f t="shared" si="14"/>
        <v>11.64918947</v>
      </c>
      <c r="N59" s="250">
        <f t="shared" si="1"/>
        <v>11.75646042</v>
      </c>
      <c r="O59" s="250">
        <f t="shared" si="2"/>
        <v>11.37265532</v>
      </c>
      <c r="P59" s="250" t="str">
        <f t="shared" si="3"/>
        <v>True</v>
      </c>
      <c r="Q59" s="250">
        <f t="shared" si="4"/>
        <v>11.37265532</v>
      </c>
      <c r="R59" s="250">
        <f t="shared" si="15"/>
        <v>0.9980789977</v>
      </c>
      <c r="S59" s="250">
        <f t="shared" si="5"/>
        <v>0.08337018409</v>
      </c>
      <c r="T59" s="250">
        <f t="shared" si="6"/>
        <v>0.2488500091</v>
      </c>
      <c r="U59" s="250">
        <f t="shared" si="7"/>
        <v>1.825741261</v>
      </c>
      <c r="V59" s="368">
        <f t="shared" si="8"/>
        <v>18.09524112</v>
      </c>
      <c r="W59" s="250" t="str">
        <f t="shared" si="9"/>
        <v>False</v>
      </c>
      <c r="X59" s="269">
        <f t="shared" si="10"/>
        <v>0.2766936229</v>
      </c>
    </row>
    <row r="60" ht="12.75" customHeight="1">
      <c r="A60" s="266"/>
      <c r="I60" s="371"/>
      <c r="J60" s="371">
        <f t="shared" si="11"/>
        <v>15</v>
      </c>
      <c r="K60" s="250">
        <f t="shared" si="12"/>
        <v>2.751206598</v>
      </c>
      <c r="L60" s="250">
        <f t="shared" si="13"/>
        <v>15.39847507</v>
      </c>
      <c r="M60" s="250">
        <f t="shared" si="14"/>
        <v>13.87180201</v>
      </c>
      <c r="N60" s="250">
        <f t="shared" si="1"/>
        <v>12.45166663</v>
      </c>
      <c r="O60" s="250">
        <f t="shared" si="2"/>
        <v>11.87990619</v>
      </c>
      <c r="P60" s="250" t="str">
        <f t="shared" si="3"/>
        <v>True</v>
      </c>
      <c r="Q60" s="250">
        <f t="shared" si="4"/>
        <v>11.87990619</v>
      </c>
      <c r="R60" s="250">
        <f t="shared" si="15"/>
        <v>1.142098682</v>
      </c>
      <c r="S60" s="250">
        <f t="shared" si="5"/>
        <v>0.08945558538</v>
      </c>
      <c r="T60" s="250">
        <f t="shared" si="6"/>
        <v>0.2661993665</v>
      </c>
      <c r="U60" s="250">
        <f t="shared" si="7"/>
        <v>2.089190026</v>
      </c>
      <c r="V60" s="368">
        <f t="shared" si="8"/>
        <v>18.96545191</v>
      </c>
      <c r="W60" s="250" t="str">
        <f t="shared" si="9"/>
        <v>False</v>
      </c>
      <c r="X60" s="269">
        <f t="shared" si="10"/>
        <v>0.3028027254</v>
      </c>
    </row>
    <row r="61" ht="12.75" customHeight="1">
      <c r="A61" s="266"/>
      <c r="J61" s="250">
        <f t="shared" si="11"/>
        <v>16</v>
      </c>
      <c r="K61" s="250">
        <f t="shared" si="12"/>
        <v>2.963596086</v>
      </c>
      <c r="L61" s="250">
        <f t="shared" si="13"/>
        <v>17.97749677</v>
      </c>
      <c r="M61" s="250">
        <f t="shared" si="14"/>
        <v>16.26993522</v>
      </c>
      <c r="N61" s="250">
        <f t="shared" si="1"/>
        <v>13.12236552</v>
      </c>
      <c r="O61" s="250">
        <f t="shared" si="2"/>
        <v>12.34311722</v>
      </c>
      <c r="P61" s="250" t="str">
        <f t="shared" si="3"/>
        <v>True</v>
      </c>
      <c r="Q61" s="250">
        <f t="shared" si="4"/>
        <v>12.34311722</v>
      </c>
      <c r="R61" s="250">
        <f t="shared" si="15"/>
        <v>1.291694994</v>
      </c>
      <c r="S61" s="250">
        <f t="shared" si="5"/>
        <v>0.09539986037</v>
      </c>
      <c r="T61" s="250">
        <f t="shared" si="6"/>
        <v>0.2830969501</v>
      </c>
      <c r="U61" s="250">
        <f t="shared" si="7"/>
        <v>2.362839868</v>
      </c>
      <c r="V61" s="368">
        <f t="shared" si="8"/>
        <v>19.79661687</v>
      </c>
      <c r="W61" s="250" t="str">
        <f t="shared" si="9"/>
        <v>False</v>
      </c>
      <c r="X61" s="269">
        <f t="shared" si="10"/>
        <v>0.3285571241</v>
      </c>
    </row>
    <row r="62" ht="12.75" customHeight="1">
      <c r="A62" s="270"/>
      <c r="B62" s="371"/>
      <c r="C62" s="371"/>
      <c r="D62" s="371"/>
      <c r="E62" s="371"/>
      <c r="F62" s="371"/>
      <c r="G62" s="371"/>
      <c r="H62" s="371"/>
      <c r="J62" s="250">
        <f t="shared" si="11"/>
        <v>17</v>
      </c>
      <c r="K62" s="250">
        <f t="shared" si="12"/>
        <v>3.17183713</v>
      </c>
      <c r="L62" s="250">
        <f t="shared" si="13"/>
        <v>20.73346734</v>
      </c>
      <c r="M62" s="250">
        <f t="shared" si="14"/>
        <v>18.84043127</v>
      </c>
      <c r="N62" s="250">
        <f t="shared" si="1"/>
        <v>13.77119015</v>
      </c>
      <c r="O62" s="250">
        <f t="shared" si="2"/>
        <v>12.76921993</v>
      </c>
      <c r="P62" s="250" t="str">
        <f t="shared" si="3"/>
        <v>True</v>
      </c>
      <c r="Q62" s="250">
        <f t="shared" si="4"/>
        <v>12.76921993</v>
      </c>
      <c r="R62" s="250">
        <f t="shared" si="15"/>
        <v>1.446551428</v>
      </c>
      <c r="S62" s="250">
        <f t="shared" si="5"/>
        <v>0.1012161214</v>
      </c>
      <c r="T62" s="250">
        <f t="shared" si="6"/>
        <v>0.2995864326</v>
      </c>
      <c r="U62" s="250">
        <f t="shared" si="7"/>
        <v>2.646111815</v>
      </c>
      <c r="V62" s="368">
        <f t="shared" si="8"/>
        <v>20.59332481</v>
      </c>
      <c r="W62" s="250" t="str">
        <f t="shared" si="9"/>
        <v>False</v>
      </c>
      <c r="X62" s="269">
        <f t="shared" si="10"/>
        <v>0.3539843891</v>
      </c>
    </row>
    <row r="63" ht="12.75" customHeight="1">
      <c r="A63" s="266"/>
      <c r="J63" s="250">
        <f t="shared" si="11"/>
        <v>18</v>
      </c>
      <c r="K63" s="250">
        <f t="shared" si="12"/>
        <v>3.376292938</v>
      </c>
      <c r="L63" s="250">
        <f t="shared" si="13"/>
        <v>23.66327563</v>
      </c>
      <c r="M63" s="250">
        <f t="shared" si="14"/>
        <v>21.58040083</v>
      </c>
      <c r="N63" s="250">
        <f t="shared" si="1"/>
        <v>14.40033286</v>
      </c>
      <c r="O63" s="250">
        <f t="shared" si="2"/>
        <v>13.16364269</v>
      </c>
      <c r="P63" s="250" t="str">
        <f t="shared" si="3"/>
        <v>True</v>
      </c>
      <c r="Q63" s="250">
        <f t="shared" si="4"/>
        <v>13.16364269</v>
      </c>
      <c r="R63" s="250">
        <f t="shared" si="15"/>
        <v>1.606392961</v>
      </c>
      <c r="S63" s="250">
        <f t="shared" si="5"/>
        <v>0.1069155196</v>
      </c>
      <c r="T63" s="250">
        <f t="shared" si="6"/>
        <v>0.3157047372</v>
      </c>
      <c r="U63" s="250">
        <f t="shared" si="7"/>
        <v>2.938502781</v>
      </c>
      <c r="V63" s="368">
        <f t="shared" si="8"/>
        <v>21.3593469</v>
      </c>
      <c r="W63" s="250" t="str">
        <f t="shared" si="9"/>
        <v>False</v>
      </c>
      <c r="X63" s="269">
        <f t="shared" si="10"/>
        <v>0.3791088113</v>
      </c>
    </row>
    <row r="64" ht="12.75" customHeight="1">
      <c r="A64" s="266"/>
      <c r="J64" s="250">
        <f t="shared" si="11"/>
        <v>19</v>
      </c>
      <c r="K64" s="250">
        <f t="shared" si="12"/>
        <v>3.577275216</v>
      </c>
      <c r="L64" s="250">
        <f t="shared" si="13"/>
        <v>26.76406901</v>
      </c>
      <c r="M64" s="250">
        <f t="shared" si="14"/>
        <v>24.48718611</v>
      </c>
      <c r="N64" s="250">
        <f t="shared" si="1"/>
        <v>15.01164151</v>
      </c>
      <c r="O64" s="250">
        <f t="shared" si="2"/>
        <v>13.53071348</v>
      </c>
      <c r="P64" s="250" t="str">
        <f t="shared" si="3"/>
        <v>True</v>
      </c>
      <c r="Q64" s="250">
        <f t="shared" si="4"/>
        <v>13.53071348</v>
      </c>
      <c r="R64" s="250">
        <f t="shared" si="15"/>
        <v>1.770978065</v>
      </c>
      <c r="S64" s="250">
        <f t="shared" si="5"/>
        <v>0.1125076298</v>
      </c>
      <c r="T64" s="250">
        <f t="shared" si="6"/>
        <v>0.3314834067</v>
      </c>
      <c r="U64" s="250">
        <f t="shared" si="7"/>
        <v>3.239570949</v>
      </c>
      <c r="V64" s="368">
        <f t="shared" si="8"/>
        <v>22.09782468</v>
      </c>
      <c r="W64" s="250" t="str">
        <f t="shared" si="9"/>
        <v>False</v>
      </c>
      <c r="X64" s="269">
        <f t="shared" si="10"/>
        <v>0.4039518272</v>
      </c>
    </row>
    <row r="65" ht="12.75" customHeight="1">
      <c r="A65" s="266"/>
      <c r="I65" s="371"/>
      <c r="J65" s="371">
        <f t="shared" si="11"/>
        <v>20</v>
      </c>
      <c r="K65" s="250">
        <f t="shared" si="12"/>
        <v>3.775053686</v>
      </c>
      <c r="L65" s="250">
        <f t="shared" si="13"/>
        <v>30.03321786</v>
      </c>
      <c r="M65" s="250">
        <f t="shared" si="14"/>
        <v>27.55833042</v>
      </c>
      <c r="N65" s="250">
        <f t="shared" si="1"/>
        <v>15.60669038</v>
      </c>
      <c r="O65" s="250">
        <f t="shared" si="2"/>
        <v>13.87393674</v>
      </c>
      <c r="P65" s="250" t="str">
        <f t="shared" si="3"/>
        <v>True</v>
      </c>
      <c r="Q65" s="250">
        <f t="shared" si="4"/>
        <v>13.87393674</v>
      </c>
      <c r="R65" s="250">
        <f t="shared" si="15"/>
        <v>1.94009267</v>
      </c>
      <c r="S65" s="250">
        <f t="shared" si="5"/>
        <v>0.1180007449</v>
      </c>
      <c r="T65" s="250">
        <f t="shared" si="6"/>
        <v>0.3469496389</v>
      </c>
      <c r="U65" s="250">
        <f t="shared" si="7"/>
        <v>3.548924731</v>
      </c>
      <c r="V65" s="368">
        <f t="shared" si="8"/>
        <v>22.81140644</v>
      </c>
      <c r="W65" s="250" t="str">
        <f t="shared" si="9"/>
        <v>False</v>
      </c>
      <c r="X65" s="269">
        <f t="shared" si="10"/>
        <v>0.4285324172</v>
      </c>
    </row>
    <row r="66" ht="12.75" customHeight="1">
      <c r="A66" s="266"/>
      <c r="J66" s="250">
        <f t="shared" si="11"/>
        <v>21</v>
      </c>
      <c r="K66" s="250">
        <f t="shared" si="12"/>
        <v>3.969863545</v>
      </c>
      <c r="L66" s="250">
        <f t="shared" si="13"/>
        <v>33.46828664</v>
      </c>
      <c r="M66" s="250">
        <f t="shared" si="14"/>
        <v>30.79155306</v>
      </c>
      <c r="N66" s="250">
        <f t="shared" si="1"/>
        <v>16.18683359</v>
      </c>
      <c r="O66" s="250">
        <f t="shared" si="2"/>
        <v>14.19618877</v>
      </c>
      <c r="P66" s="250" t="str">
        <f t="shared" si="3"/>
        <v>True</v>
      </c>
      <c r="Q66" s="250">
        <f t="shared" si="4"/>
        <v>14.19618877</v>
      </c>
      <c r="R66" s="250">
        <f t="shared" si="15"/>
        <v>2.113545525</v>
      </c>
      <c r="S66" s="250">
        <f t="shared" si="5"/>
        <v>0.1234021042</v>
      </c>
      <c r="T66" s="250">
        <f t="shared" si="6"/>
        <v>0.3621270825</v>
      </c>
      <c r="U66" s="250">
        <f t="shared" si="7"/>
        <v>3.866214278</v>
      </c>
      <c r="V66" s="368">
        <f t="shared" si="8"/>
        <v>23.50234812</v>
      </c>
      <c r="W66" s="250" t="str">
        <f t="shared" si="9"/>
        <v>False</v>
      </c>
      <c r="X66" s="269">
        <f t="shared" si="10"/>
        <v>0.452867455</v>
      </c>
    </row>
    <row r="67" ht="12.75" customHeight="1">
      <c r="A67" s="270"/>
      <c r="B67" s="371"/>
      <c r="C67" s="371"/>
      <c r="D67" s="371"/>
      <c r="E67" s="371"/>
      <c r="F67" s="371"/>
      <c r="G67" s="371"/>
      <c r="H67" s="371"/>
      <c r="J67" s="250">
        <f t="shared" si="11"/>
        <v>22</v>
      </c>
      <c r="K67" s="250">
        <f t="shared" si="12"/>
        <v>4.161911329</v>
      </c>
      <c r="L67" s="250">
        <f t="shared" si="13"/>
        <v>37.06700991</v>
      </c>
      <c r="M67" s="250">
        <f t="shared" si="14"/>
        <v>34.18472827</v>
      </c>
      <c r="N67" s="250">
        <f t="shared" si="1"/>
        <v>16.75324576</v>
      </c>
      <c r="O67" s="250">
        <f t="shared" si="2"/>
        <v>14.49985861</v>
      </c>
      <c r="P67" s="250" t="str">
        <f t="shared" si="3"/>
        <v>True</v>
      </c>
      <c r="Q67" s="250">
        <f t="shared" si="4"/>
        <v>14.49985861</v>
      </c>
      <c r="R67" s="250">
        <f t="shared" si="15"/>
        <v>2.291164554</v>
      </c>
      <c r="S67" s="250">
        <f t="shared" si="5"/>
        <v>0.1287180728</v>
      </c>
      <c r="T67" s="250">
        <f t="shared" si="6"/>
        <v>0.3770364549</v>
      </c>
      <c r="U67" s="250">
        <f t="shared" si="7"/>
        <v>4.191124823</v>
      </c>
      <c r="V67" s="368">
        <f t="shared" si="8"/>
        <v>24.17258935</v>
      </c>
      <c r="W67" s="250" t="str">
        <f t="shared" si="9"/>
        <v>False</v>
      </c>
      <c r="X67" s="269">
        <f t="shared" si="10"/>
        <v>0.4769720057</v>
      </c>
    </row>
    <row r="68" ht="12.75" customHeight="1">
      <c r="A68" s="266"/>
      <c r="J68" s="250">
        <f t="shared" si="11"/>
        <v>23</v>
      </c>
      <c r="K68" s="250">
        <f t="shared" si="12"/>
        <v>4.351379591</v>
      </c>
      <c r="L68" s="250">
        <f t="shared" si="13"/>
        <v>40.82727242</v>
      </c>
      <c r="M68" s="250">
        <f t="shared" si="14"/>
        <v>37.73586765</v>
      </c>
      <c r="N68" s="250">
        <f t="shared" si="1"/>
        <v>17.30695367</v>
      </c>
      <c r="O68" s="250">
        <f t="shared" si="2"/>
        <v>14.78695168</v>
      </c>
      <c r="P68" s="250" t="str">
        <f t="shared" si="3"/>
        <v>True</v>
      </c>
      <c r="Q68" s="250">
        <f t="shared" si="4"/>
        <v>14.78695168</v>
      </c>
      <c r="R68" s="250">
        <f t="shared" si="15"/>
        <v>2.472793976</v>
      </c>
      <c r="S68" s="250">
        <f t="shared" si="5"/>
        <v>0.1339542828</v>
      </c>
      <c r="T68" s="250">
        <f t="shared" si="6"/>
        <v>0.3916960297</v>
      </c>
      <c r="U68" s="250">
        <f t="shared" si="7"/>
        <v>4.5233714</v>
      </c>
      <c r="V68" s="368">
        <f t="shared" si="8"/>
        <v>24.82381169</v>
      </c>
      <c r="W68" s="250" t="str">
        <f t="shared" si="9"/>
        <v>False</v>
      </c>
      <c r="X68" s="269">
        <f t="shared" si="10"/>
        <v>0.5008595786</v>
      </c>
    </row>
    <row r="69" ht="12.75" customHeight="1">
      <c r="A69" s="266"/>
      <c r="J69" s="250">
        <f t="shared" si="11"/>
        <v>24</v>
      </c>
      <c r="K69" s="250">
        <f t="shared" si="12"/>
        <v>4.538430644</v>
      </c>
      <c r="L69" s="250">
        <f t="shared" si="13"/>
        <v>44.74709227</v>
      </c>
      <c r="M69" s="250">
        <f t="shared" si="14"/>
        <v>41.44310515</v>
      </c>
      <c r="N69" s="250">
        <f t="shared" si="1"/>
        <v>17.84886101</v>
      </c>
      <c r="O69" s="250">
        <f t="shared" si="2"/>
        <v>15.05916739</v>
      </c>
      <c r="P69" s="250" t="str">
        <f t="shared" si="3"/>
        <v>True</v>
      </c>
      <c r="Q69" s="250">
        <f t="shared" si="4"/>
        <v>15.05916739</v>
      </c>
      <c r="R69" s="250">
        <f t="shared" si="15"/>
        <v>2.658291974</v>
      </c>
      <c r="S69" s="250">
        <f t="shared" si="5"/>
        <v>0.1391157478</v>
      </c>
      <c r="T69" s="250">
        <f t="shared" si="6"/>
        <v>0.4061220245</v>
      </c>
      <c r="U69" s="250">
        <f t="shared" si="7"/>
        <v>4.862694588</v>
      </c>
      <c r="V69" s="368">
        <f t="shared" si="8"/>
        <v>25.45748381</v>
      </c>
      <c r="W69" s="250" t="str">
        <f t="shared" si="9"/>
        <v>False</v>
      </c>
      <c r="X69" s="269">
        <f t="shared" si="10"/>
        <v>0.524542339</v>
      </c>
    </row>
    <row r="70" ht="12.75" customHeight="1">
      <c r="A70" s="266"/>
      <c r="I70" s="371"/>
      <c r="J70" s="371">
        <f t="shared" si="11"/>
        <v>25</v>
      </c>
      <c r="K70" s="250">
        <f t="shared" si="12"/>
        <v>4.723209598</v>
      </c>
      <c r="L70" s="250">
        <f t="shared" si="13"/>
        <v>48.82460672</v>
      </c>
      <c r="M70" s="250">
        <f t="shared" si="14"/>
        <v>45.3046844</v>
      </c>
      <c r="N70" s="250">
        <f t="shared" si="1"/>
        <v>18.37976808</v>
      </c>
      <c r="O70" s="250">
        <f t="shared" si="2"/>
        <v>15.31795806</v>
      </c>
      <c r="P70" s="250" t="str">
        <f t="shared" si="3"/>
        <v>True</v>
      </c>
      <c r="Q70" s="250">
        <f t="shared" si="4"/>
        <v>15.31795806</v>
      </c>
      <c r="R70" s="250">
        <f t="shared" si="15"/>
        <v>2.8475288</v>
      </c>
      <c r="S70" s="250">
        <f t="shared" si="5"/>
        <v>0.1442069548</v>
      </c>
      <c r="T70" s="250">
        <f t="shared" si="6"/>
        <v>0.4203289134</v>
      </c>
      <c r="U70" s="250">
        <f t="shared" si="7"/>
        <v>5.208857049</v>
      </c>
      <c r="V70" s="368">
        <f t="shared" si="8"/>
        <v>26.07489715</v>
      </c>
      <c r="W70" s="250" t="str">
        <f t="shared" si="9"/>
        <v>False</v>
      </c>
      <c r="X70" s="269">
        <f t="shared" si="10"/>
        <v>0.5480312868</v>
      </c>
    </row>
    <row r="71" ht="12.75" customHeight="1">
      <c r="A71" s="266"/>
      <c r="I71" s="371"/>
      <c r="J71" s="250">
        <f t="shared" si="11"/>
        <v>26</v>
      </c>
      <c r="K71" s="250">
        <f t="shared" si="12"/>
        <v>4.905846828</v>
      </c>
      <c r="L71" s="250">
        <f t="shared" si="13"/>
        <v>53.05806003</v>
      </c>
      <c r="M71" s="250">
        <f t="shared" si="14"/>
        <v>49.3189477</v>
      </c>
      <c r="N71" s="250">
        <f t="shared" si="1"/>
        <v>18.9003877</v>
      </c>
      <c r="O71" s="250">
        <f t="shared" si="2"/>
        <v>15.56457446</v>
      </c>
      <c r="P71" s="250" t="str">
        <f t="shared" si="3"/>
        <v>True</v>
      </c>
      <c r="Q71" s="250">
        <f t="shared" si="4"/>
        <v>15.56457446</v>
      </c>
      <c r="R71" s="250">
        <f t="shared" si="15"/>
        <v>3.040385219</v>
      </c>
      <c r="S71" s="250">
        <f t="shared" si="5"/>
        <v>0.1492319388</v>
      </c>
      <c r="T71" s="250">
        <f t="shared" si="6"/>
        <v>0.4343296807</v>
      </c>
      <c r="U71" s="250">
        <f t="shared" si="7"/>
        <v>5.561640669</v>
      </c>
      <c r="V71" s="368">
        <f t="shared" si="8"/>
        <v>26.67719419</v>
      </c>
      <c r="W71" s="250" t="str">
        <f t="shared" si="9"/>
        <v>False</v>
      </c>
      <c r="X71" s="269">
        <f t="shared" si="10"/>
        <v>0.5713364066</v>
      </c>
    </row>
    <row r="72" ht="12.75" customHeight="1">
      <c r="A72" s="270"/>
      <c r="B72" s="371"/>
      <c r="C72" s="371"/>
      <c r="D72" s="371"/>
      <c r="E72" s="371"/>
      <c r="F72" s="371"/>
      <c r="G72" s="371"/>
      <c r="H72" s="371"/>
      <c r="J72" s="250">
        <f t="shared" si="11"/>
        <v>27</v>
      </c>
      <c r="K72" s="250">
        <f t="shared" si="12"/>
        <v>5.08646002</v>
      </c>
      <c r="L72" s="250">
        <f t="shared" si="13"/>
        <v>57.44579294</v>
      </c>
      <c r="M72" s="250">
        <f t="shared" si="14"/>
        <v>53.4843266</v>
      </c>
      <c r="N72" s="250">
        <f t="shared" si="1"/>
        <v>19.41135798</v>
      </c>
      <c r="O72" s="250">
        <f t="shared" si="2"/>
        <v>15.80010128</v>
      </c>
      <c r="P72" s="250" t="str">
        <f t="shared" si="3"/>
        <v>True</v>
      </c>
      <c r="Q72" s="250">
        <f t="shared" si="4"/>
        <v>15.80010128</v>
      </c>
      <c r="R72" s="250">
        <f t="shared" si="15"/>
        <v>3.236751211</v>
      </c>
      <c r="S72" s="250">
        <f t="shared" si="5"/>
        <v>0.1541943454</v>
      </c>
      <c r="T72" s="250">
        <f t="shared" si="6"/>
        <v>0.4481360296</v>
      </c>
      <c r="U72" s="250">
        <f t="shared" si="7"/>
        <v>5.920844194</v>
      </c>
      <c r="V72" s="368">
        <f t="shared" si="8"/>
        <v>27.26539128</v>
      </c>
      <c r="W72" s="250" t="str">
        <f t="shared" si="9"/>
        <v>False</v>
      </c>
      <c r="X72" s="269">
        <f t="shared" si="10"/>
        <v>0.5944667948</v>
      </c>
    </row>
    <row r="73" ht="12.75" customHeight="1">
      <c r="A73" s="266"/>
      <c r="J73" s="250">
        <f t="shared" si="11"/>
        <v>28</v>
      </c>
      <c r="K73" s="250">
        <f t="shared" si="12"/>
        <v>5.265155852</v>
      </c>
      <c r="L73" s="250">
        <f t="shared" si="13"/>
        <v>61.98623366</v>
      </c>
      <c r="M73" s="250">
        <f t="shared" si="14"/>
        <v>57.79933366</v>
      </c>
      <c r="N73" s="250">
        <f t="shared" si="1"/>
        <v>19.91325291</v>
      </c>
      <c r="O73" s="250">
        <f t="shared" si="2"/>
        <v>16.02548517</v>
      </c>
      <c r="P73" s="250" t="str">
        <f t="shared" si="3"/>
        <v>True</v>
      </c>
      <c r="Q73" s="250">
        <f t="shared" si="4"/>
        <v>16.02548517</v>
      </c>
      <c r="R73" s="250">
        <f t="shared" si="15"/>
        <v>3.436524882</v>
      </c>
      <c r="S73" s="250">
        <f t="shared" si="5"/>
        <v>0.1590974819</v>
      </c>
      <c r="T73" s="250">
        <f t="shared" si="6"/>
        <v>0.4617585534</v>
      </c>
      <c r="U73" s="250">
        <f t="shared" si="7"/>
        <v>6.286281234</v>
      </c>
      <c r="V73" s="368">
        <f t="shared" si="8"/>
        <v>27.84039717</v>
      </c>
      <c r="W73" s="250" t="str">
        <f t="shared" si="9"/>
        <v>False</v>
      </c>
      <c r="X73" s="269">
        <f t="shared" si="10"/>
        <v>0.6174307668</v>
      </c>
      <c r="Y73" s="371"/>
      <c r="Z73" s="371"/>
    </row>
    <row r="74" ht="12.75" customHeight="1">
      <c r="A74" s="266"/>
      <c r="J74" s="250">
        <f t="shared" si="11"/>
        <v>29</v>
      </c>
      <c r="K74" s="250">
        <f t="shared" si="12"/>
        <v>5.442031408</v>
      </c>
      <c r="L74" s="250">
        <f t="shared" si="13"/>
        <v>66.67788995</v>
      </c>
      <c r="M74" s="250">
        <f t="shared" si="14"/>
        <v>62.2625553</v>
      </c>
      <c r="N74" s="250">
        <f t="shared" si="1"/>
        <v>20.40659104</v>
      </c>
      <c r="O74" s="250">
        <f t="shared" si="2"/>
        <v>16.24155714</v>
      </c>
      <c r="P74" s="250" t="str">
        <f t="shared" si="3"/>
        <v>True</v>
      </c>
      <c r="Q74" s="250">
        <f t="shared" si="4"/>
        <v>16.24155714</v>
      </c>
      <c r="R74" s="250">
        <f t="shared" si="15"/>
        <v>3.639611549</v>
      </c>
      <c r="S74" s="250">
        <f t="shared" si="5"/>
        <v>0.1639443603</v>
      </c>
      <c r="T74" s="250">
        <f t="shared" si="6"/>
        <v>0.4752068799</v>
      </c>
      <c r="U74" s="250">
        <f t="shared" si="7"/>
        <v>6.657778587</v>
      </c>
      <c r="V74" s="368">
        <f t="shared" si="8"/>
        <v>28.40302818</v>
      </c>
      <c r="W74" s="250" t="str">
        <f t="shared" si="9"/>
        <v>False</v>
      </c>
      <c r="X74" s="269">
        <f t="shared" si="10"/>
        <v>0.6402359494</v>
      </c>
    </row>
    <row r="75" ht="12.75" customHeight="1">
      <c r="A75" s="270"/>
      <c r="B75" s="371"/>
      <c r="C75" s="371"/>
      <c r="D75" s="371"/>
      <c r="E75" s="371"/>
      <c r="I75" s="371"/>
      <c r="J75" s="371">
        <f t="shared" si="11"/>
        <v>30</v>
      </c>
      <c r="K75" s="250">
        <f t="shared" si="12"/>
        <v>5.617175361</v>
      </c>
      <c r="L75" s="250">
        <f t="shared" si="13"/>
        <v>71.51934221</v>
      </c>
      <c r="M75" s="250">
        <f t="shared" si="14"/>
        <v>66.87264548</v>
      </c>
      <c r="N75" s="250">
        <f t="shared" si="1"/>
        <v>20.8918427</v>
      </c>
      <c r="O75" s="250">
        <f t="shared" si="2"/>
        <v>16.44905057</v>
      </c>
      <c r="P75" s="250" t="str">
        <f t="shared" si="3"/>
        <v>True</v>
      </c>
      <c r="Q75" s="250">
        <f t="shared" si="4"/>
        <v>16.44905057</v>
      </c>
      <c r="R75" s="250">
        <f t="shared" si="15"/>
        <v>3.845922952</v>
      </c>
      <c r="S75" s="250">
        <f t="shared" si="5"/>
        <v>0.1687377333</v>
      </c>
      <c r="T75" s="250">
        <f t="shared" si="6"/>
        <v>0.4884897914</v>
      </c>
      <c r="U75" s="250">
        <f t="shared" si="7"/>
        <v>7.035174808</v>
      </c>
      <c r="V75" s="368">
        <f t="shared" si="8"/>
        <v>28.95402076</v>
      </c>
      <c r="W75" s="250" t="str">
        <f t="shared" si="9"/>
        <v>False</v>
      </c>
      <c r="X75" s="269">
        <f t="shared" si="10"/>
        <v>0.6628893587</v>
      </c>
    </row>
    <row r="76" ht="12.75" customHeight="1">
      <c r="A76" s="266"/>
      <c r="J76" s="250">
        <f t="shared" si="11"/>
        <v>31</v>
      </c>
      <c r="K76" s="250">
        <f t="shared" si="12"/>
        <v>5.790668979</v>
      </c>
      <c r="L76" s="250">
        <f t="shared" si="13"/>
        <v>76.50923741</v>
      </c>
      <c r="M76" s="250">
        <f t="shared" si="14"/>
        <v>71.62832013</v>
      </c>
      <c r="N76" s="250">
        <f t="shared" si="1"/>
        <v>21.36943609</v>
      </c>
      <c r="O76" s="250">
        <f t="shared" si="2"/>
        <v>16.64861589</v>
      </c>
      <c r="P76" s="250" t="str">
        <f t="shared" si="3"/>
        <v>True</v>
      </c>
      <c r="Q76" s="250">
        <f t="shared" si="4"/>
        <v>16.64861589</v>
      </c>
      <c r="R76" s="250">
        <f t="shared" si="15"/>
        <v>4.055376591</v>
      </c>
      <c r="S76" s="250">
        <f t="shared" si="5"/>
        <v>0.1734801253</v>
      </c>
      <c r="T76" s="250">
        <f t="shared" si="6"/>
        <v>0.5016153263</v>
      </c>
      <c r="U76" s="250">
        <f t="shared" si="7"/>
        <v>7.418318979</v>
      </c>
      <c r="V76" s="368">
        <f t="shared" si="8"/>
        <v>29.49404195</v>
      </c>
      <c r="W76" s="250" t="str">
        <f t="shared" si="9"/>
        <v>False</v>
      </c>
      <c r="X76" s="269">
        <f t="shared" si="10"/>
        <v>0.6853974678</v>
      </c>
    </row>
    <row r="77" ht="12.75" customHeight="1">
      <c r="A77" s="270"/>
      <c r="B77" s="371"/>
      <c r="C77" s="371"/>
      <c r="D77" s="371"/>
      <c r="E77" s="371"/>
      <c r="F77" s="371"/>
      <c r="G77" s="371"/>
      <c r="H77" s="371"/>
      <c r="J77" s="250">
        <f t="shared" si="11"/>
        <v>32</v>
      </c>
      <c r="K77" s="250">
        <f t="shared" si="12"/>
        <v>5.962586977</v>
      </c>
      <c r="L77" s="250">
        <f t="shared" si="13"/>
        <v>81.6462837</v>
      </c>
      <c r="M77" s="250">
        <f t="shared" si="14"/>
        <v>76.52835224</v>
      </c>
      <c r="N77" s="250">
        <f t="shared" si="1"/>
        <v>21.83976238</v>
      </c>
      <c r="O77" s="250">
        <f t="shared" si="2"/>
        <v>16.84083258</v>
      </c>
      <c r="P77" s="250" t="str">
        <f t="shared" si="3"/>
        <v>True</v>
      </c>
      <c r="Q77" s="250">
        <f t="shared" si="4"/>
        <v>16.84083258</v>
      </c>
      <c r="R77" s="250">
        <f t="shared" si="15"/>
        <v>4.267895142</v>
      </c>
      <c r="S77" s="250">
        <f t="shared" si="5"/>
        <v>0.1781738581</v>
      </c>
      <c r="T77" s="250">
        <f t="shared" si="6"/>
        <v>0.5145908655</v>
      </c>
      <c r="U77" s="250">
        <f t="shared" si="7"/>
        <v>7.807069657</v>
      </c>
      <c r="V77" s="368">
        <f t="shared" si="8"/>
        <v>30.02369812</v>
      </c>
      <c r="W77" s="250" t="str">
        <f t="shared" si="9"/>
        <v>False</v>
      </c>
      <c r="X77" s="269">
        <f t="shared" si="10"/>
        <v>0.7077662647</v>
      </c>
    </row>
    <row r="78" ht="12.75" customHeight="1">
      <c r="A78" s="266"/>
      <c r="F78" s="371"/>
      <c r="G78" s="371"/>
      <c r="H78" s="371"/>
      <c r="J78" s="250">
        <f t="shared" si="11"/>
        <v>33</v>
      </c>
      <c r="K78" s="250">
        <f t="shared" si="12"/>
        <v>6.132998246</v>
      </c>
      <c r="L78" s="250">
        <f t="shared" si="13"/>
        <v>86.92924563</v>
      </c>
      <c r="M78" s="250">
        <f t="shared" si="14"/>
        <v>81.57156745</v>
      </c>
      <c r="N78" s="250">
        <f t="shared" si="1"/>
        <v>22.30318006</v>
      </c>
      <c r="O78" s="250">
        <f t="shared" si="2"/>
        <v>17.02621912</v>
      </c>
      <c r="P78" s="250" t="str">
        <f t="shared" si="3"/>
        <v>True</v>
      </c>
      <c r="Q78" s="250">
        <f t="shared" si="4"/>
        <v>17.02621912</v>
      </c>
      <c r="R78" s="250">
        <f t="shared" si="15"/>
        <v>4.483405959</v>
      </c>
      <c r="S78" s="250">
        <f t="shared" si="5"/>
        <v>0.1828210736</v>
      </c>
      <c r="T78" s="250">
        <f t="shared" si="6"/>
        <v>0.5274232065</v>
      </c>
      <c r="U78" s="250">
        <f t="shared" si="7"/>
        <v>8.201293954</v>
      </c>
      <c r="V78" s="368">
        <f t="shared" si="8"/>
        <v>30.54354241</v>
      </c>
      <c r="W78" s="250" t="str">
        <f t="shared" si="9"/>
        <v>False</v>
      </c>
      <c r="X78" s="269">
        <f t="shared" si="10"/>
        <v>0.730001303</v>
      </c>
    </row>
    <row r="79" ht="12.75" customHeight="1">
      <c r="A79" s="266"/>
      <c r="J79" s="250">
        <f t="shared" si="11"/>
        <v>34</v>
      </c>
      <c r="K79" s="250">
        <f t="shared" si="12"/>
        <v>6.301966483</v>
      </c>
      <c r="L79" s="250">
        <f t="shared" si="13"/>
        <v>92.35693989</v>
      </c>
      <c r="M79" s="250">
        <f t="shared" si="14"/>
        <v>86.75684016</v>
      </c>
      <c r="N79" s="250">
        <f t="shared" si="1"/>
        <v>22.76001868</v>
      </c>
      <c r="O79" s="250">
        <f t="shared" si="2"/>
        <v>17.20524119</v>
      </c>
      <c r="P79" s="250" t="str">
        <f t="shared" si="3"/>
        <v>True</v>
      </c>
      <c r="Q79" s="250">
        <f t="shared" si="4"/>
        <v>17.20524119</v>
      </c>
      <c r="R79" s="250">
        <f t="shared" si="15"/>
        <v>4.701840635</v>
      </c>
      <c r="S79" s="250">
        <f t="shared" si="5"/>
        <v>0.1874237529</v>
      </c>
      <c r="T79" s="250">
        <f t="shared" si="6"/>
        <v>0.5401186269</v>
      </c>
      <c r="U79" s="250">
        <f t="shared" si="7"/>
        <v>8.600866737</v>
      </c>
      <c r="V79" s="368">
        <f t="shared" si="8"/>
        <v>31.05408098</v>
      </c>
      <c r="W79" s="250" t="str">
        <f t="shared" si="9"/>
        <v>False</v>
      </c>
      <c r="X79" s="269">
        <f t="shared" si="10"/>
        <v>0.7521077455</v>
      </c>
    </row>
    <row r="80" ht="12.75" customHeight="1">
      <c r="A80" s="266"/>
      <c r="I80" s="371"/>
      <c r="J80" s="371">
        <f t="shared" si="11"/>
        <v>35</v>
      </c>
      <c r="K80" s="250">
        <f t="shared" si="12"/>
        <v>6.469550734</v>
      </c>
      <c r="L80" s="250">
        <f t="shared" si="13"/>
        <v>97.92823153</v>
      </c>
      <c r="M80" s="250">
        <f t="shared" si="14"/>
        <v>92.08308998</v>
      </c>
      <c r="N80" s="250">
        <f t="shared" si="1"/>
        <v>23.21058199</v>
      </c>
      <c r="O80" s="250">
        <f t="shared" si="2"/>
        <v>17.37831863</v>
      </c>
      <c r="P80" s="250" t="str">
        <f t="shared" si="3"/>
        <v>True</v>
      </c>
      <c r="Q80" s="250">
        <f t="shared" si="4"/>
        <v>17.37831863</v>
      </c>
      <c r="R80" s="250">
        <f t="shared" si="15"/>
        <v>4.923134623</v>
      </c>
      <c r="S80" s="250">
        <f t="shared" si="5"/>
        <v>0.1919837331</v>
      </c>
      <c r="T80" s="250">
        <f t="shared" si="6"/>
        <v>0.5526829389</v>
      </c>
      <c r="U80" s="250">
        <f t="shared" si="7"/>
        <v>9.005669928</v>
      </c>
      <c r="V80" s="368">
        <f t="shared" si="8"/>
        <v>31.55577839</v>
      </c>
      <c r="W80" s="250" t="str">
        <f t="shared" si="9"/>
        <v>False</v>
      </c>
      <c r="X80" s="269">
        <f t="shared" si="10"/>
        <v>0.7740904028</v>
      </c>
    </row>
    <row r="81" ht="12.75" customHeight="1">
      <c r="A81" s="266"/>
      <c r="J81" s="250">
        <f t="shared" si="11"/>
        <v>36</v>
      </c>
      <c r="K81" s="250">
        <f t="shared" si="12"/>
        <v>6.635805867</v>
      </c>
      <c r="L81" s="250">
        <f t="shared" si="13"/>
        <v>103.6420305</v>
      </c>
      <c r="M81" s="250">
        <f t="shared" si="14"/>
        <v>97.5492786</v>
      </c>
      <c r="N81" s="250">
        <f t="shared" si="1"/>
        <v>23.65515072</v>
      </c>
      <c r="O81" s="250">
        <f t="shared" si="2"/>
        <v>17.54583122</v>
      </c>
      <c r="P81" s="250" t="str">
        <f t="shared" si="3"/>
        <v>True</v>
      </c>
      <c r="Q81" s="250">
        <f t="shared" si="4"/>
        <v>17.54583122</v>
      </c>
      <c r="R81" s="250">
        <f t="shared" si="15"/>
        <v>5.147226892</v>
      </c>
      <c r="S81" s="250">
        <f t="shared" si="5"/>
        <v>0.1965027216</v>
      </c>
      <c r="T81" s="250">
        <f t="shared" si="6"/>
        <v>0.5651215369</v>
      </c>
      <c r="U81" s="250">
        <f t="shared" si="7"/>
        <v>9.415591891</v>
      </c>
      <c r="V81" s="368">
        <f t="shared" si="8"/>
        <v>32.04906221</v>
      </c>
      <c r="W81" s="250" t="str">
        <f t="shared" si="9"/>
        <v>False</v>
      </c>
      <c r="X81" s="269">
        <f t="shared" si="10"/>
        <v>0.7959537664</v>
      </c>
    </row>
    <row r="82" ht="12.75" customHeight="1">
      <c r="A82" s="270"/>
      <c r="B82" s="371"/>
      <c r="C82" s="371"/>
      <c r="D82" s="371"/>
      <c r="E82" s="371"/>
      <c r="F82" s="371"/>
      <c r="G82" s="371"/>
      <c r="H82" s="371"/>
      <c r="J82" s="250">
        <f t="shared" si="11"/>
        <v>37</v>
      </c>
      <c r="K82" s="250">
        <f t="shared" si="12"/>
        <v>6.80078298</v>
      </c>
      <c r="L82" s="250">
        <f t="shared" si="13"/>
        <v>109.4972885</v>
      </c>
      <c r="M82" s="250">
        <f t="shared" si="14"/>
        <v>103.1544069</v>
      </c>
      <c r="N82" s="250">
        <f t="shared" si="1"/>
        <v>24.09398495</v>
      </c>
      <c r="O82" s="250">
        <f t="shared" si="2"/>
        <v>17.7081236</v>
      </c>
      <c r="P82" s="250" t="str">
        <f t="shared" si="3"/>
        <v>True</v>
      </c>
      <c r="Q82" s="250">
        <f t="shared" si="4"/>
        <v>17.7081236</v>
      </c>
      <c r="R82" s="250">
        <f t="shared" si="15"/>
        <v>5.374059635</v>
      </c>
      <c r="S82" s="250">
        <f t="shared" si="5"/>
        <v>0.2009823092</v>
      </c>
      <c r="T82" s="250">
        <f t="shared" si="6"/>
        <v>0.5774394395</v>
      </c>
      <c r="U82" s="250">
        <f t="shared" si="7"/>
        <v>9.830526881</v>
      </c>
      <c r="V82" s="368">
        <f t="shared" si="8"/>
        <v>32.53432697</v>
      </c>
      <c r="W82" s="250" t="str">
        <f t="shared" si="9"/>
        <v>False</v>
      </c>
      <c r="X82" s="269">
        <f t="shared" si="10"/>
        <v>0.817702039</v>
      </c>
    </row>
    <row r="83" ht="12.75" customHeight="1">
      <c r="A83" s="266"/>
      <c r="J83" s="250">
        <f t="shared" si="11"/>
        <v>38</v>
      </c>
      <c r="K83" s="250">
        <f t="shared" si="12"/>
        <v>6.964529764</v>
      </c>
      <c r="L83" s="250">
        <f t="shared" si="13"/>
        <v>115.4929963</v>
      </c>
      <c r="M83" s="250">
        <f t="shared" si="14"/>
        <v>108.8975125</v>
      </c>
      <c r="N83" s="250">
        <f t="shared" si="1"/>
        <v>24.52732621</v>
      </c>
      <c r="O83" s="250">
        <f t="shared" si="2"/>
        <v>17.86550949</v>
      </c>
      <c r="P83" s="250" t="str">
        <f t="shared" si="3"/>
        <v>True</v>
      </c>
      <c r="Q83" s="250">
        <f t="shared" si="4"/>
        <v>17.86550949</v>
      </c>
      <c r="R83" s="250">
        <f t="shared" si="15"/>
        <v>5.603578004</v>
      </c>
      <c r="S83" s="250">
        <f t="shared" si="5"/>
        <v>0.2054239805</v>
      </c>
      <c r="T83" s="250">
        <f t="shared" si="6"/>
        <v>0.5896413249</v>
      </c>
      <c r="U83" s="250">
        <f t="shared" si="7"/>
        <v>10.25037457</v>
      </c>
      <c r="V83" s="368">
        <f t="shared" si="8"/>
        <v>33.01193762</v>
      </c>
      <c r="W83" s="250" t="str">
        <f t="shared" si="9"/>
        <v>False</v>
      </c>
      <c r="X83" s="269">
        <f t="shared" si="10"/>
        <v>0.8393391597</v>
      </c>
    </row>
    <row r="84" ht="12.75" customHeight="1">
      <c r="A84" s="266"/>
      <c r="J84" s="250">
        <f t="shared" si="11"/>
        <v>39</v>
      </c>
      <c r="K84" s="250">
        <f t="shared" si="12"/>
        <v>7.12709082</v>
      </c>
      <c r="L84" s="250">
        <f t="shared" si="13"/>
        <v>121.6281813</v>
      </c>
      <c r="M84" s="250">
        <f t="shared" si="14"/>
        <v>114.7776671</v>
      </c>
      <c r="N84" s="250">
        <f t="shared" si="1"/>
        <v>24.95539924</v>
      </c>
      <c r="O84" s="250">
        <f t="shared" si="2"/>
        <v>18.01827524</v>
      </c>
      <c r="P84" s="250" t="str">
        <f t="shared" si="3"/>
        <v>True</v>
      </c>
      <c r="Q84" s="250">
        <f t="shared" si="4"/>
        <v>18.01827524</v>
      </c>
      <c r="R84" s="250">
        <f t="shared" si="15"/>
        <v>5.835729874</v>
      </c>
      <c r="S84" s="250">
        <f t="shared" si="5"/>
        <v>0.2098291244</v>
      </c>
      <c r="T84" s="250">
        <f t="shared" si="6"/>
        <v>0.6017315637</v>
      </c>
      <c r="U84" s="250">
        <f t="shared" si="7"/>
        <v>10.6750396</v>
      </c>
      <c r="V84" s="368">
        <f t="shared" si="8"/>
        <v>33.48223254</v>
      </c>
      <c r="W84" s="250" t="str">
        <f t="shared" si="9"/>
        <v>False</v>
      </c>
      <c r="X84" s="269">
        <f t="shared" si="10"/>
        <v>0.860868828</v>
      </c>
    </row>
    <row r="85" ht="12.75" customHeight="1">
      <c r="A85" s="266"/>
      <c r="I85" s="371"/>
      <c r="J85" s="371">
        <f t="shared" si="11"/>
        <v>40</v>
      </c>
      <c r="K85" s="250">
        <f t="shared" si="12"/>
        <v>7.288507937</v>
      </c>
      <c r="L85" s="250">
        <f t="shared" si="13"/>
        <v>127.9019049</v>
      </c>
      <c r="M85" s="250">
        <f t="shared" si="14"/>
        <v>120.7939747</v>
      </c>
      <c r="N85" s="250">
        <f t="shared" si="1"/>
        <v>25.37841362</v>
      </c>
      <c r="O85" s="250">
        <f t="shared" si="2"/>
        <v>18.16668294</v>
      </c>
      <c r="P85" s="250" t="str">
        <f t="shared" si="3"/>
        <v>True</v>
      </c>
      <c r="Q85" s="250">
        <f t="shared" si="4"/>
        <v>18.16668294</v>
      </c>
      <c r="R85" s="250">
        <f t="shared" si="15"/>
        <v>6.07046563</v>
      </c>
      <c r="S85" s="250">
        <f t="shared" si="5"/>
        <v>0.2141990424</v>
      </c>
      <c r="T85" s="250">
        <f t="shared" si="6"/>
        <v>0.6137142462</v>
      </c>
      <c r="U85" s="250">
        <f t="shared" si="7"/>
        <v>11.10443121</v>
      </c>
      <c r="V85" s="368">
        <f t="shared" si="8"/>
        <v>33.94552614</v>
      </c>
      <c r="W85" s="250" t="str">
        <f t="shared" si="9"/>
        <v>False</v>
      </c>
      <c r="X85" s="269">
        <f t="shared" si="10"/>
        <v>0.8822945237</v>
      </c>
    </row>
    <row r="86" ht="12.75" customHeight="1">
      <c r="A86" s="266"/>
      <c r="J86" s="250">
        <f t="shared" si="11"/>
        <v>41</v>
      </c>
      <c r="K86" s="250">
        <f t="shared" si="12"/>
        <v>7.448820342</v>
      </c>
      <c r="L86" s="250">
        <f t="shared" si="13"/>
        <v>134.3132607</v>
      </c>
      <c r="M86" s="250">
        <f t="shared" si="14"/>
        <v>126.9455696</v>
      </c>
      <c r="N86" s="250">
        <f t="shared" si="1"/>
        <v>25.7965652</v>
      </c>
      <c r="O86" s="250">
        <f t="shared" si="2"/>
        <v>18.31097308</v>
      </c>
      <c r="P86" s="250" t="str">
        <f t="shared" si="3"/>
        <v>True</v>
      </c>
      <c r="Q86" s="250">
        <f t="shared" si="4"/>
        <v>18.31097308</v>
      </c>
      <c r="R86" s="250">
        <f t="shared" si="15"/>
        <v>6.307737982</v>
      </c>
      <c r="S86" s="250">
        <f t="shared" si="5"/>
        <v>0.2185349562</v>
      </c>
      <c r="T86" s="250">
        <f t="shared" si="6"/>
        <v>0.6255932078</v>
      </c>
      <c r="U86" s="250">
        <f t="shared" si="7"/>
        <v>11.53846291</v>
      </c>
      <c r="V86" s="368">
        <f t="shared" si="8"/>
        <v>34.40211116</v>
      </c>
      <c r="W86" s="250" t="str">
        <f t="shared" si="9"/>
        <v>False</v>
      </c>
      <c r="X86" s="269">
        <f t="shared" si="10"/>
        <v>0.9036195256</v>
      </c>
    </row>
    <row r="87" ht="12.75" customHeight="1">
      <c r="A87" s="270"/>
      <c r="B87" s="371"/>
      <c r="C87" s="371"/>
      <c r="D87" s="371"/>
      <c r="E87" s="371"/>
      <c r="F87" s="371"/>
      <c r="G87" s="371"/>
      <c r="H87" s="371"/>
      <c r="J87" s="250">
        <f t="shared" si="11"/>
        <v>42</v>
      </c>
      <c r="K87" s="250">
        <f t="shared" si="12"/>
        <v>7.608064916</v>
      </c>
      <c r="L87" s="250">
        <f t="shared" si="13"/>
        <v>140.8613725</v>
      </c>
      <c r="M87" s="250">
        <f t="shared" si="14"/>
        <v>133.2316142</v>
      </c>
      <c r="N87" s="250">
        <f t="shared" si="1"/>
        <v>26.21003726</v>
      </c>
      <c r="O87" s="250">
        <f t="shared" si="2"/>
        <v>18.45136682</v>
      </c>
      <c r="P87" s="250" t="str">
        <f t="shared" si="3"/>
        <v>True</v>
      </c>
      <c r="Q87" s="250">
        <f t="shared" si="4"/>
        <v>18.45136682</v>
      </c>
      <c r="R87" s="250">
        <f t="shared" si="15"/>
        <v>6.547501794</v>
      </c>
      <c r="S87" s="250">
        <f t="shared" si="5"/>
        <v>0.2228380145</v>
      </c>
      <c r="T87" s="250">
        <f t="shared" si="6"/>
        <v>0.6373720508</v>
      </c>
      <c r="U87" s="250">
        <f t="shared" si="7"/>
        <v>11.97705213</v>
      </c>
      <c r="V87" s="368">
        <f t="shared" si="8"/>
        <v>34.85226067</v>
      </c>
      <c r="W87" s="250" t="str">
        <f t="shared" si="9"/>
        <v>False</v>
      </c>
      <c r="X87" s="269">
        <f t="shared" si="10"/>
        <v>0.9248469276</v>
      </c>
    </row>
    <row r="88" ht="12.75" customHeight="1">
      <c r="A88" s="266"/>
      <c r="J88" s="250">
        <f t="shared" si="11"/>
        <v>43</v>
      </c>
      <c r="K88" s="250">
        <f t="shared" si="12"/>
        <v>7.766276395</v>
      </c>
      <c r="L88" s="250">
        <f t="shared" si="13"/>
        <v>147.5453924</v>
      </c>
      <c r="M88" s="250">
        <f t="shared" si="14"/>
        <v>139.651298</v>
      </c>
      <c r="N88" s="250">
        <f t="shared" si="1"/>
        <v>26.61900168</v>
      </c>
      <c r="O88" s="250">
        <f t="shared" si="2"/>
        <v>18.58806804</v>
      </c>
      <c r="P88" s="250" t="str">
        <f t="shared" si="3"/>
        <v>True</v>
      </c>
      <c r="Q88" s="250">
        <f t="shared" si="4"/>
        <v>18.58806804</v>
      </c>
      <c r="R88" s="250">
        <f t="shared" si="15"/>
        <v>6.78971393</v>
      </c>
      <c r="S88" s="250">
        <f t="shared" si="5"/>
        <v>0.2271092993</v>
      </c>
      <c r="T88" s="250">
        <f t="shared" si="6"/>
        <v>0.6490541644</v>
      </c>
      <c r="U88" s="250">
        <f t="shared" si="7"/>
        <v>12.42011995</v>
      </c>
      <c r="V88" s="368">
        <f t="shared" si="8"/>
        <v>35.29622993</v>
      </c>
      <c r="W88" s="250" t="str">
        <f t="shared" si="9"/>
        <v>False</v>
      </c>
      <c r="X88" s="269">
        <f t="shared" si="10"/>
        <v>0.9459796539</v>
      </c>
    </row>
    <row r="89" ht="12.75" customHeight="1">
      <c r="A89" s="266"/>
      <c r="J89" s="250">
        <f t="shared" si="11"/>
        <v>44</v>
      </c>
      <c r="K89" s="250">
        <f t="shared" si="12"/>
        <v>7.923487541</v>
      </c>
      <c r="L89" s="250">
        <f t="shared" si="13"/>
        <v>154.3644995</v>
      </c>
      <c r="M89" s="250">
        <f t="shared" si="14"/>
        <v>146.2038357</v>
      </c>
      <c r="N89" s="250">
        <f t="shared" si="1"/>
        <v>27.02361989</v>
      </c>
      <c r="O89" s="250">
        <f t="shared" si="2"/>
        <v>18.72126509</v>
      </c>
      <c r="P89" s="250" t="str">
        <f t="shared" si="3"/>
        <v>True</v>
      </c>
      <c r="Q89" s="250">
        <f t="shared" si="4"/>
        <v>18.72126509</v>
      </c>
      <c r="R89" s="250">
        <f t="shared" si="15"/>
        <v>7.034333117</v>
      </c>
      <c r="S89" s="250">
        <f t="shared" si="5"/>
        <v>0.2313498311</v>
      </c>
      <c r="T89" s="250">
        <f t="shared" si="6"/>
        <v>0.6606427417</v>
      </c>
      <c r="U89" s="250">
        <f t="shared" si="7"/>
        <v>12.86759089</v>
      </c>
      <c r="V89" s="368">
        <f t="shared" si="8"/>
        <v>35.7342579</v>
      </c>
      <c r="W89" s="250" t="str">
        <f t="shared" si="9"/>
        <v>False</v>
      </c>
      <c r="X89" s="269">
        <f t="shared" si="10"/>
        <v>0.9670204713</v>
      </c>
    </row>
    <row r="90" ht="12.75" customHeight="1">
      <c r="A90" s="266"/>
      <c r="I90" s="371"/>
      <c r="J90" s="371">
        <f t="shared" si="11"/>
        <v>45</v>
      </c>
      <c r="K90" s="250">
        <f t="shared" si="12"/>
        <v>8.079729302</v>
      </c>
      <c r="L90" s="250">
        <f t="shared" si="13"/>
        <v>161.3178981</v>
      </c>
      <c r="M90" s="250">
        <f t="shared" si="14"/>
        <v>152.8884656</v>
      </c>
      <c r="N90" s="250">
        <f t="shared" si="1"/>
        <v>27.42404375</v>
      </c>
      <c r="O90" s="250">
        <f t="shared" si="2"/>
        <v>18.85113227</v>
      </c>
      <c r="P90" s="250" t="str">
        <f t="shared" si="3"/>
        <v>True</v>
      </c>
      <c r="Q90" s="250">
        <f t="shared" si="4"/>
        <v>18.85113227</v>
      </c>
      <c r="R90" s="250">
        <f t="shared" si="15"/>
        <v>7.281319819</v>
      </c>
      <c r="S90" s="250">
        <f t="shared" si="5"/>
        <v>0.235560574</v>
      </c>
      <c r="T90" s="250">
        <f t="shared" si="6"/>
        <v>0.672140796</v>
      </c>
      <c r="U90" s="250">
        <f t="shared" si="7"/>
        <v>13.31939261</v>
      </c>
      <c r="V90" s="368">
        <f t="shared" si="8"/>
        <v>36.16656866</v>
      </c>
      <c r="W90" s="250" t="str">
        <f t="shared" si="9"/>
        <v>False</v>
      </c>
      <c r="X90" s="269">
        <f t="shared" si="10"/>
        <v>0.9879720022</v>
      </c>
    </row>
    <row r="91" ht="12.75" customHeight="1">
      <c r="A91" s="266"/>
      <c r="J91" s="250">
        <f t="shared" si="11"/>
        <v>46</v>
      </c>
      <c r="K91" s="250">
        <f t="shared" si="12"/>
        <v>8.235030951</v>
      </c>
      <c r="L91" s="250">
        <f t="shared" si="13"/>
        <v>168.4048164</v>
      </c>
      <c r="M91" s="250">
        <f t="shared" si="14"/>
        <v>159.7044491</v>
      </c>
      <c r="N91" s="250">
        <f t="shared" si="1"/>
        <v>27.8204163</v>
      </c>
      <c r="O91" s="250">
        <f t="shared" si="2"/>
        <v>18.97783128</v>
      </c>
      <c r="P91" s="250" t="str">
        <f t="shared" si="3"/>
        <v>True</v>
      </c>
      <c r="Q91" s="250">
        <f t="shared" si="4"/>
        <v>18.97783128</v>
      </c>
      <c r="R91" s="250">
        <f t="shared" si="15"/>
        <v>7.530636119</v>
      </c>
      <c r="S91" s="250">
        <f t="shared" si="5"/>
        <v>0.2397424397</v>
      </c>
      <c r="T91" s="250">
        <f t="shared" si="6"/>
        <v>0.6835511746</v>
      </c>
      <c r="U91" s="250">
        <f t="shared" si="7"/>
        <v>13.77545577</v>
      </c>
      <c r="V91" s="368">
        <f t="shared" si="8"/>
        <v>36.59337271</v>
      </c>
      <c r="W91" s="250" t="str">
        <f t="shared" si="9"/>
        <v>False</v>
      </c>
      <c r="X91" s="269">
        <f t="shared" si="10"/>
        <v>1.008836734</v>
      </c>
    </row>
    <row r="92" ht="12.75" customHeight="1">
      <c r="A92" s="270"/>
      <c r="B92" s="371"/>
      <c r="C92" s="371"/>
      <c r="D92" s="371"/>
      <c r="E92" s="371"/>
      <c r="F92" s="371"/>
      <c r="G92" s="371"/>
      <c r="H92" s="371"/>
      <c r="J92" s="250">
        <f t="shared" si="11"/>
        <v>47</v>
      </c>
      <c r="K92" s="250">
        <f t="shared" si="12"/>
        <v>8.389420215</v>
      </c>
      <c r="L92" s="250">
        <f t="shared" si="13"/>
        <v>175.6245054</v>
      </c>
      <c r="M92" s="250">
        <f t="shared" si="14"/>
        <v>166.6510687</v>
      </c>
      <c r="N92" s="250">
        <f t="shared" si="1"/>
        <v>28.21287253</v>
      </c>
      <c r="O92" s="250">
        <f t="shared" si="2"/>
        <v>19.10151232</v>
      </c>
      <c r="P92" s="250" t="str">
        <f t="shared" si="3"/>
        <v>True</v>
      </c>
      <c r="Q92" s="250">
        <f t="shared" si="4"/>
        <v>19.10151232</v>
      </c>
      <c r="R92" s="250">
        <f t="shared" si="15"/>
        <v>7.78224562</v>
      </c>
      <c r="S92" s="250">
        <f t="shared" si="5"/>
        <v>0.2438962918</v>
      </c>
      <c r="T92" s="250">
        <f t="shared" si="6"/>
        <v>0.6948765716</v>
      </c>
      <c r="U92" s="250">
        <f t="shared" si="7"/>
        <v>14.23571377</v>
      </c>
      <c r="V92" s="368">
        <f t="shared" si="8"/>
        <v>37.01486806</v>
      </c>
      <c r="W92" s="250" t="str">
        <f t="shared" si="9"/>
        <v>False</v>
      </c>
      <c r="X92" s="269">
        <f t="shared" si="10"/>
        <v>1.029617031</v>
      </c>
    </row>
    <row r="93" ht="12.75" customHeight="1">
      <c r="A93" s="266"/>
      <c r="J93" s="250">
        <f t="shared" si="11"/>
        <v>48</v>
      </c>
      <c r="K93" s="250">
        <f t="shared" si="12"/>
        <v>8.542923388</v>
      </c>
      <c r="L93" s="250">
        <f t="shared" si="13"/>
        <v>182.9762377</v>
      </c>
      <c r="M93" s="250">
        <f t="shared" si="14"/>
        <v>173.7276273</v>
      </c>
      <c r="N93" s="250">
        <f t="shared" si="1"/>
        <v>28.60153994</v>
      </c>
      <c r="O93" s="250">
        <f t="shared" si="2"/>
        <v>19.2223152</v>
      </c>
      <c r="P93" s="250" t="str">
        <f t="shared" si="3"/>
        <v>True</v>
      </c>
      <c r="Q93" s="250">
        <f t="shared" si="4"/>
        <v>19.2223152</v>
      </c>
      <c r="R93" s="250">
        <f t="shared" si="15"/>
        <v>8.036113349</v>
      </c>
      <c r="S93" s="250">
        <f t="shared" si="5"/>
        <v>0.2480229493</v>
      </c>
      <c r="T93" s="250">
        <f t="shared" si="6"/>
        <v>0.7061195396</v>
      </c>
      <c r="U93" s="250">
        <f t="shared" si="7"/>
        <v>14.70010265</v>
      </c>
      <c r="V93" s="368">
        <f t="shared" si="8"/>
        <v>37.43124122</v>
      </c>
      <c r="W93" s="250" t="str">
        <f t="shared" si="9"/>
        <v>False</v>
      </c>
      <c r="X93" s="269">
        <f t="shared" si="10"/>
        <v>1.050315141</v>
      </c>
    </row>
    <row r="94" ht="12.75" customHeight="1">
      <c r="A94" s="266"/>
      <c r="J94" s="250">
        <f t="shared" si="11"/>
        <v>49</v>
      </c>
      <c r="K94" s="250">
        <f t="shared" si="12"/>
        <v>8.695565437</v>
      </c>
      <c r="L94" s="250">
        <f t="shared" si="13"/>
        <v>190.459306</v>
      </c>
      <c r="M94" s="250">
        <f t="shared" si="14"/>
        <v>180.9334471</v>
      </c>
      <c r="N94" s="250">
        <f t="shared" si="1"/>
        <v>28.98653914</v>
      </c>
      <c r="O94" s="250">
        <f t="shared" si="2"/>
        <v>19.34037026</v>
      </c>
      <c r="P94" s="250" t="str">
        <f t="shared" si="3"/>
        <v>True</v>
      </c>
      <c r="Q94" s="250">
        <f t="shared" si="4"/>
        <v>19.34037026</v>
      </c>
      <c r="R94" s="250">
        <f t="shared" si="15"/>
        <v>8.292205666</v>
      </c>
      <c r="S94" s="250">
        <f t="shared" si="5"/>
        <v>0.2521231896</v>
      </c>
      <c r="T94" s="250">
        <f t="shared" si="6"/>
        <v>0.7172824996</v>
      </c>
      <c r="U94" s="250">
        <f t="shared" si="7"/>
        <v>15.16856087</v>
      </c>
      <c r="V94" s="368">
        <f t="shared" si="8"/>
        <v>37.84266816</v>
      </c>
      <c r="W94" s="250" t="str">
        <f t="shared" si="9"/>
        <v>False</v>
      </c>
      <c r="X94" s="269">
        <f t="shared" si="10"/>
        <v>1.070933203</v>
      </c>
    </row>
    <row r="95" ht="12.75" customHeight="1">
      <c r="A95" s="266"/>
      <c r="I95" s="371"/>
      <c r="J95" s="371">
        <f t="shared" si="11"/>
        <v>50</v>
      </c>
      <c r="K95" s="250">
        <f t="shared" si="12"/>
        <v>8.847370095</v>
      </c>
      <c r="L95" s="250">
        <f t="shared" si="13"/>
        <v>198.0730229</v>
      </c>
      <c r="M95" s="250">
        <f t="shared" si="14"/>
        <v>188.2678689</v>
      </c>
      <c r="N95" s="250">
        <f t="shared" si="1"/>
        <v>29.36798436</v>
      </c>
      <c r="O95" s="250">
        <f t="shared" si="2"/>
        <v>19.45579922</v>
      </c>
      <c r="P95" s="250" t="str">
        <f t="shared" si="3"/>
        <v>True</v>
      </c>
      <c r="Q95" s="250">
        <f t="shared" si="4"/>
        <v>19.45579922</v>
      </c>
      <c r="R95" s="250">
        <f t="shared" si="15"/>
        <v>8.550490187</v>
      </c>
      <c r="S95" s="250">
        <f t="shared" si="5"/>
        <v>0.2561977519</v>
      </c>
      <c r="T95" s="250">
        <f t="shared" si="6"/>
        <v>0.7283677511</v>
      </c>
      <c r="U95" s="250">
        <f t="shared" si="7"/>
        <v>15.64102919</v>
      </c>
      <c r="V95" s="368">
        <f t="shared" si="8"/>
        <v>38.24931508</v>
      </c>
      <c r="W95" s="250" t="str">
        <f t="shared" si="9"/>
        <v>False</v>
      </c>
      <c r="X95" s="269">
        <f t="shared" si="10"/>
        <v>1.091473258</v>
      </c>
    </row>
    <row r="96" ht="12.75" customHeight="1">
      <c r="A96" s="266"/>
      <c r="J96" s="250">
        <f t="shared" si="11"/>
        <v>51</v>
      </c>
      <c r="K96" s="250">
        <f t="shared" si="12"/>
        <v>8.998359947</v>
      </c>
      <c r="L96" s="250">
        <f t="shared" si="13"/>
        <v>205.816719</v>
      </c>
      <c r="M96" s="250">
        <f t="shared" si="14"/>
        <v>195.7302506</v>
      </c>
      <c r="N96" s="250">
        <f t="shared" si="1"/>
        <v>29.74598392</v>
      </c>
      <c r="O96" s="250">
        <f t="shared" si="2"/>
        <v>19.56871587</v>
      </c>
      <c r="P96" s="250" t="str">
        <f t="shared" si="3"/>
        <v>True</v>
      </c>
      <c r="Q96" s="250">
        <f t="shared" si="4"/>
        <v>19.56871587</v>
      </c>
      <c r="R96" s="250">
        <f t="shared" si="15"/>
        <v>8.81093571</v>
      </c>
      <c r="S96" s="250">
        <f t="shared" si="5"/>
        <v>0.2602473393</v>
      </c>
      <c r="T96" s="250">
        <f t="shared" si="6"/>
        <v>0.7393774799</v>
      </c>
      <c r="U96" s="250">
        <f t="shared" si="7"/>
        <v>16.11745054</v>
      </c>
      <c r="V96" s="368">
        <f t="shared" si="8"/>
        <v>38.65133915</v>
      </c>
      <c r="W96" s="250" t="str">
        <f t="shared" si="9"/>
        <v>False</v>
      </c>
      <c r="X96" s="269">
        <f t="shared" si="10"/>
        <v>1.111937252</v>
      </c>
    </row>
    <row r="97" ht="12.75" customHeight="1">
      <c r="A97" s="270"/>
      <c r="B97" s="371"/>
      <c r="C97" s="371"/>
      <c r="D97" s="371"/>
      <c r="E97" s="371"/>
      <c r="F97" s="371"/>
      <c r="G97" s="371"/>
      <c r="H97" s="371"/>
      <c r="J97" s="250">
        <f t="shared" si="11"/>
        <v>52</v>
      </c>
      <c r="K97" s="250">
        <f t="shared" si="12"/>
        <v>9.148556509</v>
      </c>
      <c r="L97" s="250">
        <f t="shared" si="13"/>
        <v>213.6897429</v>
      </c>
      <c r="M97" s="250">
        <f t="shared" si="14"/>
        <v>203.3199672</v>
      </c>
      <c r="N97" s="250">
        <f t="shared" si="1"/>
        <v>30.12064066</v>
      </c>
      <c r="O97" s="250">
        <f t="shared" si="2"/>
        <v>19.67922683</v>
      </c>
      <c r="P97" s="250" t="str">
        <f t="shared" si="3"/>
        <v>True</v>
      </c>
      <c r="Q97" s="250">
        <f t="shared" si="4"/>
        <v>19.67922683</v>
      </c>
      <c r="R97" s="250">
        <f t="shared" si="15"/>
        <v>9.073512147</v>
      </c>
      <c r="S97" s="250">
        <f t="shared" si="5"/>
        <v>0.2642726217</v>
      </c>
      <c r="T97" s="250">
        <f t="shared" si="6"/>
        <v>0.7503137667</v>
      </c>
      <c r="U97" s="250">
        <f t="shared" si="7"/>
        <v>16.59776987</v>
      </c>
      <c r="V97" s="368">
        <f t="shared" si="8"/>
        <v>39.04888921</v>
      </c>
      <c r="W97" s="250" t="str">
        <f t="shared" si="9"/>
        <v>False</v>
      </c>
      <c r="X97" s="269">
        <f t="shared" si="10"/>
        <v>1.132327044</v>
      </c>
    </row>
    <row r="98" ht="12.75" customHeight="1">
      <c r="A98" s="266"/>
      <c r="J98" s="250">
        <f t="shared" si="11"/>
        <v>53</v>
      </c>
      <c r="K98" s="250">
        <f t="shared" si="12"/>
        <v>9.2979803</v>
      </c>
      <c r="L98" s="250">
        <f t="shared" si="13"/>
        <v>221.6914597</v>
      </c>
      <c r="M98" s="250">
        <f t="shared" si="14"/>
        <v>211.0364093</v>
      </c>
      <c r="N98" s="250">
        <f t="shared" si="1"/>
        <v>30.49205228</v>
      </c>
      <c r="O98" s="250">
        <f t="shared" si="2"/>
        <v>19.78743207</v>
      </c>
      <c r="P98" s="250" t="str">
        <f t="shared" si="3"/>
        <v>True</v>
      </c>
      <c r="Q98" s="250">
        <f t="shared" si="4"/>
        <v>19.78743207</v>
      </c>
      <c r="R98" s="250">
        <f t="shared" si="15"/>
        <v>9.338190462</v>
      </c>
      <c r="S98" s="250">
        <f t="shared" si="5"/>
        <v>0.2682742378</v>
      </c>
      <c r="T98" s="250">
        <f t="shared" si="6"/>
        <v>0.7611785935</v>
      </c>
      <c r="U98" s="250">
        <f t="shared" si="7"/>
        <v>17.08193407</v>
      </c>
      <c r="V98" s="368">
        <f t="shared" si="8"/>
        <v>39.44210633</v>
      </c>
      <c r="W98" s="250" t="str">
        <f t="shared" si="9"/>
        <v>False</v>
      </c>
      <c r="X98" s="269">
        <f t="shared" si="10"/>
        <v>1.15264441</v>
      </c>
    </row>
    <row r="99" ht="12.75" customHeight="1">
      <c r="A99" s="266"/>
      <c r="J99" s="250">
        <f t="shared" si="11"/>
        <v>54</v>
      </c>
      <c r="K99" s="250">
        <f t="shared" si="12"/>
        <v>9.446650904</v>
      </c>
      <c r="L99" s="250">
        <f t="shared" si="13"/>
        <v>229.8212507</v>
      </c>
      <c r="M99" s="250">
        <f t="shared" si="14"/>
        <v>218.8789828</v>
      </c>
      <c r="N99" s="250">
        <f t="shared" si="1"/>
        <v>30.86031175</v>
      </c>
      <c r="O99" s="250">
        <f t="shared" si="2"/>
        <v>19.89342545</v>
      </c>
      <c r="P99" s="250" t="str">
        <f t="shared" si="3"/>
        <v>True</v>
      </c>
      <c r="Q99" s="250">
        <f t="shared" si="4"/>
        <v>19.89342545</v>
      </c>
      <c r="R99" s="250">
        <f t="shared" si="15"/>
        <v>9.604942612</v>
      </c>
      <c r="S99" s="250">
        <f t="shared" si="5"/>
        <v>0.2722527971</v>
      </c>
      <c r="T99" s="250">
        <f t="shared" si="6"/>
        <v>0.7719738507</v>
      </c>
      <c r="U99" s="250">
        <f t="shared" si="7"/>
        <v>17.56989184</v>
      </c>
      <c r="V99" s="368">
        <f t="shared" si="8"/>
        <v>39.83112442</v>
      </c>
      <c r="W99" s="250" t="str">
        <f t="shared" si="9"/>
        <v>False</v>
      </c>
      <c r="X99" s="269">
        <f t="shared" si="10"/>
        <v>1.17289105</v>
      </c>
    </row>
    <row r="100" ht="12.75" customHeight="1">
      <c r="A100" s="266"/>
      <c r="I100" s="371"/>
      <c r="J100" s="371">
        <f t="shared" si="11"/>
        <v>55</v>
      </c>
      <c r="K100" s="250">
        <f t="shared" si="12"/>
        <v>9.594587034</v>
      </c>
      <c r="L100" s="250">
        <f t="shared" si="13"/>
        <v>238.0785125</v>
      </c>
      <c r="M100" s="250">
        <f t="shared" si="14"/>
        <v>226.8471082</v>
      </c>
      <c r="N100" s="250">
        <f t="shared" si="1"/>
        <v>31.22550761</v>
      </c>
      <c r="O100" s="250">
        <f t="shared" si="2"/>
        <v>19.99729526</v>
      </c>
      <c r="P100" s="250" t="str">
        <f t="shared" si="3"/>
        <v>True</v>
      </c>
      <c r="Q100" s="250">
        <f t="shared" si="4"/>
        <v>19.99729526</v>
      </c>
      <c r="R100" s="250">
        <f t="shared" si="15"/>
        <v>9.873741493</v>
      </c>
      <c r="S100" s="250">
        <f t="shared" si="5"/>
        <v>0.2762088821</v>
      </c>
      <c r="T100" s="250">
        <f t="shared" si="6"/>
        <v>0.7827013426</v>
      </c>
      <c r="U100" s="250">
        <f t="shared" si="7"/>
        <v>18.06159361</v>
      </c>
      <c r="V100" s="368">
        <f t="shared" si="8"/>
        <v>40.21607065</v>
      </c>
      <c r="W100" s="250" t="str">
        <f t="shared" si="9"/>
        <v>False</v>
      </c>
      <c r="X100" s="269">
        <f t="shared" si="10"/>
        <v>1.193068593</v>
      </c>
    </row>
    <row r="101" ht="12.75" customHeight="1">
      <c r="A101" s="266"/>
      <c r="J101" s="250">
        <f t="shared" si="11"/>
        <v>56</v>
      </c>
      <c r="K101" s="250">
        <f t="shared" si="12"/>
        <v>9.741806583</v>
      </c>
      <c r="L101" s="250">
        <f t="shared" si="13"/>
        <v>246.4626563</v>
      </c>
      <c r="M101" s="250">
        <f t="shared" si="14"/>
        <v>234.9402198</v>
      </c>
      <c r="N101" s="250">
        <f t="shared" si="1"/>
        <v>31.58772422</v>
      </c>
      <c r="O101" s="250">
        <f t="shared" si="2"/>
        <v>20.09912461</v>
      </c>
      <c r="P101" s="250" t="str">
        <f t="shared" si="3"/>
        <v>True</v>
      </c>
      <c r="Q101" s="250">
        <f t="shared" si="4"/>
        <v>20.09912461</v>
      </c>
      <c r="R101" s="250">
        <f t="shared" si="15"/>
        <v>10.1445609</v>
      </c>
      <c r="S101" s="250">
        <f t="shared" si="5"/>
        <v>0.2801430494</v>
      </c>
      <c r="T101" s="250">
        <f t="shared" si="6"/>
        <v>0.793362793</v>
      </c>
      <c r="U101" s="250">
        <f t="shared" si="7"/>
        <v>18.55699143</v>
      </c>
      <c r="V101" s="368">
        <f t="shared" si="8"/>
        <v>40.59706599</v>
      </c>
      <c r="W101" s="250" t="str">
        <f t="shared" si="9"/>
        <v>False</v>
      </c>
      <c r="X101" s="269">
        <f t="shared" si="10"/>
        <v>1.213178599</v>
      </c>
    </row>
    <row r="102" ht="12.75" customHeight="1">
      <c r="A102" s="270"/>
      <c r="B102" s="371"/>
      <c r="C102" s="371"/>
      <c r="D102" s="371"/>
      <c r="E102" s="371"/>
      <c r="F102" s="371"/>
      <c r="G102" s="371"/>
      <c r="H102" s="371"/>
      <c r="J102" s="250">
        <f t="shared" si="11"/>
        <v>57</v>
      </c>
      <c r="K102" s="250">
        <f t="shared" si="12"/>
        <v>9.888326679</v>
      </c>
      <c r="L102" s="250">
        <f t="shared" si="13"/>
        <v>254.9731073</v>
      </c>
      <c r="M102" s="250">
        <f t="shared" si="14"/>
        <v>243.1577651</v>
      </c>
      <c r="N102" s="250">
        <f t="shared" si="1"/>
        <v>31.94704211</v>
      </c>
      <c r="O102" s="250">
        <f t="shared" si="2"/>
        <v>20.19899182</v>
      </c>
      <c r="P102" s="250" t="str">
        <f t="shared" si="3"/>
        <v>True</v>
      </c>
      <c r="Q102" s="250">
        <f t="shared" si="4"/>
        <v>20.19899182</v>
      </c>
      <c r="R102" s="250">
        <f t="shared" si="15"/>
        <v>10.41737545</v>
      </c>
      <c r="S102" s="250">
        <f t="shared" si="5"/>
        <v>0.2840558319</v>
      </c>
      <c r="T102" s="250">
        <f t="shared" si="6"/>
        <v>0.8039598506</v>
      </c>
      <c r="U102" s="250">
        <f t="shared" si="7"/>
        <v>19.05603889</v>
      </c>
      <c r="V102" s="368">
        <f t="shared" si="8"/>
        <v>40.97422558</v>
      </c>
      <c r="W102" s="250" t="str">
        <f t="shared" si="9"/>
        <v>False</v>
      </c>
      <c r="X102" s="269">
        <f t="shared" si="10"/>
        <v>1.233222563</v>
      </c>
    </row>
    <row r="103" ht="12.75" customHeight="1">
      <c r="A103" s="266"/>
      <c r="J103" s="250">
        <f t="shared" si="11"/>
        <v>58</v>
      </c>
      <c r="K103" s="250">
        <f t="shared" si="12"/>
        <v>10.03416373</v>
      </c>
      <c r="L103" s="250">
        <f t="shared" si="13"/>
        <v>263.6093043</v>
      </c>
      <c r="M103" s="250">
        <f t="shared" si="14"/>
        <v>251.4992047</v>
      </c>
      <c r="N103" s="250">
        <f t="shared" si="1"/>
        <v>32.30353814</v>
      </c>
      <c r="O103" s="250">
        <f t="shared" si="2"/>
        <v>20.29697083</v>
      </c>
      <c r="P103" s="250" t="str">
        <f t="shared" si="3"/>
        <v>True</v>
      </c>
      <c r="Q103" s="250">
        <f t="shared" si="4"/>
        <v>20.29697083</v>
      </c>
      <c r="R103" s="250">
        <f t="shared" si="15"/>
        <v>10.69216059</v>
      </c>
      <c r="S103" s="250">
        <f t="shared" si="5"/>
        <v>0.2879477399</v>
      </c>
      <c r="T103" s="250">
        <f t="shared" si="6"/>
        <v>0.8144940929</v>
      </c>
      <c r="U103" s="250">
        <f t="shared" si="7"/>
        <v>19.55869105</v>
      </c>
      <c r="V103" s="368">
        <f t="shared" si="8"/>
        <v>41.34765911</v>
      </c>
      <c r="W103" s="250" t="str">
        <f t="shared" si="9"/>
        <v>False</v>
      </c>
      <c r="X103" s="269">
        <f t="shared" si="10"/>
        <v>1.253201924</v>
      </c>
    </row>
    <row r="104" ht="12.75" customHeight="1">
      <c r="A104" s="266"/>
      <c r="J104" s="250">
        <f t="shared" si="11"/>
        <v>59</v>
      </c>
      <c r="K104" s="250">
        <f t="shared" si="12"/>
        <v>10.17933345</v>
      </c>
      <c r="L104" s="250">
        <f t="shared" si="13"/>
        <v>272.3706988</v>
      </c>
      <c r="M104" s="250">
        <f t="shared" si="14"/>
        <v>259.9640111</v>
      </c>
      <c r="N104" s="250">
        <f t="shared" si="1"/>
        <v>32.6572858</v>
      </c>
      <c r="O104" s="250">
        <f t="shared" si="2"/>
        <v>20.39313145</v>
      </c>
      <c r="P104" s="250" t="str">
        <f t="shared" si="3"/>
        <v>True</v>
      </c>
      <c r="Q104" s="250">
        <f t="shared" si="4"/>
        <v>20.39313145</v>
      </c>
      <c r="R104" s="250">
        <f t="shared" si="15"/>
        <v>10.96889251</v>
      </c>
      <c r="S104" s="250">
        <f t="shared" si="5"/>
        <v>0.2918192625</v>
      </c>
      <c r="T104" s="250">
        <f t="shared" si="6"/>
        <v>0.8249670311</v>
      </c>
      <c r="U104" s="250">
        <f t="shared" si="7"/>
        <v>20.06490438</v>
      </c>
      <c r="V104" s="368">
        <f t="shared" si="8"/>
        <v>41.71747119</v>
      </c>
      <c r="W104" s="250" t="str">
        <f t="shared" si="9"/>
        <v>False</v>
      </c>
      <c r="X104" s="269">
        <f t="shared" si="10"/>
        <v>1.273118061</v>
      </c>
    </row>
    <row r="105" ht="12.75" customHeight="1">
      <c r="A105" s="266"/>
      <c r="I105" s="371"/>
      <c r="J105" s="371">
        <f t="shared" si="11"/>
        <v>60</v>
      </c>
      <c r="K105" s="250">
        <f t="shared" si="12"/>
        <v>10.32385095</v>
      </c>
      <c r="L105" s="250">
        <f t="shared" si="13"/>
        <v>281.2567546</v>
      </c>
      <c r="M105" s="250">
        <f t="shared" si="14"/>
        <v>268.5516687</v>
      </c>
      <c r="N105" s="250">
        <f t="shared" si="1"/>
        <v>33.00835536</v>
      </c>
      <c r="O105" s="250">
        <f t="shared" si="2"/>
        <v>20.48753972</v>
      </c>
      <c r="P105" s="250" t="str">
        <f t="shared" si="3"/>
        <v>True</v>
      </c>
      <c r="Q105" s="250">
        <f t="shared" si="4"/>
        <v>20.48753972</v>
      </c>
      <c r="R105" s="250">
        <f t="shared" si="15"/>
        <v>11.24754814</v>
      </c>
      <c r="S105" s="250">
        <f t="shared" si="5"/>
        <v>0.2956708689</v>
      </c>
      <c r="T105" s="250">
        <f t="shared" si="6"/>
        <v>0.8353801139</v>
      </c>
      <c r="U105" s="250">
        <f t="shared" si="7"/>
        <v>20.57463665</v>
      </c>
      <c r="V105" s="368">
        <f t="shared" si="8"/>
        <v>42.08376168</v>
      </c>
      <c r="W105" s="250" t="str">
        <f t="shared" si="9"/>
        <v>False</v>
      </c>
      <c r="X105" s="269">
        <f t="shared" si="10"/>
        <v>1.2929723</v>
      </c>
    </row>
    <row r="106" ht="12.75" customHeight="1">
      <c r="A106" s="266"/>
      <c r="J106" s="250">
        <f t="shared" si="11"/>
        <v>61</v>
      </c>
      <c r="K106" s="250">
        <f t="shared" si="12"/>
        <v>10.46773071</v>
      </c>
      <c r="L106" s="250">
        <f t="shared" si="13"/>
        <v>290.2669475</v>
      </c>
      <c r="M106" s="250">
        <f t="shared" si="14"/>
        <v>277.2616731</v>
      </c>
      <c r="N106" s="250">
        <f t="shared" si="1"/>
        <v>33.35681411</v>
      </c>
      <c r="O106" s="250">
        <f t="shared" si="2"/>
        <v>20.58025815</v>
      </c>
      <c r="P106" s="250" t="str">
        <f t="shared" si="3"/>
        <v>True</v>
      </c>
      <c r="Q106" s="250">
        <f t="shared" si="4"/>
        <v>20.58025815</v>
      </c>
      <c r="R106" s="250">
        <f t="shared" si="15"/>
        <v>11.52810507</v>
      </c>
      <c r="S106" s="250">
        <f t="shared" si="5"/>
        <v>0.2995030095</v>
      </c>
      <c r="T106" s="250">
        <f t="shared" si="6"/>
        <v>0.8457347307</v>
      </c>
      <c r="U106" s="250">
        <f t="shared" si="7"/>
        <v>21.0878469</v>
      </c>
      <c r="V106" s="368">
        <f t="shared" si="8"/>
        <v>42.44662596</v>
      </c>
      <c r="W106" s="250" t="str">
        <f t="shared" si="9"/>
        <v>False</v>
      </c>
      <c r="X106" s="269">
        <f t="shared" si="10"/>
        <v>1.312765918</v>
      </c>
    </row>
    <row r="107" ht="12.75" customHeight="1">
      <c r="A107" s="270"/>
      <c r="B107" s="371"/>
      <c r="C107" s="371"/>
      <c r="D107" s="371"/>
      <c r="E107" s="371"/>
      <c r="F107" s="371"/>
      <c r="G107" s="371"/>
      <c r="H107" s="371"/>
      <c r="J107" s="250">
        <f t="shared" si="11"/>
        <v>62</v>
      </c>
      <c r="K107" s="250">
        <f t="shared" si="12"/>
        <v>10.61098664</v>
      </c>
      <c r="L107" s="250">
        <f t="shared" si="13"/>
        <v>299.4007648</v>
      </c>
      <c r="M107" s="250">
        <f t="shared" si="14"/>
        <v>286.0935308</v>
      </c>
      <c r="N107" s="250">
        <f t="shared" si="1"/>
        <v>33.7027265</v>
      </c>
      <c r="O107" s="250">
        <f t="shared" si="2"/>
        <v>20.67134596</v>
      </c>
      <c r="P107" s="250" t="str">
        <f t="shared" si="3"/>
        <v>True</v>
      </c>
      <c r="Q107" s="250">
        <f t="shared" si="4"/>
        <v>20.67134596</v>
      </c>
      <c r="R107" s="250">
        <f t="shared" si="15"/>
        <v>11.81054159</v>
      </c>
      <c r="S107" s="250">
        <f t="shared" si="5"/>
        <v>0.3033161169</v>
      </c>
      <c r="T107" s="250">
        <f t="shared" si="6"/>
        <v>0.8560322155</v>
      </c>
      <c r="U107" s="250">
        <f t="shared" si="7"/>
        <v>21.60449538</v>
      </c>
      <c r="V107" s="368">
        <f t="shared" si="8"/>
        <v>42.80615523</v>
      </c>
      <c r="W107" s="250" t="str">
        <f t="shared" si="9"/>
        <v>False</v>
      </c>
      <c r="X107" s="269">
        <f t="shared" si="10"/>
        <v>1.332500143</v>
      </c>
    </row>
    <row r="108" ht="12.75" customHeight="1">
      <c r="A108" s="266"/>
      <c r="J108" s="250">
        <f t="shared" si="11"/>
        <v>63</v>
      </c>
      <c r="K108" s="250">
        <f t="shared" si="12"/>
        <v>10.75363213</v>
      </c>
      <c r="L108" s="250">
        <f t="shared" si="13"/>
        <v>308.6577045</v>
      </c>
      <c r="M108" s="250">
        <f t="shared" si="14"/>
        <v>295.0467586</v>
      </c>
      <c r="N108" s="250">
        <f t="shared" si="1"/>
        <v>34.04615432</v>
      </c>
      <c r="O108" s="250">
        <f t="shared" si="2"/>
        <v>20.76085935</v>
      </c>
      <c r="P108" s="250" t="str">
        <f t="shared" si="3"/>
        <v>True</v>
      </c>
      <c r="Q108" s="250">
        <f t="shared" si="4"/>
        <v>20.76085935</v>
      </c>
      <c r="R108" s="250">
        <f t="shared" si="15"/>
        <v>12.09483657</v>
      </c>
      <c r="S108" s="250">
        <f t="shared" si="5"/>
        <v>0.3071106071</v>
      </c>
      <c r="T108" s="250">
        <f t="shared" si="6"/>
        <v>0.86627385</v>
      </c>
      <c r="U108" s="250">
        <f t="shared" si="7"/>
        <v>22.12454348</v>
      </c>
      <c r="V108" s="368">
        <f t="shared" si="8"/>
        <v>43.16243673</v>
      </c>
      <c r="W108" s="250" t="str">
        <f t="shared" si="9"/>
        <v>False</v>
      </c>
      <c r="X108" s="269">
        <f t="shared" si="10"/>
        <v>1.35217616</v>
      </c>
    </row>
    <row r="109" ht="12.75" customHeight="1">
      <c r="A109" s="266"/>
      <c r="J109" s="250">
        <f t="shared" si="11"/>
        <v>64</v>
      </c>
      <c r="K109" s="250">
        <f t="shared" si="12"/>
        <v>10.89568006</v>
      </c>
      <c r="L109" s="250">
        <f t="shared" si="13"/>
        <v>318.0372752</v>
      </c>
      <c r="M109" s="250">
        <f t="shared" si="14"/>
        <v>304.1208835</v>
      </c>
      <c r="N109" s="250">
        <f t="shared" si="1"/>
        <v>34.38715687</v>
      </c>
      <c r="O109" s="250">
        <f t="shared" si="2"/>
        <v>20.84885163</v>
      </c>
      <c r="P109" s="250" t="str">
        <f t="shared" si="3"/>
        <v>True</v>
      </c>
      <c r="Q109" s="250">
        <f t="shared" si="4"/>
        <v>20.84885163</v>
      </c>
      <c r="R109" s="250">
        <f t="shared" si="15"/>
        <v>12.38096952</v>
      </c>
      <c r="S109" s="250">
        <f t="shared" si="5"/>
        <v>0.3108868802</v>
      </c>
      <c r="T109" s="250">
        <f t="shared" si="6"/>
        <v>0.8764608661</v>
      </c>
      <c r="U109" s="250">
        <f t="shared" si="7"/>
        <v>22.64795368</v>
      </c>
      <c r="V109" s="368">
        <f t="shared" si="8"/>
        <v>43.51555402</v>
      </c>
      <c r="W109" s="250" t="str">
        <f t="shared" si="9"/>
        <v>False</v>
      </c>
      <c r="X109" s="269">
        <f t="shared" si="10"/>
        <v>1.371795108</v>
      </c>
    </row>
    <row r="110" ht="12.75" customHeight="1">
      <c r="A110" s="266"/>
      <c r="I110" s="371"/>
      <c r="J110" s="371">
        <f t="shared" si="11"/>
        <v>65</v>
      </c>
      <c r="K110" s="250">
        <f t="shared" si="12"/>
        <v>11.03714283</v>
      </c>
      <c r="L110" s="250">
        <f t="shared" si="13"/>
        <v>327.5389959</v>
      </c>
      <c r="M110" s="250">
        <f t="shared" si="14"/>
        <v>313.3154422</v>
      </c>
      <c r="N110" s="250">
        <f t="shared" si="1"/>
        <v>34.72579107</v>
      </c>
      <c r="O110" s="250">
        <f t="shared" si="2"/>
        <v>20.93537348</v>
      </c>
      <c r="P110" s="250" t="str">
        <f t="shared" si="3"/>
        <v>True</v>
      </c>
      <c r="Q110" s="250">
        <f t="shared" si="4"/>
        <v>20.93537348</v>
      </c>
      <c r="R110" s="250">
        <f t="shared" si="15"/>
        <v>12.66892049</v>
      </c>
      <c r="S110" s="250">
        <f t="shared" si="5"/>
        <v>0.3146453212</v>
      </c>
      <c r="T110" s="250">
        <f t="shared" si="6"/>
        <v>0.8865944488</v>
      </c>
      <c r="U110" s="250">
        <f t="shared" si="7"/>
        <v>23.17468951</v>
      </c>
      <c r="V110" s="368">
        <f t="shared" si="8"/>
        <v>43.86558714</v>
      </c>
      <c r="W110" s="250" t="str">
        <f t="shared" si="9"/>
        <v>False</v>
      </c>
      <c r="X110" s="269">
        <f t="shared" si="10"/>
        <v>1.391358088</v>
      </c>
    </row>
    <row r="111" ht="12.75" customHeight="1">
      <c r="A111" s="266"/>
      <c r="J111" s="250">
        <f t="shared" si="11"/>
        <v>66</v>
      </c>
      <c r="K111" s="250">
        <f t="shared" si="12"/>
        <v>11.17803237</v>
      </c>
      <c r="L111" s="250">
        <f t="shared" si="13"/>
        <v>337.162395</v>
      </c>
      <c r="M111" s="250">
        <f t="shared" si="14"/>
        <v>322.6299804</v>
      </c>
      <c r="N111" s="250">
        <f t="shared" si="1"/>
        <v>35.0621116</v>
      </c>
      <c r="O111" s="250">
        <f t="shared" si="2"/>
        <v>21.02047308</v>
      </c>
      <c r="P111" s="250" t="str">
        <f t="shared" si="3"/>
        <v>True</v>
      </c>
      <c r="Q111" s="250">
        <f t="shared" si="4"/>
        <v>21.02047308</v>
      </c>
      <c r="R111" s="250">
        <f t="shared" si="15"/>
        <v>12.9586701</v>
      </c>
      <c r="S111" s="250">
        <f t="shared" si="5"/>
        <v>0.3183863011</v>
      </c>
      <c r="T111" s="250">
        <f t="shared" si="6"/>
        <v>0.8966757388</v>
      </c>
      <c r="U111" s="250">
        <f t="shared" si="7"/>
        <v>23.7047155</v>
      </c>
      <c r="V111" s="368">
        <f t="shared" si="8"/>
        <v>44.21261285</v>
      </c>
      <c r="W111" s="250" t="str">
        <f t="shared" si="9"/>
        <v>False</v>
      </c>
      <c r="X111" s="269">
        <f t="shared" si="10"/>
        <v>1.410866161</v>
      </c>
    </row>
    <row r="112" ht="12.75" customHeight="1">
      <c r="A112" s="270"/>
      <c r="B112" s="371"/>
      <c r="C112" s="371"/>
      <c r="D112" s="371"/>
      <c r="E112" s="371"/>
      <c r="F112" s="371"/>
      <c r="G112" s="371"/>
      <c r="H112" s="371"/>
      <c r="J112" s="250">
        <f t="shared" si="11"/>
        <v>67</v>
      </c>
      <c r="K112" s="250">
        <f t="shared" si="12"/>
        <v>11.3183602</v>
      </c>
      <c r="L112" s="250">
        <f t="shared" si="13"/>
        <v>346.9070107</v>
      </c>
      <c r="M112" s="250">
        <f t="shared" si="14"/>
        <v>332.0640531</v>
      </c>
      <c r="N112" s="250">
        <f t="shared" si="1"/>
        <v>35.39617105</v>
      </c>
      <c r="O112" s="250">
        <f t="shared" si="2"/>
        <v>21.10419629</v>
      </c>
      <c r="P112" s="250" t="str">
        <f t="shared" si="3"/>
        <v>True</v>
      </c>
      <c r="Q112" s="250">
        <f t="shared" si="4"/>
        <v>21.10419629</v>
      </c>
      <c r="R112" s="250">
        <f t="shared" si="15"/>
        <v>13.25019947</v>
      </c>
      <c r="S112" s="250">
        <f t="shared" si="5"/>
        <v>0.3221101772</v>
      </c>
      <c r="T112" s="250">
        <f t="shared" si="6"/>
        <v>0.9067058349</v>
      </c>
      <c r="U112" s="250">
        <f t="shared" si="7"/>
        <v>24.23799714</v>
      </c>
      <c r="V112" s="368">
        <f t="shared" si="8"/>
        <v>44.55670482</v>
      </c>
      <c r="W112" s="250" t="str">
        <f t="shared" si="9"/>
        <v>False</v>
      </c>
      <c r="X112" s="269">
        <f t="shared" si="10"/>
        <v>1.430320352</v>
      </c>
    </row>
    <row r="113" ht="12.75" customHeight="1">
      <c r="A113" s="266"/>
      <c r="J113" s="250">
        <f t="shared" si="11"/>
        <v>68</v>
      </c>
      <c r="K113" s="250">
        <f t="shared" si="12"/>
        <v>11.45813743</v>
      </c>
      <c r="L113" s="250">
        <f t="shared" si="13"/>
        <v>356.7723899</v>
      </c>
      <c r="M113" s="250">
        <f t="shared" si="14"/>
        <v>341.6172238</v>
      </c>
      <c r="N113" s="250">
        <f t="shared" si="1"/>
        <v>35.72801998</v>
      </c>
      <c r="O113" s="250">
        <f t="shared" si="2"/>
        <v>21.18658679</v>
      </c>
      <c r="P113" s="250" t="str">
        <f t="shared" si="3"/>
        <v>True</v>
      </c>
      <c r="Q113" s="250">
        <f t="shared" si="4"/>
        <v>21.18658679</v>
      </c>
      <c r="R113" s="250">
        <f t="shared" si="15"/>
        <v>13.54349024</v>
      </c>
      <c r="S113" s="250">
        <f t="shared" si="5"/>
        <v>0.3258172944</v>
      </c>
      <c r="T113" s="250">
        <f t="shared" si="6"/>
        <v>0.9166857958</v>
      </c>
      <c r="U113" s="250">
        <f t="shared" si="7"/>
        <v>24.77450082</v>
      </c>
      <c r="V113" s="368">
        <f t="shared" si="8"/>
        <v>44.89793377</v>
      </c>
      <c r="W113" s="250" t="str">
        <f t="shared" si="9"/>
        <v>False</v>
      </c>
      <c r="X113" s="269">
        <f t="shared" si="10"/>
        <v>1.449721653</v>
      </c>
    </row>
    <row r="114" ht="12.75" customHeight="1">
      <c r="A114" s="266"/>
      <c r="J114" s="250">
        <f t="shared" si="11"/>
        <v>69</v>
      </c>
      <c r="K114" s="250">
        <f t="shared" si="12"/>
        <v>11.59737476</v>
      </c>
      <c r="L114" s="250">
        <f t="shared" si="13"/>
        <v>366.7580887</v>
      </c>
      <c r="M114" s="250">
        <f t="shared" si="14"/>
        <v>351.2890644</v>
      </c>
      <c r="N114" s="250">
        <f t="shared" si="1"/>
        <v>36.05770707</v>
      </c>
      <c r="O114" s="250">
        <f t="shared" si="2"/>
        <v>21.26768622</v>
      </c>
      <c r="P114" s="250" t="str">
        <f t="shared" si="3"/>
        <v>True</v>
      </c>
      <c r="Q114" s="250">
        <f t="shared" si="4"/>
        <v>21.26768622</v>
      </c>
      <c r="R114" s="250">
        <f t="shared" si="15"/>
        <v>13.83852451</v>
      </c>
      <c r="S114" s="250">
        <f t="shared" si="5"/>
        <v>0.329507985</v>
      </c>
      <c r="T114" s="250">
        <f t="shared" si="6"/>
        <v>0.9266166425</v>
      </c>
      <c r="U114" s="250">
        <f t="shared" si="7"/>
        <v>25.31419382</v>
      </c>
      <c r="V114" s="368">
        <f t="shared" si="8"/>
        <v>45.23636765</v>
      </c>
      <c r="W114" s="250" t="str">
        <f t="shared" si="9"/>
        <v>False</v>
      </c>
      <c r="X114" s="269">
        <f t="shared" si="10"/>
        <v>1.469071019</v>
      </c>
    </row>
    <row r="115" ht="12.75" customHeight="1">
      <c r="A115" s="266"/>
      <c r="I115" s="371"/>
      <c r="J115" s="371">
        <f t="shared" si="11"/>
        <v>70</v>
      </c>
      <c r="K115" s="250">
        <f t="shared" si="12"/>
        <v>11.73608254</v>
      </c>
      <c r="L115" s="250">
        <f t="shared" si="13"/>
        <v>376.8636714</v>
      </c>
      <c r="M115" s="250">
        <f t="shared" si="14"/>
        <v>361.0791549</v>
      </c>
      <c r="N115" s="250">
        <f t="shared" si="1"/>
        <v>36.38527921</v>
      </c>
      <c r="O115" s="250">
        <f t="shared" si="2"/>
        <v>21.3475343</v>
      </c>
      <c r="P115" s="250" t="str">
        <f t="shared" si="3"/>
        <v>True</v>
      </c>
      <c r="Q115" s="250">
        <f t="shared" si="4"/>
        <v>21.3475343</v>
      </c>
      <c r="R115" s="250">
        <f t="shared" si="15"/>
        <v>14.13528486</v>
      </c>
      <c r="S115" s="250">
        <f t="shared" si="5"/>
        <v>0.3331825703</v>
      </c>
      <c r="T115" s="250">
        <f t="shared" si="6"/>
        <v>0.9364993601</v>
      </c>
      <c r="U115" s="250">
        <f t="shared" si="7"/>
        <v>25.85704425</v>
      </c>
      <c r="V115" s="368">
        <f t="shared" si="8"/>
        <v>45.57207178</v>
      </c>
      <c r="W115" s="250" t="str">
        <f t="shared" si="9"/>
        <v>False</v>
      </c>
      <c r="X115" s="269">
        <f t="shared" si="10"/>
        <v>1.488369377</v>
      </c>
    </row>
    <row r="116" ht="12.75" customHeight="1">
      <c r="A116" s="266"/>
      <c r="J116" s="250">
        <f t="shared" si="11"/>
        <v>71</v>
      </c>
      <c r="K116" s="250">
        <f t="shared" si="12"/>
        <v>11.87427078</v>
      </c>
      <c r="L116" s="250">
        <f t="shared" si="13"/>
        <v>387.0887106</v>
      </c>
      <c r="M116" s="250">
        <f t="shared" si="14"/>
        <v>370.9870832</v>
      </c>
      <c r="N116" s="250">
        <f t="shared" si="1"/>
        <v>36.71078158</v>
      </c>
      <c r="O116" s="250">
        <f t="shared" si="2"/>
        <v>21.42616895</v>
      </c>
      <c r="P116" s="250" t="str">
        <f t="shared" si="3"/>
        <v>True</v>
      </c>
      <c r="Q116" s="250">
        <f t="shared" si="4"/>
        <v>21.42616895</v>
      </c>
      <c r="R116" s="250">
        <f t="shared" si="15"/>
        <v>14.4337543</v>
      </c>
      <c r="S116" s="250">
        <f t="shared" si="5"/>
        <v>0.3368413601</v>
      </c>
      <c r="T116" s="250">
        <f t="shared" si="6"/>
        <v>0.9463348994</v>
      </c>
      <c r="U116" s="250">
        <f t="shared" si="7"/>
        <v>26.40302104</v>
      </c>
      <c r="V116" s="368">
        <f t="shared" si="8"/>
        <v>45.905109</v>
      </c>
      <c r="W116" s="250" t="str">
        <f t="shared" si="9"/>
        <v>False</v>
      </c>
      <c r="X116" s="269">
        <f t="shared" si="10"/>
        <v>1.507617623</v>
      </c>
    </row>
    <row r="117" ht="12.75" customHeight="1">
      <c r="A117" s="270"/>
      <c r="B117" s="371"/>
      <c r="C117" s="371"/>
      <c r="D117" s="371"/>
      <c r="E117" s="371"/>
      <c r="F117" s="371"/>
      <c r="G117" s="371"/>
      <c r="H117" s="371"/>
      <c r="J117" s="250">
        <f t="shared" si="11"/>
        <v>72</v>
      </c>
      <c r="K117" s="250">
        <f t="shared" si="12"/>
        <v>12.01194912</v>
      </c>
      <c r="L117" s="250">
        <f t="shared" si="13"/>
        <v>397.4327866</v>
      </c>
      <c r="M117" s="250">
        <f t="shared" si="14"/>
        <v>381.0124445</v>
      </c>
      <c r="N117" s="250">
        <f t="shared" si="1"/>
        <v>37.03425774</v>
      </c>
      <c r="O117" s="250">
        <f t="shared" si="2"/>
        <v>21.5036264</v>
      </c>
      <c r="P117" s="250" t="str">
        <f t="shared" si="3"/>
        <v>True</v>
      </c>
      <c r="Q117" s="250">
        <f t="shared" si="4"/>
        <v>21.5036264</v>
      </c>
      <c r="R117" s="250">
        <f t="shared" si="15"/>
        <v>14.73391626</v>
      </c>
      <c r="S117" s="250">
        <f t="shared" si="5"/>
        <v>0.3404846544</v>
      </c>
      <c r="T117" s="250">
        <f t="shared" si="6"/>
        <v>0.956124179</v>
      </c>
      <c r="U117" s="250">
        <f t="shared" si="7"/>
        <v>26.95209389</v>
      </c>
      <c r="V117" s="368">
        <f t="shared" si="8"/>
        <v>46.23553981</v>
      </c>
      <c r="W117" s="250" t="str">
        <f t="shared" si="9"/>
        <v>False</v>
      </c>
      <c r="X117" s="269">
        <f t="shared" si="10"/>
        <v>1.526816624</v>
      </c>
    </row>
    <row r="118" ht="12.75" customHeight="1">
      <c r="A118" s="266"/>
      <c r="J118" s="250">
        <f t="shared" si="11"/>
        <v>73</v>
      </c>
      <c r="K118" s="250">
        <f t="shared" si="12"/>
        <v>12.14912692</v>
      </c>
      <c r="L118" s="250">
        <f t="shared" si="13"/>
        <v>407.8954877</v>
      </c>
      <c r="M118" s="250">
        <f t="shared" si="14"/>
        <v>391.1548415</v>
      </c>
      <c r="N118" s="250">
        <f t="shared" si="1"/>
        <v>37.35574972</v>
      </c>
      <c r="O118" s="250">
        <f t="shared" si="2"/>
        <v>21.57994127</v>
      </c>
      <c r="P118" s="250" t="str">
        <f t="shared" si="3"/>
        <v>True</v>
      </c>
      <c r="Q118" s="250">
        <f t="shared" si="4"/>
        <v>21.57994127</v>
      </c>
      <c r="R118" s="250">
        <f t="shared" si="15"/>
        <v>15.03575458</v>
      </c>
      <c r="S118" s="250">
        <f t="shared" si="5"/>
        <v>0.3441127426</v>
      </c>
      <c r="T118" s="250">
        <f t="shared" si="6"/>
        <v>0.9658680864</v>
      </c>
      <c r="U118" s="250">
        <f t="shared" si="7"/>
        <v>27.50423323</v>
      </c>
      <c r="V118" s="368">
        <f t="shared" si="8"/>
        <v>46.56342246</v>
      </c>
      <c r="W118" s="250" t="str">
        <f t="shared" si="9"/>
        <v>False</v>
      </c>
      <c r="X118" s="269">
        <f t="shared" si="10"/>
        <v>1.545967219</v>
      </c>
    </row>
    <row r="119" ht="12.75" customHeight="1">
      <c r="A119" s="266"/>
      <c r="J119" s="250">
        <f t="shared" si="11"/>
        <v>74</v>
      </c>
      <c r="K119" s="250">
        <f t="shared" si="12"/>
        <v>12.28581321</v>
      </c>
      <c r="L119" s="250">
        <f t="shared" si="13"/>
        <v>418.4764093</v>
      </c>
      <c r="M119" s="250">
        <f t="shared" si="14"/>
        <v>401.4138839</v>
      </c>
      <c r="N119" s="250">
        <f t="shared" si="1"/>
        <v>37.67529808</v>
      </c>
      <c r="O119" s="250">
        <f t="shared" si="2"/>
        <v>21.65514668</v>
      </c>
      <c r="P119" s="250" t="str">
        <f t="shared" si="3"/>
        <v>True</v>
      </c>
      <c r="Q119" s="250">
        <f t="shared" si="4"/>
        <v>21.65514668</v>
      </c>
      <c r="R119" s="250">
        <f t="shared" si="15"/>
        <v>15.33925349</v>
      </c>
      <c r="S119" s="250">
        <f t="shared" si="5"/>
        <v>0.3477259052</v>
      </c>
      <c r="T119" s="250">
        <f t="shared" si="6"/>
        <v>0.9755674796</v>
      </c>
      <c r="U119" s="250">
        <f t="shared" si="7"/>
        <v>28.05941021</v>
      </c>
      <c r="V119" s="368">
        <f t="shared" si="8"/>
        <v>46.88881308</v>
      </c>
      <c r="W119" s="250" t="str">
        <f t="shared" si="9"/>
        <v>False</v>
      </c>
      <c r="X119" s="269">
        <f t="shared" si="10"/>
        <v>1.565070222</v>
      </c>
    </row>
    <row r="120" ht="12.75" customHeight="1">
      <c r="A120" s="266"/>
      <c r="I120" s="371"/>
      <c r="J120" s="371">
        <f t="shared" si="11"/>
        <v>75</v>
      </c>
      <c r="K120" s="250">
        <f t="shared" si="12"/>
        <v>12.42201675</v>
      </c>
      <c r="L120" s="250">
        <f t="shared" si="13"/>
        <v>429.1751542</v>
      </c>
      <c r="M120" s="250">
        <f t="shared" si="14"/>
        <v>411.7891883</v>
      </c>
      <c r="N120" s="250">
        <f t="shared" si="1"/>
        <v>37.992942</v>
      </c>
      <c r="O120" s="250">
        <f t="shared" si="2"/>
        <v>21.72927436</v>
      </c>
      <c r="P120" s="250" t="str">
        <f t="shared" si="3"/>
        <v>True</v>
      </c>
      <c r="Q120" s="250">
        <f t="shared" si="4"/>
        <v>21.72927436</v>
      </c>
      <c r="R120" s="250">
        <f t="shared" si="15"/>
        <v>15.64439761</v>
      </c>
      <c r="S120" s="250">
        <f t="shared" si="5"/>
        <v>0.3513244133</v>
      </c>
      <c r="T120" s="250">
        <f t="shared" si="6"/>
        <v>0.9852231886</v>
      </c>
      <c r="U120" s="250">
        <f t="shared" si="7"/>
        <v>28.61759669</v>
      </c>
      <c r="V120" s="368">
        <f t="shared" si="8"/>
        <v>47.21176578</v>
      </c>
      <c r="W120" s="250" t="str">
        <f t="shared" si="9"/>
        <v>False</v>
      </c>
      <c r="X120" s="269">
        <f t="shared" si="10"/>
        <v>1.584126423</v>
      </c>
    </row>
    <row r="121" ht="12.75" customHeight="1">
      <c r="A121" s="266"/>
      <c r="J121" s="250">
        <f t="shared" si="11"/>
        <v>76</v>
      </c>
      <c r="K121" s="250">
        <f t="shared" si="12"/>
        <v>12.557746</v>
      </c>
      <c r="L121" s="250">
        <f t="shared" si="13"/>
        <v>439.9913319</v>
      </c>
      <c r="M121" s="250">
        <f t="shared" si="14"/>
        <v>422.2803779</v>
      </c>
      <c r="N121" s="250">
        <f t="shared" si="1"/>
        <v>38.30871932</v>
      </c>
      <c r="O121" s="250">
        <f t="shared" si="2"/>
        <v>21.80235466</v>
      </c>
      <c r="P121" s="250" t="str">
        <f t="shared" si="3"/>
        <v>True</v>
      </c>
      <c r="Q121" s="250">
        <f t="shared" si="4"/>
        <v>21.80235466</v>
      </c>
      <c r="R121" s="250">
        <f t="shared" si="15"/>
        <v>15.95117189</v>
      </c>
      <c r="S121" s="250">
        <f t="shared" si="5"/>
        <v>0.3549085295</v>
      </c>
      <c r="T121" s="250">
        <f t="shared" si="6"/>
        <v>0.9948360166</v>
      </c>
      <c r="U121" s="250">
        <f t="shared" si="7"/>
        <v>29.17876515</v>
      </c>
      <c r="V121" s="368">
        <f t="shared" si="8"/>
        <v>47.53233278</v>
      </c>
      <c r="W121" s="250" t="str">
        <f t="shared" si="9"/>
        <v>False</v>
      </c>
      <c r="X121" s="269">
        <f t="shared" si="10"/>
        <v>1.603136586</v>
      </c>
    </row>
    <row r="122" ht="12.75" customHeight="1">
      <c r="A122" s="270"/>
      <c r="B122" s="371"/>
      <c r="C122" s="371"/>
      <c r="D122" s="371"/>
      <c r="E122" s="371"/>
      <c r="F122" s="371"/>
      <c r="G122" s="371"/>
      <c r="H122" s="371"/>
      <c r="J122" s="250">
        <f t="shared" si="11"/>
        <v>77</v>
      </c>
      <c r="K122" s="250">
        <f t="shared" si="12"/>
        <v>12.69300919</v>
      </c>
      <c r="L122" s="250">
        <f t="shared" si="13"/>
        <v>450.924559</v>
      </c>
      <c r="M122" s="250">
        <f t="shared" si="14"/>
        <v>432.8870822</v>
      </c>
      <c r="N122" s="250">
        <f t="shared" si="1"/>
        <v>38.62266663</v>
      </c>
      <c r="O122" s="250">
        <f t="shared" si="2"/>
        <v>21.8744167</v>
      </c>
      <c r="P122" s="250" t="str">
        <f t="shared" si="3"/>
        <v>True</v>
      </c>
      <c r="Q122" s="250">
        <f t="shared" si="4"/>
        <v>21.8744167</v>
      </c>
      <c r="R122" s="250">
        <f t="shared" si="15"/>
        <v>16.25956165</v>
      </c>
      <c r="S122" s="250">
        <f t="shared" si="5"/>
        <v>0.3584785083</v>
      </c>
      <c r="T122" s="250">
        <f t="shared" si="6"/>
        <v>1.004406741</v>
      </c>
      <c r="U122" s="250">
        <f t="shared" si="7"/>
        <v>29.74288875</v>
      </c>
      <c r="V122" s="368">
        <f t="shared" si="8"/>
        <v>47.85056445</v>
      </c>
      <c r="W122" s="250" t="str">
        <f t="shared" si="9"/>
        <v>False</v>
      </c>
      <c r="X122" s="269">
        <f t="shared" si="10"/>
        <v>1.622101454</v>
      </c>
    </row>
    <row r="123" ht="12.75" customHeight="1">
      <c r="A123" s="266"/>
      <c r="J123" s="250">
        <f t="shared" si="11"/>
        <v>78</v>
      </c>
      <c r="K123" s="250">
        <f t="shared" si="12"/>
        <v>12.82781426</v>
      </c>
      <c r="L123" s="250">
        <f t="shared" si="13"/>
        <v>461.9744581</v>
      </c>
      <c r="M123" s="250">
        <f t="shared" si="14"/>
        <v>443.6089372</v>
      </c>
      <c r="N123" s="250">
        <f t="shared" si="1"/>
        <v>38.93481932</v>
      </c>
      <c r="O123" s="250">
        <f t="shared" si="2"/>
        <v>21.94548838</v>
      </c>
      <c r="P123" s="250" t="str">
        <f t="shared" si="3"/>
        <v>True</v>
      </c>
      <c r="Q123" s="250">
        <f t="shared" si="4"/>
        <v>21.94548838</v>
      </c>
      <c r="R123" s="250">
        <f t="shared" si="15"/>
        <v>16.56955255</v>
      </c>
      <c r="S123" s="250">
        <f t="shared" si="5"/>
        <v>0.3620345961</v>
      </c>
      <c r="T123" s="250">
        <f t="shared" si="6"/>
        <v>1.013936116</v>
      </c>
      <c r="U123" s="250">
        <f t="shared" si="7"/>
        <v>30.30994123</v>
      </c>
      <c r="V123" s="368">
        <f t="shared" si="8"/>
        <v>48.16650944</v>
      </c>
      <c r="W123" s="250" t="str">
        <f t="shared" si="9"/>
        <v>False</v>
      </c>
      <c r="X123" s="269">
        <f t="shared" si="10"/>
        <v>1.641021747</v>
      </c>
    </row>
    <row r="124" ht="12.75" customHeight="1">
      <c r="A124" s="266"/>
      <c r="J124" s="250">
        <f t="shared" si="11"/>
        <v>79</v>
      </c>
      <c r="K124" s="250">
        <f t="shared" si="12"/>
        <v>12.96216894</v>
      </c>
      <c r="L124" s="250">
        <f t="shared" si="13"/>
        <v>473.1406587</v>
      </c>
      <c r="M124" s="250">
        <f t="shared" si="14"/>
        <v>454.4455847</v>
      </c>
      <c r="N124" s="250">
        <f t="shared" si="1"/>
        <v>39.24521162</v>
      </c>
      <c r="O124" s="250">
        <f t="shared" si="2"/>
        <v>22.0155965</v>
      </c>
      <c r="P124" s="250" t="str">
        <f t="shared" si="3"/>
        <v>True</v>
      </c>
      <c r="Q124" s="250">
        <f t="shared" si="4"/>
        <v>22.0155965</v>
      </c>
      <c r="R124" s="250">
        <f t="shared" si="15"/>
        <v>16.88113055</v>
      </c>
      <c r="S124" s="250">
        <f t="shared" si="5"/>
        <v>0.365577032</v>
      </c>
      <c r="T124" s="250">
        <f t="shared" si="6"/>
        <v>1.023424871</v>
      </c>
      <c r="U124" s="250">
        <f t="shared" si="7"/>
        <v>30.87989694</v>
      </c>
      <c r="V124" s="368">
        <f t="shared" si="8"/>
        <v>48.48021475</v>
      </c>
      <c r="W124" s="250" t="str">
        <f t="shared" si="9"/>
        <v>False</v>
      </c>
      <c r="X124" s="269">
        <f t="shared" si="10"/>
        <v>1.659898165</v>
      </c>
    </row>
    <row r="125" ht="12.75" customHeight="1">
      <c r="A125" s="266"/>
      <c r="I125" s="371"/>
      <c r="J125" s="371">
        <f t="shared" si="11"/>
        <v>80</v>
      </c>
      <c r="K125" s="250">
        <f t="shared" si="12"/>
        <v>13.09608071</v>
      </c>
      <c r="L125" s="250">
        <f t="shared" si="13"/>
        <v>484.4227959</v>
      </c>
      <c r="M125" s="250">
        <f t="shared" si="14"/>
        <v>465.3966724</v>
      </c>
      <c r="N125" s="250">
        <f t="shared" si="1"/>
        <v>39.55387666</v>
      </c>
      <c r="O125" s="250">
        <f t="shared" si="2"/>
        <v>22.08476676</v>
      </c>
      <c r="P125" s="250" t="str">
        <f t="shared" si="3"/>
        <v>True</v>
      </c>
      <c r="Q125" s="250">
        <f t="shared" si="4"/>
        <v>22.08476676</v>
      </c>
      <c r="R125" s="250">
        <f t="shared" si="15"/>
        <v>17.19428195</v>
      </c>
      <c r="S125" s="250">
        <f t="shared" si="5"/>
        <v>0.3691060478</v>
      </c>
      <c r="T125" s="250">
        <f t="shared" si="6"/>
        <v>1.032873713</v>
      </c>
      <c r="U125" s="250">
        <f t="shared" si="7"/>
        <v>31.45273079</v>
      </c>
      <c r="V125" s="368">
        <f t="shared" si="8"/>
        <v>48.7917258</v>
      </c>
      <c r="W125" s="250" t="str">
        <f t="shared" si="9"/>
        <v>False</v>
      </c>
      <c r="X125" s="269">
        <f t="shared" si="10"/>
        <v>1.678731388</v>
      </c>
    </row>
    <row r="126" ht="12.75" customHeight="1">
      <c r="A126" s="266"/>
      <c r="J126" s="250">
        <f t="shared" si="11"/>
        <v>81</v>
      </c>
      <c r="K126" s="250">
        <f t="shared" si="12"/>
        <v>13.22955685</v>
      </c>
      <c r="L126" s="250">
        <f t="shared" si="13"/>
        <v>495.8205112</v>
      </c>
      <c r="M126" s="250">
        <f t="shared" si="14"/>
        <v>476.4618538</v>
      </c>
      <c r="N126" s="250">
        <f t="shared" si="1"/>
        <v>39.86084655</v>
      </c>
      <c r="O126" s="250">
        <f t="shared" si="2"/>
        <v>22.15302385</v>
      </c>
      <c r="P126" s="250" t="str">
        <f t="shared" si="3"/>
        <v>True</v>
      </c>
      <c r="Q126" s="250">
        <f t="shared" si="4"/>
        <v>22.15302385</v>
      </c>
      <c r="R126" s="250">
        <f t="shared" si="15"/>
        <v>17.50899333</v>
      </c>
      <c r="S126" s="250">
        <f t="shared" si="5"/>
        <v>0.3726218683</v>
      </c>
      <c r="T126" s="250">
        <f t="shared" si="6"/>
        <v>1.042283328</v>
      </c>
      <c r="U126" s="250">
        <f t="shared" si="7"/>
        <v>32.02841824</v>
      </c>
      <c r="V126" s="368">
        <f t="shared" si="8"/>
        <v>49.1010865</v>
      </c>
      <c r="W126" s="250" t="str">
        <f t="shared" si="9"/>
        <v>False</v>
      </c>
      <c r="X126" s="269">
        <f t="shared" si="10"/>
        <v>1.697522075</v>
      </c>
    </row>
    <row r="127" ht="12.75" customHeight="1">
      <c r="A127" s="270"/>
      <c r="B127" s="371"/>
      <c r="C127" s="371"/>
      <c r="D127" s="371"/>
      <c r="E127" s="371"/>
      <c r="F127" s="371"/>
      <c r="G127" s="371"/>
      <c r="H127" s="371"/>
      <c r="J127" s="250">
        <f t="shared" si="11"/>
        <v>82</v>
      </c>
      <c r="K127" s="250">
        <f t="shared" si="12"/>
        <v>13.3626044</v>
      </c>
      <c r="L127" s="250">
        <f t="shared" si="13"/>
        <v>507.3334516</v>
      </c>
      <c r="M127" s="250">
        <f t="shared" si="14"/>
        <v>487.6407879</v>
      </c>
      <c r="N127" s="250">
        <f t="shared" si="1"/>
        <v>40.16615236</v>
      </c>
      <c r="O127" s="250">
        <f t="shared" si="2"/>
        <v>22.22039153</v>
      </c>
      <c r="P127" s="250" t="str">
        <f t="shared" si="3"/>
        <v>True</v>
      </c>
      <c r="Q127" s="250">
        <f t="shared" si="4"/>
        <v>22.22039153</v>
      </c>
      <c r="R127" s="250">
        <f t="shared" si="15"/>
        <v>17.82525157</v>
      </c>
      <c r="S127" s="250">
        <f t="shared" si="5"/>
        <v>0.3761247119</v>
      </c>
      <c r="T127" s="250">
        <f t="shared" si="6"/>
        <v>1.051654383</v>
      </c>
      <c r="U127" s="250">
        <f t="shared" si="7"/>
        <v>32.60693528</v>
      </c>
      <c r="V127" s="368">
        <f t="shared" si="8"/>
        <v>49.40833933</v>
      </c>
      <c r="W127" s="250" t="str">
        <f t="shared" si="9"/>
        <v>False</v>
      </c>
      <c r="X127" s="269">
        <f t="shared" si="10"/>
        <v>1.716270869</v>
      </c>
    </row>
    <row r="128" ht="12.75" customHeight="1">
      <c r="A128" s="266"/>
      <c r="J128" s="250">
        <f t="shared" si="11"/>
        <v>83</v>
      </c>
      <c r="K128" s="250">
        <f t="shared" si="12"/>
        <v>13.49523022</v>
      </c>
      <c r="L128" s="250">
        <f t="shared" si="13"/>
        <v>518.9612697</v>
      </c>
      <c r="M128" s="250">
        <f t="shared" si="14"/>
        <v>498.9331391</v>
      </c>
      <c r="N128" s="250">
        <f t="shared" si="1"/>
        <v>40.46982423</v>
      </c>
      <c r="O128" s="250">
        <f t="shared" si="2"/>
        <v>22.28689261</v>
      </c>
      <c r="P128" s="250" t="str">
        <f t="shared" si="3"/>
        <v>True</v>
      </c>
      <c r="Q128" s="250">
        <f t="shared" si="4"/>
        <v>22.28689261</v>
      </c>
      <c r="R128" s="250">
        <f t="shared" si="15"/>
        <v>18.14304382</v>
      </c>
      <c r="S128" s="250">
        <f t="shared" si="5"/>
        <v>0.3796147906</v>
      </c>
      <c r="T128" s="250">
        <f t="shared" si="6"/>
        <v>1.060987524</v>
      </c>
      <c r="U128" s="250">
        <f t="shared" si="7"/>
        <v>33.18825843</v>
      </c>
      <c r="V128" s="368">
        <f t="shared" si="8"/>
        <v>49.71352542</v>
      </c>
      <c r="W128" s="250" t="str">
        <f t="shared" si="9"/>
        <v>False</v>
      </c>
      <c r="X128" s="269">
        <f t="shared" si="10"/>
        <v>1.734978395</v>
      </c>
    </row>
    <row r="129" ht="12.75" customHeight="1">
      <c r="A129" s="266"/>
      <c r="J129" s="250">
        <f t="shared" si="11"/>
        <v>84</v>
      </c>
      <c r="K129" s="250">
        <f t="shared" si="12"/>
        <v>13.62744096</v>
      </c>
      <c r="L129" s="250">
        <f t="shared" si="13"/>
        <v>530.7036238</v>
      </c>
      <c r="M129" s="250">
        <f t="shared" si="14"/>
        <v>510.3385768</v>
      </c>
      <c r="N129" s="250">
        <f t="shared" si="1"/>
        <v>40.77189137</v>
      </c>
      <c r="O129" s="250">
        <f t="shared" si="2"/>
        <v>22.35254904</v>
      </c>
      <c r="P129" s="250" t="str">
        <f t="shared" si="3"/>
        <v>True</v>
      </c>
      <c r="Q129" s="250">
        <f t="shared" si="4"/>
        <v>22.35254904</v>
      </c>
      <c r="R129" s="250">
        <f t="shared" si="15"/>
        <v>18.46235751</v>
      </c>
      <c r="S129" s="250">
        <f t="shared" si="5"/>
        <v>0.3830923104</v>
      </c>
      <c r="T129" s="250">
        <f t="shared" si="6"/>
        <v>1.070283378</v>
      </c>
      <c r="U129" s="250">
        <f t="shared" si="7"/>
        <v>33.77236468</v>
      </c>
      <c r="V129" s="368">
        <f t="shared" si="8"/>
        <v>50.01668456</v>
      </c>
      <c r="W129" s="250" t="str">
        <f t="shared" si="9"/>
        <v>False</v>
      </c>
      <c r="X129" s="269">
        <f t="shared" si="10"/>
        <v>1.753645259</v>
      </c>
    </row>
    <row r="130" ht="12.75" customHeight="1">
      <c r="A130" s="266"/>
      <c r="I130" s="371"/>
      <c r="J130" s="371">
        <f t="shared" si="11"/>
        <v>85</v>
      </c>
      <c r="K130" s="250">
        <f t="shared" si="12"/>
        <v>13.7592431</v>
      </c>
      <c r="L130" s="250">
        <f t="shared" si="13"/>
        <v>542.5601774</v>
      </c>
      <c r="M130" s="250">
        <f t="shared" si="14"/>
        <v>521.8567757</v>
      </c>
      <c r="N130" s="250">
        <f t="shared" si="1"/>
        <v>41.07238212</v>
      </c>
      <c r="O130" s="250">
        <f t="shared" si="2"/>
        <v>22.41738198</v>
      </c>
      <c r="P130" s="250" t="str">
        <f t="shared" si="3"/>
        <v>True</v>
      </c>
      <c r="Q130" s="250">
        <f t="shared" si="4"/>
        <v>22.41738198</v>
      </c>
      <c r="R130" s="250">
        <f t="shared" si="15"/>
        <v>18.78318033</v>
      </c>
      <c r="S130" s="250">
        <f t="shared" si="5"/>
        <v>0.3865574712</v>
      </c>
      <c r="T130" s="250">
        <f t="shared" si="6"/>
        <v>1.079542555</v>
      </c>
      <c r="U130" s="250">
        <f t="shared" si="7"/>
        <v>34.35923151</v>
      </c>
      <c r="V130" s="368">
        <f t="shared" si="8"/>
        <v>50.31785532</v>
      </c>
      <c r="W130" s="250" t="str">
        <f t="shared" si="9"/>
        <v>False</v>
      </c>
      <c r="X130" s="269">
        <f t="shared" si="10"/>
        <v>1.772272054</v>
      </c>
    </row>
    <row r="131" ht="12.75" customHeight="1">
      <c r="A131" s="266"/>
      <c r="J131" s="250">
        <f t="shared" si="11"/>
        <v>86</v>
      </c>
      <c r="K131" s="250">
        <f t="shared" si="12"/>
        <v>13.89064293</v>
      </c>
      <c r="L131" s="250">
        <f t="shared" si="13"/>
        <v>554.5305989</v>
      </c>
      <c r="M131" s="250">
        <f t="shared" si="14"/>
        <v>533.4874154</v>
      </c>
      <c r="N131" s="250">
        <f t="shared" si="1"/>
        <v>41.37132397</v>
      </c>
      <c r="O131" s="250">
        <f t="shared" si="2"/>
        <v>22.48141176</v>
      </c>
      <c r="P131" s="250" t="str">
        <f t="shared" si="3"/>
        <v>True</v>
      </c>
      <c r="Q131" s="250">
        <f t="shared" si="4"/>
        <v>22.48141176</v>
      </c>
      <c r="R131" s="250">
        <f t="shared" si="15"/>
        <v>19.10550022</v>
      </c>
      <c r="S131" s="250">
        <f t="shared" si="5"/>
        <v>0.3900104677</v>
      </c>
      <c r="T131" s="250">
        <f t="shared" si="6"/>
        <v>1.088765646</v>
      </c>
      <c r="U131" s="250">
        <f t="shared" si="7"/>
        <v>34.94883687</v>
      </c>
      <c r="V131" s="368">
        <f t="shared" si="8"/>
        <v>50.61707504</v>
      </c>
      <c r="W131" s="250" t="str">
        <f t="shared" si="9"/>
        <v>False</v>
      </c>
      <c r="X131" s="269">
        <f t="shared" si="10"/>
        <v>1.790859353</v>
      </c>
    </row>
    <row r="132" ht="12.75" customHeight="1">
      <c r="A132" s="270"/>
      <c r="B132" s="371"/>
      <c r="C132" s="371"/>
      <c r="D132" s="371"/>
      <c r="E132" s="371"/>
      <c r="F132" s="371"/>
      <c r="G132" s="371"/>
      <c r="H132" s="371"/>
      <c r="J132" s="250">
        <f t="shared" si="11"/>
        <v>87</v>
      </c>
      <c r="K132" s="250">
        <f t="shared" si="12"/>
        <v>14.02164657</v>
      </c>
      <c r="L132" s="250">
        <f t="shared" si="13"/>
        <v>566.6145622</v>
      </c>
      <c r="M132" s="250">
        <f t="shared" si="14"/>
        <v>545.2301803</v>
      </c>
      <c r="N132" s="250">
        <f t="shared" si="1"/>
        <v>41.66874362</v>
      </c>
      <c r="O132" s="250">
        <f t="shared" si="2"/>
        <v>22.544658</v>
      </c>
      <c r="P132" s="250" t="str">
        <f t="shared" si="3"/>
        <v>True</v>
      </c>
      <c r="Q132" s="250">
        <f t="shared" si="4"/>
        <v>22.544658</v>
      </c>
      <c r="R132" s="250">
        <f t="shared" si="15"/>
        <v>19.42930537</v>
      </c>
      <c r="S132" s="250">
        <f t="shared" si="5"/>
        <v>0.3934514889</v>
      </c>
      <c r="T132" s="250">
        <f t="shared" si="6"/>
        <v>1.097953227</v>
      </c>
      <c r="U132" s="250">
        <f t="shared" si="7"/>
        <v>35.54115914</v>
      </c>
      <c r="V132" s="368">
        <f t="shared" si="8"/>
        <v>50.91437993</v>
      </c>
      <c r="W132" s="250" t="str">
        <f t="shared" si="9"/>
        <v>False</v>
      </c>
      <c r="X132" s="269">
        <f t="shared" si="10"/>
        <v>1.809407718</v>
      </c>
    </row>
    <row r="133" ht="12.75" customHeight="1">
      <c r="A133" s="266"/>
      <c r="J133" s="250">
        <f t="shared" si="11"/>
        <v>88</v>
      </c>
      <c r="K133" s="250">
        <f t="shared" si="12"/>
        <v>14.15225998</v>
      </c>
      <c r="L133" s="250">
        <f t="shared" si="13"/>
        <v>578.8117456</v>
      </c>
      <c r="M133" s="250">
        <f t="shared" si="14"/>
        <v>557.0847594</v>
      </c>
      <c r="N133" s="250">
        <f t="shared" si="1"/>
        <v>41.96466697</v>
      </c>
      <c r="O133" s="250">
        <f t="shared" si="2"/>
        <v>22.6071396</v>
      </c>
      <c r="P133" s="250" t="str">
        <f t="shared" si="3"/>
        <v>True</v>
      </c>
      <c r="Q133" s="250">
        <f t="shared" si="4"/>
        <v>22.6071396</v>
      </c>
      <c r="R133" s="250">
        <f t="shared" si="15"/>
        <v>19.7545842</v>
      </c>
      <c r="S133" s="250">
        <f t="shared" si="5"/>
        <v>0.396880719</v>
      </c>
      <c r="T133" s="250">
        <f t="shared" si="6"/>
        <v>1.107105858</v>
      </c>
      <c r="U133" s="250">
        <f t="shared" si="7"/>
        <v>36.13617716</v>
      </c>
      <c r="V133" s="368">
        <f t="shared" si="8"/>
        <v>51.20980512</v>
      </c>
      <c r="W133" s="250" t="str">
        <f t="shared" si="9"/>
        <v>False</v>
      </c>
      <c r="X133" s="269">
        <f t="shared" si="10"/>
        <v>1.827917694</v>
      </c>
    </row>
    <row r="134" ht="12.75" customHeight="1">
      <c r="A134" s="266"/>
      <c r="J134" s="250">
        <f t="shared" si="11"/>
        <v>89</v>
      </c>
      <c r="K134" s="250">
        <f t="shared" si="12"/>
        <v>14.28248894</v>
      </c>
      <c r="L134" s="250">
        <f t="shared" si="13"/>
        <v>591.1218325</v>
      </c>
      <c r="M134" s="250">
        <f t="shared" si="14"/>
        <v>569.0508463</v>
      </c>
      <c r="N134" s="250">
        <f t="shared" si="1"/>
        <v>42.25911921</v>
      </c>
      <c r="O134" s="250">
        <f t="shared" si="2"/>
        <v>22.66887479</v>
      </c>
      <c r="P134" s="250" t="str">
        <f t="shared" si="3"/>
        <v>True</v>
      </c>
      <c r="Q134" s="250">
        <f t="shared" si="4"/>
        <v>22.66887479</v>
      </c>
      <c r="R134" s="250">
        <f t="shared" si="15"/>
        <v>20.08132536</v>
      </c>
      <c r="S134" s="250">
        <f t="shared" si="5"/>
        <v>0.4002983369</v>
      </c>
      <c r="T134" s="250">
        <f t="shared" si="6"/>
        <v>1.116224084</v>
      </c>
      <c r="U134" s="250">
        <f t="shared" si="7"/>
        <v>36.73387015</v>
      </c>
      <c r="V134" s="368">
        <f t="shared" si="8"/>
        <v>51.50338465</v>
      </c>
      <c r="W134" s="250" t="str">
        <f t="shared" si="9"/>
        <v>False</v>
      </c>
      <c r="X134" s="269">
        <f t="shared" si="10"/>
        <v>1.846389813</v>
      </c>
    </row>
    <row r="135" ht="12.75" customHeight="1">
      <c r="A135" s="266"/>
      <c r="I135" s="371"/>
      <c r="J135" s="371">
        <f t="shared" si="11"/>
        <v>90</v>
      </c>
      <c r="K135" s="250">
        <f t="shared" si="12"/>
        <v>14.4123391</v>
      </c>
      <c r="L135" s="250">
        <f t="shared" si="13"/>
        <v>603.5445108</v>
      </c>
      <c r="M135" s="250">
        <f t="shared" si="14"/>
        <v>581.1281391</v>
      </c>
      <c r="N135" s="250">
        <f t="shared" si="1"/>
        <v>42.55212479</v>
      </c>
      <c r="O135" s="250">
        <f t="shared" si="2"/>
        <v>22.72988115</v>
      </c>
      <c r="P135" s="250" t="str">
        <f t="shared" si="3"/>
        <v>True</v>
      </c>
      <c r="Q135" s="250">
        <f t="shared" si="4"/>
        <v>22.72988115</v>
      </c>
      <c r="R135" s="250">
        <f t="shared" si="15"/>
        <v>20.40951773</v>
      </c>
      <c r="S135" s="250">
        <f t="shared" si="5"/>
        <v>0.403704517</v>
      </c>
      <c r="T135" s="250">
        <f t="shared" si="6"/>
        <v>1.125308434</v>
      </c>
      <c r="U135" s="250">
        <f t="shared" si="7"/>
        <v>37.33421776</v>
      </c>
      <c r="V135" s="368">
        <f t="shared" si="8"/>
        <v>51.79515159</v>
      </c>
      <c r="W135" s="250" t="str">
        <f t="shared" si="9"/>
        <v>False</v>
      </c>
      <c r="X135" s="269">
        <f t="shared" si="10"/>
        <v>1.864824593</v>
      </c>
    </row>
    <row r="136" ht="12.75" customHeight="1">
      <c r="A136" s="266"/>
      <c r="J136" s="250">
        <f t="shared" si="11"/>
        <v>91</v>
      </c>
      <c r="K136" s="250">
        <f t="shared" si="12"/>
        <v>14.54181596</v>
      </c>
      <c r="L136" s="250">
        <f t="shared" si="13"/>
        <v>616.0794728</v>
      </c>
      <c r="M136" s="250">
        <f t="shared" si="14"/>
        <v>593.3163401</v>
      </c>
      <c r="N136" s="250">
        <f t="shared" si="1"/>
        <v>42.84370749</v>
      </c>
      <c r="O136" s="250">
        <f t="shared" si="2"/>
        <v>22.79017565</v>
      </c>
      <c r="P136" s="250" t="str">
        <f t="shared" si="3"/>
        <v>True</v>
      </c>
      <c r="Q136" s="250">
        <f t="shared" si="4"/>
        <v>22.79017565</v>
      </c>
      <c r="R136" s="250">
        <f t="shared" si="15"/>
        <v>20.7391504</v>
      </c>
      <c r="S136" s="250">
        <f t="shared" si="5"/>
        <v>0.4070994288</v>
      </c>
      <c r="T136" s="250">
        <f t="shared" si="6"/>
        <v>1.134359423</v>
      </c>
      <c r="U136" s="250">
        <f t="shared" si="7"/>
        <v>37.93720005</v>
      </c>
      <c r="V136" s="368">
        <f t="shared" si="8"/>
        <v>52.08513801</v>
      </c>
      <c r="W136" s="250" t="str">
        <f t="shared" si="9"/>
        <v>False</v>
      </c>
      <c r="X136" s="269">
        <f t="shared" si="10"/>
        <v>1.883222541</v>
      </c>
    </row>
    <row r="137" ht="12.75" customHeight="1">
      <c r="A137" s="270"/>
      <c r="B137" s="371"/>
      <c r="C137" s="371"/>
      <c r="D137" s="371"/>
      <c r="E137" s="371"/>
      <c r="F137" s="371"/>
      <c r="G137" s="371"/>
      <c r="H137" s="371"/>
      <c r="J137" s="250">
        <f t="shared" si="11"/>
        <v>92</v>
      </c>
      <c r="K137" s="250">
        <f t="shared" si="12"/>
        <v>14.67092487</v>
      </c>
      <c r="L137" s="250">
        <f t="shared" si="13"/>
        <v>628.7264154</v>
      </c>
      <c r="M137" s="250">
        <f t="shared" si="14"/>
        <v>605.6151558</v>
      </c>
      <c r="N137" s="250">
        <f t="shared" si="1"/>
        <v>43.13389043</v>
      </c>
      <c r="O137" s="250">
        <f t="shared" si="2"/>
        <v>22.84977467</v>
      </c>
      <c r="P137" s="250" t="str">
        <f t="shared" si="3"/>
        <v>True</v>
      </c>
      <c r="Q137" s="250">
        <f t="shared" si="4"/>
        <v>22.84977467</v>
      </c>
      <c r="R137" s="250">
        <f t="shared" si="15"/>
        <v>21.07021266</v>
      </c>
      <c r="S137" s="250">
        <f t="shared" si="5"/>
        <v>0.4104832378</v>
      </c>
      <c r="T137" s="250">
        <f t="shared" si="6"/>
        <v>1.143377553</v>
      </c>
      <c r="U137" s="250">
        <f t="shared" si="7"/>
        <v>38.54279743</v>
      </c>
      <c r="V137" s="368">
        <f t="shared" si="8"/>
        <v>52.37337508</v>
      </c>
      <c r="W137" s="250" t="str">
        <f t="shared" si="9"/>
        <v>False</v>
      </c>
      <c r="X137" s="269">
        <f t="shared" si="10"/>
        <v>1.901584148</v>
      </c>
    </row>
    <row r="138" ht="12.75" customHeight="1">
      <c r="A138" s="266"/>
      <c r="J138" s="250">
        <f t="shared" si="11"/>
        <v>93</v>
      </c>
      <c r="K138" s="250">
        <f t="shared" si="12"/>
        <v>14.79967104</v>
      </c>
      <c r="L138" s="250">
        <f t="shared" si="13"/>
        <v>641.4850395</v>
      </c>
      <c r="M138" s="250">
        <f t="shared" si="14"/>
        <v>618.024297</v>
      </c>
      <c r="N138" s="250">
        <f t="shared" si="1"/>
        <v>43.4226961</v>
      </c>
      <c r="O138" s="250">
        <f t="shared" si="2"/>
        <v>22.90869404</v>
      </c>
      <c r="P138" s="250" t="str">
        <f t="shared" si="3"/>
        <v>True</v>
      </c>
      <c r="Q138" s="250">
        <f t="shared" si="4"/>
        <v>22.90869404</v>
      </c>
      <c r="R138" s="250">
        <f t="shared" si="15"/>
        <v>21.40269401</v>
      </c>
      <c r="S138" s="250">
        <f t="shared" si="5"/>
        <v>0.4138561048</v>
      </c>
      <c r="T138" s="250">
        <f t="shared" si="6"/>
        <v>1.152363314</v>
      </c>
      <c r="U138" s="250">
        <f t="shared" si="7"/>
        <v>39.1509907</v>
      </c>
      <c r="V138" s="368">
        <f t="shared" si="8"/>
        <v>52.65989306</v>
      </c>
      <c r="W138" s="250" t="str">
        <f t="shared" si="9"/>
        <v>False</v>
      </c>
      <c r="X138" s="269">
        <f t="shared" si="10"/>
        <v>1.919909896</v>
      </c>
    </row>
    <row r="139" ht="12.75" customHeight="1">
      <c r="A139" s="266"/>
      <c r="J139" s="250">
        <f t="shared" si="11"/>
        <v>94</v>
      </c>
      <c r="K139" s="250">
        <f t="shared" si="12"/>
        <v>14.92805957</v>
      </c>
      <c r="L139" s="250">
        <f t="shared" si="13"/>
        <v>654.3550506</v>
      </c>
      <c r="M139" s="250">
        <f t="shared" si="14"/>
        <v>630.5434782</v>
      </c>
      <c r="N139" s="250">
        <f t="shared" si="1"/>
        <v>43.71014637</v>
      </c>
      <c r="O139" s="250">
        <f t="shared" si="2"/>
        <v>22.96694906</v>
      </c>
      <c r="P139" s="250" t="str">
        <f t="shared" si="3"/>
        <v>True</v>
      </c>
      <c r="Q139" s="250">
        <f t="shared" si="4"/>
        <v>22.96694906</v>
      </c>
      <c r="R139" s="250">
        <f t="shared" si="15"/>
        <v>21.73658416</v>
      </c>
      <c r="S139" s="250">
        <f t="shared" si="5"/>
        <v>0.4172181869</v>
      </c>
      <c r="T139" s="250">
        <f t="shared" si="6"/>
        <v>1.16131718</v>
      </c>
      <c r="U139" s="250">
        <f t="shared" si="7"/>
        <v>39.76176101</v>
      </c>
      <c r="V139" s="368">
        <f t="shared" si="8"/>
        <v>52.94472136</v>
      </c>
      <c r="W139" s="250" t="str">
        <f t="shared" si="9"/>
        <v>False</v>
      </c>
      <c r="X139" s="269">
        <f t="shared" si="10"/>
        <v>1.938200253</v>
      </c>
    </row>
    <row r="140" ht="12.75" customHeight="1">
      <c r="A140" s="266"/>
      <c r="I140" s="371"/>
      <c r="J140" s="371">
        <f t="shared" si="11"/>
        <v>95</v>
      </c>
      <c r="K140" s="250">
        <f t="shared" si="12"/>
        <v>15.05609541</v>
      </c>
      <c r="L140" s="250">
        <f t="shared" si="13"/>
        <v>667.3361577</v>
      </c>
      <c r="M140" s="250">
        <f t="shared" si="14"/>
        <v>643.172418</v>
      </c>
      <c r="N140" s="250">
        <f t="shared" si="1"/>
        <v>43.99626254</v>
      </c>
      <c r="O140" s="250">
        <f t="shared" si="2"/>
        <v>23.0245545</v>
      </c>
      <c r="P140" s="250" t="str">
        <f t="shared" si="3"/>
        <v>True</v>
      </c>
      <c r="Q140" s="250">
        <f t="shared" si="4"/>
        <v>23.0245545</v>
      </c>
      <c r="R140" s="250">
        <f t="shared" si="15"/>
        <v>22.07187298</v>
      </c>
      <c r="S140" s="250">
        <f t="shared" si="5"/>
        <v>0.4205696371</v>
      </c>
      <c r="T140" s="250">
        <f t="shared" si="6"/>
        <v>1.170239617</v>
      </c>
      <c r="U140" s="250">
        <f t="shared" si="7"/>
        <v>40.37508985</v>
      </c>
      <c r="V140" s="368">
        <f t="shared" si="8"/>
        <v>53.22788856</v>
      </c>
      <c r="W140" s="250" t="str">
        <f t="shared" si="9"/>
        <v>False</v>
      </c>
      <c r="X140" s="269">
        <f t="shared" si="10"/>
        <v>1.956455679</v>
      </c>
    </row>
    <row r="141" ht="12.75" customHeight="1">
      <c r="A141" s="266"/>
      <c r="J141" s="250">
        <f t="shared" si="11"/>
        <v>96</v>
      </c>
      <c r="K141" s="250">
        <f t="shared" si="12"/>
        <v>15.1837834</v>
      </c>
      <c r="L141" s="250">
        <f t="shared" si="13"/>
        <v>680.4280743</v>
      </c>
      <c r="M141" s="250">
        <f t="shared" si="14"/>
        <v>655.9108387</v>
      </c>
      <c r="N141" s="250">
        <f t="shared" si="1"/>
        <v>44.28106534</v>
      </c>
      <c r="O141" s="250">
        <f t="shared" si="2"/>
        <v>23.08152467</v>
      </c>
      <c r="P141" s="250" t="str">
        <f t="shared" si="3"/>
        <v>True</v>
      </c>
      <c r="Q141" s="250">
        <f t="shared" si="4"/>
        <v>23.08152467</v>
      </c>
      <c r="R141" s="250">
        <f t="shared" si="15"/>
        <v>22.40855055</v>
      </c>
      <c r="S141" s="250">
        <f t="shared" si="5"/>
        <v>0.4239106044</v>
      </c>
      <c r="T141" s="250">
        <f t="shared" si="6"/>
        <v>1.179131076</v>
      </c>
      <c r="U141" s="250">
        <f t="shared" si="7"/>
        <v>40.99095907</v>
      </c>
      <c r="V141" s="368">
        <f t="shared" si="8"/>
        <v>53.50942247</v>
      </c>
      <c r="W141" s="250" t="str">
        <f t="shared" si="9"/>
        <v>False</v>
      </c>
      <c r="X141" s="269">
        <f t="shared" si="10"/>
        <v>1.97467662</v>
      </c>
    </row>
    <row r="142" ht="12.75" customHeight="1">
      <c r="A142" s="270"/>
      <c r="B142" s="371"/>
      <c r="C142" s="371"/>
      <c r="D142" s="371"/>
      <c r="E142" s="371"/>
      <c r="F142" s="371"/>
      <c r="G142" s="371"/>
      <c r="H142" s="371"/>
      <c r="J142" s="250">
        <f t="shared" si="11"/>
        <v>97</v>
      </c>
      <c r="K142" s="250">
        <f t="shared" si="12"/>
        <v>15.31112826</v>
      </c>
      <c r="L142" s="250">
        <f t="shared" si="13"/>
        <v>693.6305175</v>
      </c>
      <c r="M142" s="250">
        <f t="shared" si="14"/>
        <v>668.7584665</v>
      </c>
      <c r="N142" s="250">
        <f t="shared" si="1"/>
        <v>44.56457495</v>
      </c>
      <c r="O142" s="250">
        <f t="shared" si="2"/>
        <v>23.13787339</v>
      </c>
      <c r="P142" s="250" t="str">
        <f t="shared" si="3"/>
        <v>True</v>
      </c>
      <c r="Q142" s="250">
        <f t="shared" si="4"/>
        <v>23.13787339</v>
      </c>
      <c r="R142" s="250">
        <f t="shared" si="15"/>
        <v>22.74660712</v>
      </c>
      <c r="S142" s="250">
        <f t="shared" si="5"/>
        <v>0.4272412344</v>
      </c>
      <c r="T142" s="250">
        <f t="shared" si="6"/>
        <v>1.187991999</v>
      </c>
      <c r="U142" s="250">
        <f t="shared" si="7"/>
        <v>41.60935083</v>
      </c>
      <c r="V142" s="368">
        <f t="shared" si="8"/>
        <v>53.78935011</v>
      </c>
      <c r="W142" s="250" t="str">
        <f t="shared" si="9"/>
        <v>False</v>
      </c>
      <c r="X142" s="269">
        <f t="shared" si="10"/>
        <v>1.992863512</v>
      </c>
    </row>
    <row r="143" ht="12.75" customHeight="1">
      <c r="A143" s="266"/>
      <c r="J143" s="250">
        <f t="shared" si="11"/>
        <v>98</v>
      </c>
      <c r="K143" s="250">
        <f t="shared" si="12"/>
        <v>15.43813458</v>
      </c>
      <c r="L143" s="250">
        <f t="shared" si="13"/>
        <v>706.9432082</v>
      </c>
      <c r="M143" s="250">
        <f t="shared" si="14"/>
        <v>681.7150309</v>
      </c>
      <c r="N143" s="250">
        <f t="shared" si="1"/>
        <v>44.84681105</v>
      </c>
      <c r="O143" s="250">
        <f t="shared" si="2"/>
        <v>23.19361405</v>
      </c>
      <c r="P143" s="250" t="str">
        <f t="shared" si="3"/>
        <v>True</v>
      </c>
      <c r="Q143" s="250">
        <f t="shared" si="4"/>
        <v>23.19361405</v>
      </c>
      <c r="R143" s="250">
        <f t="shared" si="15"/>
        <v>23.08603311</v>
      </c>
      <c r="S143" s="250">
        <f t="shared" si="5"/>
        <v>0.4305616691</v>
      </c>
      <c r="T143" s="250">
        <f t="shared" si="6"/>
        <v>1.196822815</v>
      </c>
      <c r="U143" s="250">
        <f t="shared" si="7"/>
        <v>42.23024761</v>
      </c>
      <c r="V143" s="368">
        <f t="shared" si="8"/>
        <v>54.0676978</v>
      </c>
      <c r="W143" s="250" t="str">
        <f t="shared" si="9"/>
        <v>False</v>
      </c>
      <c r="X143" s="269">
        <f t="shared" si="10"/>
        <v>2.011016783</v>
      </c>
    </row>
    <row r="144" ht="12.75" customHeight="1">
      <c r="A144" s="266"/>
      <c r="J144" s="250">
        <f t="shared" si="11"/>
        <v>99</v>
      </c>
      <c r="K144" s="250">
        <f t="shared" si="12"/>
        <v>15.56480687</v>
      </c>
      <c r="L144" s="250">
        <f t="shared" si="13"/>
        <v>720.3658709</v>
      </c>
      <c r="M144" s="250">
        <f t="shared" si="14"/>
        <v>694.7802653</v>
      </c>
      <c r="N144" s="250">
        <f t="shared" si="1"/>
        <v>45.1277928</v>
      </c>
      <c r="O144" s="250">
        <f t="shared" si="2"/>
        <v>23.2487596</v>
      </c>
      <c r="P144" s="250" t="str">
        <f t="shared" si="3"/>
        <v>True</v>
      </c>
      <c r="Q144" s="250">
        <f t="shared" si="4"/>
        <v>23.2487596</v>
      </c>
      <c r="R144" s="250">
        <f t="shared" si="15"/>
        <v>23.42681912</v>
      </c>
      <c r="S144" s="250">
        <f t="shared" si="5"/>
        <v>0.433872047</v>
      </c>
      <c r="T144" s="250">
        <f t="shared" si="6"/>
        <v>1.205623944</v>
      </c>
      <c r="U144" s="250">
        <f t="shared" si="7"/>
        <v>42.85363221</v>
      </c>
      <c r="V144" s="368">
        <f t="shared" si="8"/>
        <v>54.34449113</v>
      </c>
      <c r="W144" s="250" t="str">
        <f t="shared" si="9"/>
        <v>False</v>
      </c>
      <c r="X144" s="269">
        <f t="shared" si="10"/>
        <v>2.029136849</v>
      </c>
    </row>
    <row r="145" ht="12.75" customHeight="1">
      <c r="A145" s="266"/>
      <c r="J145" s="250">
        <f t="shared" si="11"/>
        <v>100</v>
      </c>
      <c r="K145" s="250">
        <f>species19!$C$29*(R144^species19!$C$30)*U144</f>
        <v>-19.61410746</v>
      </c>
      <c r="L145" s="250">
        <f t="shared" si="13"/>
        <v>698.5929769</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0.724</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0.16</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0.029255684</v>
      </c>
      <c r="E15" s="276">
        <v>0.03</v>
      </c>
      <c r="F15" s="277">
        <v>0.0265</v>
      </c>
      <c r="G15" s="277">
        <v>0.0303</v>
      </c>
      <c r="H15" s="277" t="s">
        <v>2311</v>
      </c>
      <c r="X15" s="269"/>
    </row>
    <row r="16" ht="12.75" customHeight="1">
      <c r="A16" s="266"/>
      <c r="B16" s="302" t="s">
        <v>153</v>
      </c>
      <c r="C16" s="303">
        <v>0.389312115</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69.97458375</v>
      </c>
      <c r="D19" s="250"/>
      <c r="E19" s="276">
        <v>100.0</v>
      </c>
      <c r="F19" s="277">
        <v>160.81198</v>
      </c>
      <c r="G19" s="277">
        <v>80.2588695</v>
      </c>
      <c r="H19" s="277" t="s">
        <v>2311</v>
      </c>
      <c r="X19" s="269"/>
    </row>
    <row r="20" ht="12.75" customHeight="1">
      <c r="A20" s="306"/>
      <c r="B20" s="307" t="s">
        <v>158</v>
      </c>
      <c r="C20" s="308">
        <v>0.759323521</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species'!J27</f>
        <v>33.8328</v>
      </c>
      <c r="E24" s="276" t="s">
        <v>2324</v>
      </c>
      <c r="F24" s="277">
        <v>31.464273</v>
      </c>
      <c r="G24" s="277">
        <v>30.112785</v>
      </c>
      <c r="H24" s="277" t="s">
        <v>2311</v>
      </c>
      <c r="X24" s="269"/>
    </row>
    <row r="25" ht="12.75" customHeight="1">
      <c r="A25" s="266"/>
      <c r="B25" s="314" t="s">
        <v>170</v>
      </c>
      <c r="C25" s="315">
        <v>9.4</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0.9</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species'!J10</f>
        <v>0.0000298416</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0.2363634393</v>
      </c>
      <c r="E35" s="276"/>
      <c r="F35" s="277"/>
      <c r="G35" s="277"/>
      <c r="H35" s="277"/>
      <c r="X35" s="269"/>
    </row>
    <row r="36" ht="12.75" customHeight="1">
      <c r="A36" s="330" t="s">
        <v>117</v>
      </c>
      <c r="B36" s="338"/>
      <c r="C36" s="339">
        <f>C31/C35</f>
        <v>0.0001262530283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species'!J5</f>
        <v>545</v>
      </c>
      <c r="E39" s="276" t="s">
        <v>2324</v>
      </c>
      <c r="F39" s="277">
        <v>995.76</v>
      </c>
      <c r="G39" s="277">
        <v>764.3</v>
      </c>
      <c r="H39" s="277"/>
      <c r="X39" s="269"/>
    </row>
    <row r="40" ht="12.75" customHeight="1">
      <c r="A40" s="350" t="s">
        <v>2339</v>
      </c>
      <c r="B40" s="351"/>
      <c r="C40" s="352">
        <f>C39/2</f>
        <v>272.5</v>
      </c>
      <c r="E40" s="353" t="s">
        <v>2340</v>
      </c>
      <c r="F40" s="277"/>
      <c r="G40" s="277"/>
      <c r="H40" s="277"/>
      <c r="J40" s="354" t="s">
        <v>2341</v>
      </c>
      <c r="K40" s="355">
        <f t="array" ref="K40">INDEX(J:J,MATCH("True",P:P,0))</f>
        <v>30</v>
      </c>
      <c r="L40" s="356">
        <f>'All species'!J30</f>
        <v>30</v>
      </c>
      <c r="X40" s="269"/>
    </row>
    <row r="41" ht="12.75" customHeight="1">
      <c r="A41" s="382" t="s">
        <v>2342</v>
      </c>
      <c r="B41" s="351"/>
      <c r="C41" s="352">
        <f>'All species'!J6</f>
        <v>11</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0.0000298416</v>
      </c>
      <c r="L45" s="250">
        <f>K45</f>
        <v>0.0000298416</v>
      </c>
      <c r="M45" s="250">
        <f>L45*C44</f>
        <v>0.000029543184</v>
      </c>
      <c r="N45" s="250">
        <f t="shared" ref="N45:N144" si="1">($C$19*(S45^$C$20))-$C$21</f>
        <v>0.2194331094</v>
      </c>
      <c r="O45" s="250">
        <f t="shared" ref="O45:O144" si="2">$C$24+($C$25*(LN(S45)))</f>
        <v>-37.53269015</v>
      </c>
      <c r="P45" s="250" t="str">
        <f t="shared" ref="P45:P146" si="3">IF(P44="True", "True", IF(O45&gt;N45,"True","False"))</f>
        <v>False</v>
      </c>
      <c r="Q45" s="250">
        <f t="shared" ref="Q45:Q146" si="4">IF(P45="True", O45, N45)</f>
        <v>0.2194331094</v>
      </c>
      <c r="R45" s="250">
        <f>L45-M45</f>
        <v>0.000000298416</v>
      </c>
      <c r="S45" s="250">
        <f t="shared" ref="S45:S144" si="5">$C$15*(M45^$C$16)</f>
        <v>0.0005044340654</v>
      </c>
      <c r="T45" s="250">
        <f t="shared" ref="T45:T144" si="6">(((R45/$C$41)/$C$44)^0.5)*0.7071067812</f>
        <v>0.000117052883</v>
      </c>
      <c r="U45" s="250">
        <f t="shared" ref="U45:U144" si="7">(((R45/$C$38)/$C$42)/2)</f>
        <v>0.0000005458790391</v>
      </c>
      <c r="V45" s="368">
        <f t="shared" ref="V45:V144" si="8">0.79*((($C$41*1000000000)/(9.81*$C$39))^0.33)*(S45^0.6667)</f>
        <v>0.6064356973</v>
      </c>
      <c r="W45" s="250" t="str">
        <f t="shared" ref="W45:W146" si="9">IF(Q45&gt;V45,"True","False")</f>
        <v>False</v>
      </c>
      <c r="X45" s="269">
        <f t="shared" ref="X45:X146" si="10">$C$33*(K45^$C$34)</f>
        <v>0.000001074997323</v>
      </c>
    </row>
    <row r="46" ht="12.75" customHeight="1">
      <c r="A46" s="370" t="s">
        <v>2361</v>
      </c>
      <c r="C46" s="356">
        <f>'All species'!J33</f>
        <v>3.5</v>
      </c>
      <c r="J46" s="368">
        <f t="shared" ref="J46:J146" si="11">J45+1</f>
        <v>1</v>
      </c>
      <c r="K46" s="250">
        <f t="shared" ref="K46:K144" si="12">$C$28*(R45^$C$29)*U45</f>
        <v>0.0004135958556</v>
      </c>
      <c r="L46" s="250">
        <f t="shared" ref="L46:L146" si="13">M45+R45+K46</f>
        <v>0.0004434374556</v>
      </c>
      <c r="M46" s="250">
        <f t="shared" ref="M46:M144" si="14">M45+($C$3*(K46^$C$4))</f>
        <v>0.0002816247441</v>
      </c>
      <c r="N46" s="250">
        <f t="shared" si="1"/>
        <v>0.4273377204</v>
      </c>
      <c r="O46" s="250">
        <f t="shared" si="2"/>
        <v>-29.28145701</v>
      </c>
      <c r="P46" s="250" t="str">
        <f t="shared" si="3"/>
        <v>False</v>
      </c>
      <c r="Q46" s="250">
        <f t="shared" si="4"/>
        <v>0.4273377204</v>
      </c>
      <c r="R46" s="250">
        <f t="shared" ref="R46:R144" si="15">IF(P46="False",$C$7*(M46^$C$8),$C$11*(M46^$C$12))</f>
        <v>0.00008608305431</v>
      </c>
      <c r="S46" s="250">
        <f t="shared" si="5"/>
        <v>0.00121345616</v>
      </c>
      <c r="T46" s="250">
        <f t="shared" si="6"/>
        <v>0.001988061872</v>
      </c>
      <c r="U46" s="250">
        <f t="shared" si="7"/>
        <v>0.0001574678803</v>
      </c>
      <c r="V46" s="368">
        <f t="shared" si="8"/>
        <v>1.088789491</v>
      </c>
      <c r="W46" s="250" t="str">
        <f t="shared" si="9"/>
        <v>False</v>
      </c>
      <c r="X46" s="269">
        <f t="shared" si="10"/>
        <v>0.00001926241917</v>
      </c>
    </row>
    <row r="47" ht="12.75" customHeight="1">
      <c r="A47" s="370" t="s">
        <v>2362</v>
      </c>
      <c r="C47" s="356">
        <f>'All species'!J34</f>
        <v>2</v>
      </c>
      <c r="J47" s="368">
        <f t="shared" si="11"/>
        <v>2</v>
      </c>
      <c r="K47" s="250">
        <f t="shared" si="12"/>
        <v>0.009414795702</v>
      </c>
      <c r="L47" s="250">
        <f t="shared" si="13"/>
        <v>0.009782503501</v>
      </c>
      <c r="M47" s="250">
        <f t="shared" si="14"/>
        <v>0.006430146124</v>
      </c>
      <c r="N47" s="250">
        <f t="shared" si="1"/>
        <v>1.077401135</v>
      </c>
      <c r="O47" s="250">
        <f t="shared" si="2"/>
        <v>-17.8337871</v>
      </c>
      <c r="P47" s="250" t="str">
        <f t="shared" si="3"/>
        <v>False</v>
      </c>
      <c r="Q47" s="250">
        <f t="shared" si="4"/>
        <v>1.077401135</v>
      </c>
      <c r="R47" s="250">
        <f t="shared" si="15"/>
        <v>0.0013583852</v>
      </c>
      <c r="S47" s="250">
        <f t="shared" si="5"/>
        <v>0.004101323976</v>
      </c>
      <c r="T47" s="250">
        <f t="shared" si="6"/>
        <v>0.007897370859</v>
      </c>
      <c r="U47" s="250">
        <f t="shared" si="7"/>
        <v>0.002484833279</v>
      </c>
      <c r="V47" s="368">
        <f t="shared" si="8"/>
        <v>2.45223192</v>
      </c>
      <c r="W47" s="250" t="str">
        <f t="shared" si="9"/>
        <v>False</v>
      </c>
      <c r="X47" s="269">
        <f t="shared" si="10"/>
        <v>0.0005950416752</v>
      </c>
    </row>
    <row r="48" ht="12.75" customHeight="1">
      <c r="A48" s="266"/>
      <c r="J48" s="368">
        <f t="shared" si="11"/>
        <v>3</v>
      </c>
      <c r="K48" s="250">
        <f t="shared" si="12"/>
        <v>0.04313259422</v>
      </c>
      <c r="L48" s="250">
        <f t="shared" si="13"/>
        <v>0.05092112555</v>
      </c>
      <c r="M48" s="250">
        <f t="shared" si="14"/>
        <v>0.03556235058</v>
      </c>
      <c r="N48" s="250">
        <f t="shared" si="1"/>
        <v>1.786283604</v>
      </c>
      <c r="O48" s="250">
        <f t="shared" si="2"/>
        <v>-11.574922</v>
      </c>
      <c r="P48" s="250" t="str">
        <f t="shared" si="3"/>
        <v>False</v>
      </c>
      <c r="Q48" s="250">
        <f t="shared" si="4"/>
        <v>1.786283604</v>
      </c>
      <c r="R48" s="250">
        <f t="shared" si="15"/>
        <v>0.006138630121</v>
      </c>
      <c r="S48" s="250">
        <f t="shared" si="5"/>
        <v>0.007981661165</v>
      </c>
      <c r="T48" s="250">
        <f t="shared" si="6"/>
        <v>0.01678830286</v>
      </c>
      <c r="U48" s="250">
        <f t="shared" si="7"/>
        <v>0.01122912147</v>
      </c>
      <c r="V48" s="368">
        <f t="shared" si="8"/>
        <v>3.822527811</v>
      </c>
      <c r="W48" s="250" t="str">
        <f t="shared" si="9"/>
        <v>False</v>
      </c>
      <c r="X48" s="269">
        <f t="shared" si="10"/>
        <v>0.003163160605</v>
      </c>
    </row>
    <row r="49" ht="12.75" customHeight="1">
      <c r="A49" s="266"/>
      <c r="J49" s="368">
        <f t="shared" si="11"/>
        <v>4</v>
      </c>
      <c r="K49" s="250">
        <f t="shared" si="12"/>
        <v>0.09912788746</v>
      </c>
      <c r="L49" s="250">
        <f t="shared" si="13"/>
        <v>0.1408288682</v>
      </c>
      <c r="M49" s="250">
        <f t="shared" si="14"/>
        <v>0.103757007</v>
      </c>
      <c r="N49" s="250">
        <f t="shared" si="1"/>
        <v>2.451426208</v>
      </c>
      <c r="O49" s="250">
        <f t="shared" si="2"/>
        <v>-7.656424188</v>
      </c>
      <c r="P49" s="250" t="str">
        <f t="shared" si="3"/>
        <v>False</v>
      </c>
      <c r="Q49" s="250">
        <f t="shared" si="4"/>
        <v>2.451426208</v>
      </c>
      <c r="R49" s="250">
        <f t="shared" si="15"/>
        <v>0.01578260752</v>
      </c>
      <c r="S49" s="250">
        <f t="shared" si="5"/>
        <v>0.01210971502</v>
      </c>
      <c r="T49" s="250">
        <f t="shared" si="6"/>
        <v>0.0269190941</v>
      </c>
      <c r="U49" s="250">
        <f t="shared" si="7"/>
        <v>0.02887041789</v>
      </c>
      <c r="V49" s="368">
        <f t="shared" si="8"/>
        <v>5.047199202</v>
      </c>
      <c r="W49" s="250" t="str">
        <f t="shared" si="9"/>
        <v>False</v>
      </c>
      <c r="X49" s="269">
        <f t="shared" si="10"/>
        <v>0.007885320389</v>
      </c>
    </row>
    <row r="50" ht="12.75" customHeight="1">
      <c r="A50" s="266"/>
      <c r="J50" s="368">
        <f t="shared" si="11"/>
        <v>5</v>
      </c>
      <c r="K50" s="250">
        <f t="shared" si="12"/>
        <v>0.16689835</v>
      </c>
      <c r="L50" s="250">
        <f t="shared" si="13"/>
        <v>0.2864379645</v>
      </c>
      <c r="M50" s="250">
        <f t="shared" si="14"/>
        <v>0.2199036868</v>
      </c>
      <c r="N50" s="250">
        <f t="shared" si="1"/>
        <v>3.060923797</v>
      </c>
      <c r="O50" s="250">
        <f t="shared" si="2"/>
        <v>-4.907609341</v>
      </c>
      <c r="P50" s="250" t="str">
        <f t="shared" si="3"/>
        <v>False</v>
      </c>
      <c r="Q50" s="250">
        <f t="shared" si="4"/>
        <v>3.060923797</v>
      </c>
      <c r="R50" s="250">
        <f t="shared" si="15"/>
        <v>0.03061031729</v>
      </c>
      <c r="S50" s="250">
        <f t="shared" si="5"/>
        <v>0.01622308351</v>
      </c>
      <c r="T50" s="250">
        <f t="shared" si="6"/>
        <v>0.03748909685</v>
      </c>
      <c r="U50" s="250">
        <f t="shared" si="7"/>
        <v>0.05599408407</v>
      </c>
      <c r="V50" s="368">
        <f t="shared" si="8"/>
        <v>6.133678374</v>
      </c>
      <c r="W50" s="250" t="str">
        <f t="shared" si="9"/>
        <v>False</v>
      </c>
      <c r="X50" s="269">
        <f t="shared" si="10"/>
        <v>0.01396949691</v>
      </c>
    </row>
    <row r="51" ht="12.75" customHeight="1">
      <c r="A51" s="266"/>
      <c r="J51" s="368">
        <f t="shared" si="11"/>
        <v>6</v>
      </c>
      <c r="K51" s="250">
        <f t="shared" si="12"/>
        <v>0.2405304732</v>
      </c>
      <c r="L51" s="250">
        <f t="shared" si="13"/>
        <v>0.4910444772</v>
      </c>
      <c r="M51" s="250">
        <f t="shared" si="14"/>
        <v>0.3886493154</v>
      </c>
      <c r="N51" s="250">
        <f t="shared" si="1"/>
        <v>3.622140811</v>
      </c>
      <c r="O51" s="250">
        <f t="shared" si="2"/>
        <v>-2.823549548</v>
      </c>
      <c r="P51" s="250" t="str">
        <f t="shared" si="3"/>
        <v>False</v>
      </c>
      <c r="Q51" s="250">
        <f t="shared" si="4"/>
        <v>3.622140811</v>
      </c>
      <c r="R51" s="250">
        <f t="shared" si="15"/>
        <v>0.05058061418</v>
      </c>
      <c r="S51" s="250">
        <f t="shared" si="5"/>
        <v>0.02024977384</v>
      </c>
      <c r="T51" s="250">
        <f t="shared" si="6"/>
        <v>0.04819068633</v>
      </c>
      <c r="U51" s="250">
        <f t="shared" si="7"/>
        <v>0.09252485479</v>
      </c>
      <c r="V51" s="368">
        <f t="shared" si="8"/>
        <v>7.110749694</v>
      </c>
      <c r="W51" s="250" t="str">
        <f t="shared" si="9"/>
        <v>False</v>
      </c>
      <c r="X51" s="269">
        <f t="shared" si="10"/>
        <v>0.02086438478</v>
      </c>
    </row>
    <row r="52" ht="12.75" customHeight="1">
      <c r="A52" s="266"/>
      <c r="J52" s="250">
        <f t="shared" si="11"/>
        <v>7</v>
      </c>
      <c r="K52" s="250">
        <f t="shared" si="12"/>
        <v>0.3173254103</v>
      </c>
      <c r="L52" s="250">
        <f t="shared" si="13"/>
        <v>0.7565553398</v>
      </c>
      <c r="M52" s="250">
        <f t="shared" si="14"/>
        <v>0.6126383065</v>
      </c>
      <c r="N52" s="250">
        <f t="shared" si="1"/>
        <v>4.143738067</v>
      </c>
      <c r="O52" s="250">
        <f t="shared" si="2"/>
        <v>-1.158105598</v>
      </c>
      <c r="P52" s="250" t="str">
        <f t="shared" si="3"/>
        <v>False</v>
      </c>
      <c r="Q52" s="250">
        <f t="shared" si="4"/>
        <v>4.143738067</v>
      </c>
      <c r="R52" s="250">
        <f t="shared" si="15"/>
        <v>0.07555936838</v>
      </c>
      <c r="S52" s="250">
        <f t="shared" si="5"/>
        <v>0.02417498723</v>
      </c>
      <c r="T52" s="250">
        <f t="shared" si="6"/>
        <v>0.05889999009</v>
      </c>
      <c r="U52" s="250">
        <f t="shared" si="7"/>
        <v>0.1382173724</v>
      </c>
      <c r="V52" s="368">
        <f t="shared" si="8"/>
        <v>8.002309427</v>
      </c>
      <c r="W52" s="250" t="str">
        <f t="shared" si="9"/>
        <v>False</v>
      </c>
      <c r="X52" s="269">
        <f t="shared" si="10"/>
        <v>0.02828114786</v>
      </c>
    </row>
    <row r="53" ht="12.75" customHeight="1">
      <c r="A53" s="266"/>
      <c r="J53" s="250">
        <f t="shared" si="11"/>
        <v>8</v>
      </c>
      <c r="K53" s="250">
        <f t="shared" si="12"/>
        <v>0.3959756575</v>
      </c>
      <c r="L53" s="250">
        <f t="shared" si="13"/>
        <v>1.084173332</v>
      </c>
      <c r="M53" s="250">
        <f t="shared" si="14"/>
        <v>0.8935148865</v>
      </c>
      <c r="N53" s="250">
        <f t="shared" si="1"/>
        <v>4.632790997</v>
      </c>
      <c r="O53" s="250">
        <f t="shared" si="2"/>
        <v>0.2229595689</v>
      </c>
      <c r="P53" s="250" t="str">
        <f t="shared" si="3"/>
        <v>False</v>
      </c>
      <c r="Q53" s="250">
        <f t="shared" si="4"/>
        <v>4.632790997</v>
      </c>
      <c r="R53" s="250">
        <f t="shared" si="15"/>
        <v>0.1053973402</v>
      </c>
      <c r="S53" s="250">
        <f t="shared" si="5"/>
        <v>0.02800100324</v>
      </c>
      <c r="T53" s="250">
        <f t="shared" si="6"/>
        <v>0.06956421487</v>
      </c>
      <c r="U53" s="250">
        <f t="shared" si="7"/>
        <v>0.1927986394</v>
      </c>
      <c r="V53" s="368">
        <f t="shared" si="8"/>
        <v>8.825832742</v>
      </c>
      <c r="W53" s="250" t="str">
        <f t="shared" si="9"/>
        <v>False</v>
      </c>
      <c r="X53" s="269">
        <f t="shared" si="10"/>
        <v>0.03606250231</v>
      </c>
    </row>
    <row r="54" ht="12.75" customHeight="1">
      <c r="A54" s="266"/>
      <c r="J54" s="250">
        <f t="shared" si="11"/>
        <v>9</v>
      </c>
      <c r="K54" s="250">
        <f t="shared" si="12"/>
        <v>0.4757863099</v>
      </c>
      <c r="L54" s="250">
        <f t="shared" si="13"/>
        <v>1.474698537</v>
      </c>
      <c r="M54" s="250">
        <f t="shared" si="14"/>
        <v>1.232375671</v>
      </c>
      <c r="N54" s="250">
        <f t="shared" si="1"/>
        <v>5.094746934</v>
      </c>
      <c r="O54" s="250">
        <f t="shared" si="2"/>
        <v>1.399631564</v>
      </c>
      <c r="P54" s="250" t="str">
        <f t="shared" si="3"/>
        <v>False</v>
      </c>
      <c r="Q54" s="250">
        <f t="shared" si="4"/>
        <v>5.094746934</v>
      </c>
      <c r="R54" s="250">
        <f t="shared" si="15"/>
        <v>0.1399520726</v>
      </c>
      <c r="S54" s="250">
        <f t="shared" si="5"/>
        <v>0.03173493775</v>
      </c>
      <c r="T54" s="250">
        <f t="shared" si="6"/>
        <v>0.08016055759</v>
      </c>
      <c r="U54" s="250">
        <f t="shared" si="7"/>
        <v>0.2560080655</v>
      </c>
      <c r="V54" s="368">
        <f t="shared" si="8"/>
        <v>9.594010977</v>
      </c>
      <c r="W54" s="250" t="str">
        <f t="shared" si="9"/>
        <v>False</v>
      </c>
      <c r="X54" s="269">
        <f t="shared" si="10"/>
        <v>0.04411540256</v>
      </c>
    </row>
    <row r="55" ht="12.75" customHeight="1">
      <c r="A55" s="266"/>
      <c r="I55" s="371"/>
      <c r="J55" s="371">
        <f t="shared" si="11"/>
        <v>10</v>
      </c>
      <c r="K55" s="250">
        <f t="shared" si="12"/>
        <v>0.5563570835</v>
      </c>
      <c r="L55" s="250">
        <f t="shared" si="13"/>
        <v>1.928684827</v>
      </c>
      <c r="M55" s="250">
        <f t="shared" si="14"/>
        <v>1.629992267</v>
      </c>
      <c r="N55" s="250">
        <f t="shared" si="1"/>
        <v>5.533790072</v>
      </c>
      <c r="O55" s="250">
        <f t="shared" si="2"/>
        <v>2.422952602</v>
      </c>
      <c r="P55" s="250" t="str">
        <f t="shared" si="3"/>
        <v>False</v>
      </c>
      <c r="Q55" s="250">
        <f t="shared" si="4"/>
        <v>5.533790072</v>
      </c>
      <c r="R55" s="250">
        <f t="shared" si="15"/>
        <v>0.17909333</v>
      </c>
      <c r="S55" s="250">
        <f t="shared" si="5"/>
        <v>0.035384793</v>
      </c>
      <c r="T55" s="250">
        <f t="shared" si="6"/>
        <v>0.09067984479</v>
      </c>
      <c r="U55" s="250">
        <f t="shared" si="7"/>
        <v>0.3276074167</v>
      </c>
      <c r="V55" s="368">
        <f t="shared" si="8"/>
        <v>10.31623261</v>
      </c>
      <c r="W55" s="250" t="str">
        <f t="shared" si="9"/>
        <v>False</v>
      </c>
      <c r="X55" s="269">
        <f t="shared" si="10"/>
        <v>0.05238052284</v>
      </c>
    </row>
    <row r="56" ht="12.75" customHeight="1">
      <c r="A56" s="266"/>
      <c r="J56" s="250">
        <f t="shared" si="11"/>
        <v>11</v>
      </c>
      <c r="K56" s="250">
        <f t="shared" si="12"/>
        <v>0.6374420872</v>
      </c>
      <c r="L56" s="250">
        <f t="shared" si="13"/>
        <v>2.446527684</v>
      </c>
      <c r="M56" s="250">
        <f t="shared" si="14"/>
        <v>2.08693044</v>
      </c>
      <c r="N56" s="250">
        <f t="shared" si="1"/>
        <v>5.953175367</v>
      </c>
      <c r="O56" s="250">
        <f t="shared" si="2"/>
        <v>3.327293053</v>
      </c>
      <c r="P56" s="250" t="str">
        <f t="shared" si="3"/>
        <v>False</v>
      </c>
      <c r="Q56" s="250">
        <f t="shared" si="4"/>
        <v>5.953175367</v>
      </c>
      <c r="R56" s="250">
        <f t="shared" si="15"/>
        <v>0.2227035102</v>
      </c>
      <c r="S56" s="250">
        <f t="shared" si="5"/>
        <v>0.03895817296</v>
      </c>
      <c r="T56" s="250">
        <f t="shared" si="6"/>
        <v>0.1011194255</v>
      </c>
      <c r="U56" s="250">
        <f t="shared" si="7"/>
        <v>0.4073815685</v>
      </c>
      <c r="V56" s="368">
        <f t="shared" si="8"/>
        <v>10.99960611</v>
      </c>
      <c r="W56" s="250" t="str">
        <f t="shared" si="9"/>
        <v>False</v>
      </c>
      <c r="X56" s="269">
        <f t="shared" si="10"/>
        <v>0.06081766647</v>
      </c>
    </row>
    <row r="57" ht="12.75" customHeight="1">
      <c r="A57" s="266"/>
      <c r="J57" s="250">
        <f t="shared" si="11"/>
        <v>12</v>
      </c>
      <c r="K57" s="250">
        <f t="shared" si="12"/>
        <v>0.7188823871</v>
      </c>
      <c r="L57" s="250">
        <f t="shared" si="13"/>
        <v>3.028516337</v>
      </c>
      <c r="M57" s="250">
        <f t="shared" si="14"/>
        <v>2.603618645</v>
      </c>
      <c r="N57" s="250">
        <f t="shared" si="1"/>
        <v>6.35547655</v>
      </c>
      <c r="O57" s="250">
        <f t="shared" si="2"/>
        <v>4.136811102</v>
      </c>
      <c r="P57" s="250" t="str">
        <f t="shared" si="3"/>
        <v>False</v>
      </c>
      <c r="Q57" s="250">
        <f t="shared" si="4"/>
        <v>6.35547655</v>
      </c>
      <c r="R57" s="250">
        <f t="shared" si="15"/>
        <v>0.2706765707</v>
      </c>
      <c r="S57" s="250">
        <f t="shared" si="5"/>
        <v>0.04246191361</v>
      </c>
      <c r="T57" s="250">
        <f t="shared" si="6"/>
        <v>0.111479855</v>
      </c>
      <c r="U57" s="250">
        <f t="shared" si="7"/>
        <v>0.495136542</v>
      </c>
      <c r="V57" s="368">
        <f t="shared" si="8"/>
        <v>11.64963631</v>
      </c>
      <c r="W57" s="250" t="str">
        <f t="shared" si="9"/>
        <v>False</v>
      </c>
      <c r="X57" s="269">
        <f t="shared" si="10"/>
        <v>0.06939824263</v>
      </c>
    </row>
    <row r="58" ht="12.75" customHeight="1">
      <c r="A58" s="266"/>
      <c r="J58" s="250">
        <f t="shared" si="11"/>
        <v>13</v>
      </c>
      <c r="K58" s="250">
        <f t="shared" si="12"/>
        <v>0.8005710022</v>
      </c>
      <c r="L58" s="250">
        <f t="shared" si="13"/>
        <v>3.674866218</v>
      </c>
      <c r="M58" s="250">
        <f t="shared" si="14"/>
        <v>3.180389834</v>
      </c>
      <c r="N58" s="250">
        <f t="shared" si="1"/>
        <v>6.742762237</v>
      </c>
      <c r="O58" s="250">
        <f t="shared" si="2"/>
        <v>4.869089374</v>
      </c>
      <c r="P58" s="250" t="str">
        <f t="shared" si="3"/>
        <v>False</v>
      </c>
      <c r="Q58" s="250">
        <f t="shared" si="4"/>
        <v>6.742762237</v>
      </c>
      <c r="R58" s="250">
        <f t="shared" si="15"/>
        <v>0.3229166265</v>
      </c>
      <c r="S58" s="250">
        <f t="shared" si="5"/>
        <v>0.04590203574</v>
      </c>
      <c r="T58" s="250">
        <f t="shared" si="6"/>
        <v>0.1217632596</v>
      </c>
      <c r="U58" s="250">
        <f t="shared" si="7"/>
        <v>0.5906969392</v>
      </c>
      <c r="V58" s="368">
        <f t="shared" si="8"/>
        <v>12.270674</v>
      </c>
      <c r="W58" s="250" t="str">
        <f t="shared" si="9"/>
        <v>False</v>
      </c>
      <c r="X58" s="269">
        <f t="shared" si="10"/>
        <v>0.07810110518</v>
      </c>
    </row>
    <row r="59" ht="12.75" customHeight="1">
      <c r="A59" s="266"/>
      <c r="J59" s="250">
        <f t="shared" si="11"/>
        <v>14</v>
      </c>
      <c r="K59" s="250">
        <f t="shared" si="12"/>
        <v>0.8824335276</v>
      </c>
      <c r="L59" s="250">
        <f t="shared" si="13"/>
        <v>4.385739988</v>
      </c>
      <c r="M59" s="250">
        <f t="shared" si="14"/>
        <v>3.817508221</v>
      </c>
      <c r="N59" s="250">
        <f t="shared" si="1"/>
        <v>7.116720549</v>
      </c>
      <c r="O59" s="250">
        <f t="shared" si="2"/>
        <v>5.537298791</v>
      </c>
      <c r="P59" s="250" t="str">
        <f t="shared" si="3"/>
        <v>False</v>
      </c>
      <c r="Q59" s="250">
        <f t="shared" si="4"/>
        <v>7.116720549</v>
      </c>
      <c r="R59" s="250">
        <f t="shared" si="15"/>
        <v>0.3793365985</v>
      </c>
      <c r="S59" s="250">
        <f t="shared" si="5"/>
        <v>0.04928380735</v>
      </c>
      <c r="T59" s="250">
        <f t="shared" si="6"/>
        <v>0.1319724974</v>
      </c>
      <c r="U59" s="250">
        <f t="shared" si="7"/>
        <v>0.69390347</v>
      </c>
      <c r="V59" s="368">
        <f t="shared" si="8"/>
        <v>12.86622031</v>
      </c>
      <c r="W59" s="250" t="str">
        <f t="shared" si="9"/>
        <v>False</v>
      </c>
      <c r="X59" s="269">
        <f t="shared" si="10"/>
        <v>0.08691010814</v>
      </c>
    </row>
    <row r="60" ht="12.75" customHeight="1">
      <c r="A60" s="266"/>
      <c r="I60" s="371"/>
      <c r="J60" s="371">
        <f t="shared" si="11"/>
        <v>15</v>
      </c>
      <c r="K60" s="250">
        <f t="shared" si="12"/>
        <v>0.964416818</v>
      </c>
      <c r="L60" s="250">
        <f t="shared" si="13"/>
        <v>5.161261638</v>
      </c>
      <c r="M60" s="250">
        <f t="shared" si="14"/>
        <v>4.515187128</v>
      </c>
      <c r="N60" s="250">
        <f t="shared" si="1"/>
        <v>7.478748222</v>
      </c>
      <c r="O60" s="250">
        <f t="shared" si="2"/>
        <v>6.151546869</v>
      </c>
      <c r="P60" s="250" t="str">
        <f t="shared" si="3"/>
        <v>False</v>
      </c>
      <c r="Q60" s="250">
        <f t="shared" si="4"/>
        <v>7.478748222</v>
      </c>
      <c r="R60" s="250">
        <f t="shared" si="15"/>
        <v>0.4398570202</v>
      </c>
      <c r="S60" s="250">
        <f t="shared" si="5"/>
        <v>0.05261183614</v>
      </c>
      <c r="T60" s="250">
        <f t="shared" si="6"/>
        <v>0.1421107155</v>
      </c>
      <c r="U60" s="250">
        <f t="shared" si="7"/>
        <v>0.8046107699</v>
      </c>
      <c r="V60" s="368">
        <f t="shared" si="8"/>
        <v>13.43913762</v>
      </c>
      <c r="W60" s="250" t="str">
        <f t="shared" si="9"/>
        <v>False</v>
      </c>
      <c r="X60" s="269">
        <f t="shared" si="10"/>
        <v>0.09581259484</v>
      </c>
    </row>
    <row r="61" ht="12.75" customHeight="1">
      <c r="A61" s="266"/>
      <c r="J61" s="250">
        <f t="shared" si="11"/>
        <v>16</v>
      </c>
      <c r="K61" s="250">
        <f t="shared" si="12"/>
        <v>1.046482073</v>
      </c>
      <c r="L61" s="250">
        <f t="shared" si="13"/>
        <v>6.001526221</v>
      </c>
      <c r="M61" s="250">
        <f t="shared" si="14"/>
        <v>5.273601286</v>
      </c>
      <c r="N61" s="250">
        <f t="shared" si="1"/>
        <v>7.830015266</v>
      </c>
      <c r="O61" s="250">
        <f t="shared" si="2"/>
        <v>6.719751179</v>
      </c>
      <c r="P61" s="250" t="str">
        <f t="shared" si="3"/>
        <v>False</v>
      </c>
      <c r="Q61" s="250">
        <f t="shared" si="4"/>
        <v>7.830015266</v>
      </c>
      <c r="R61" s="250">
        <f t="shared" si="15"/>
        <v>0.5044050207</v>
      </c>
      <c r="S61" s="250">
        <f t="shared" si="5"/>
        <v>0.05589016263</v>
      </c>
      <c r="T61" s="250">
        <f t="shared" si="6"/>
        <v>0.1521811153</v>
      </c>
      <c r="U61" s="250">
        <f t="shared" si="7"/>
        <v>0.9226855398</v>
      </c>
      <c r="V61" s="368">
        <f t="shared" si="8"/>
        <v>13.99179884</v>
      </c>
      <c r="W61" s="250" t="str">
        <f t="shared" si="9"/>
        <v>False</v>
      </c>
      <c r="X61" s="269">
        <f t="shared" si="10"/>
        <v>0.104798423</v>
      </c>
    </row>
    <row r="62" ht="12.75" customHeight="1">
      <c r="A62" s="270"/>
      <c r="B62" s="371"/>
      <c r="C62" s="371"/>
      <c r="D62" s="371"/>
      <c r="E62" s="371"/>
      <c r="F62" s="371"/>
      <c r="G62" s="371"/>
      <c r="H62" s="371"/>
      <c r="J62" s="250">
        <f t="shared" si="11"/>
        <v>17</v>
      </c>
      <c r="K62" s="250">
        <f t="shared" si="12"/>
        <v>1.128600448</v>
      </c>
      <c r="L62" s="250">
        <f t="shared" si="13"/>
        <v>6.906606756</v>
      </c>
      <c r="M62" s="250">
        <f t="shared" si="14"/>
        <v>6.092895568</v>
      </c>
      <c r="N62" s="250">
        <f t="shared" si="1"/>
        <v>8.171512655</v>
      </c>
      <c r="O62" s="250">
        <f t="shared" si="2"/>
        <v>7.24822427</v>
      </c>
      <c r="P62" s="250" t="str">
        <f t="shared" si="3"/>
        <v>False</v>
      </c>
      <c r="Q62" s="250">
        <f t="shared" si="4"/>
        <v>8.171512655</v>
      </c>
      <c r="R62" s="250">
        <f t="shared" si="15"/>
        <v>0.5729134679</v>
      </c>
      <c r="S62" s="250">
        <f t="shared" si="5"/>
        <v>0.05912234404</v>
      </c>
      <c r="T62" s="250">
        <f t="shared" si="6"/>
        <v>0.1621868273</v>
      </c>
      <c r="U62" s="250">
        <f t="shared" si="7"/>
        <v>1.048004977</v>
      </c>
      <c r="V62" s="368">
        <f t="shared" si="8"/>
        <v>14.52619536</v>
      </c>
      <c r="W62" s="250" t="str">
        <f t="shared" si="9"/>
        <v>False</v>
      </c>
      <c r="X62" s="269">
        <f t="shared" si="10"/>
        <v>0.1138593122</v>
      </c>
    </row>
    <row r="63" ht="12.75" customHeight="1">
      <c r="A63" s="266"/>
      <c r="J63" s="250">
        <f t="shared" si="11"/>
        <v>18</v>
      </c>
      <c r="K63" s="250">
        <f t="shared" si="12"/>
        <v>1.210750179</v>
      </c>
      <c r="L63" s="250">
        <f t="shared" si="13"/>
        <v>7.876559214</v>
      </c>
      <c r="M63" s="250">
        <f t="shared" si="14"/>
        <v>6.973191335</v>
      </c>
      <c r="N63" s="250">
        <f t="shared" si="1"/>
        <v>8.504088063</v>
      </c>
      <c r="O63" s="250">
        <f t="shared" si="2"/>
        <v>7.742076742</v>
      </c>
      <c r="P63" s="250" t="str">
        <f t="shared" si="3"/>
        <v>False</v>
      </c>
      <c r="Q63" s="250">
        <f t="shared" si="4"/>
        <v>8.504088063</v>
      </c>
      <c r="R63" s="250">
        <f t="shared" si="15"/>
        <v>0.6453202484</v>
      </c>
      <c r="S63" s="250">
        <f t="shared" si="5"/>
        <v>0.06231152631</v>
      </c>
      <c r="T63" s="250">
        <f t="shared" si="6"/>
        <v>0.1721308481</v>
      </c>
      <c r="U63" s="250">
        <f t="shared" si="7"/>
        <v>1.180455462</v>
      </c>
      <c r="V63" s="368">
        <f t="shared" si="8"/>
        <v>15.04401662</v>
      </c>
      <c r="W63" s="250" t="str">
        <f t="shared" si="9"/>
        <v>False</v>
      </c>
      <c r="X63" s="269">
        <f t="shared" si="10"/>
        <v>0.1229883936</v>
      </c>
    </row>
    <row r="64" ht="12.75" customHeight="1">
      <c r="A64" s="266"/>
      <c r="J64" s="250">
        <f t="shared" si="11"/>
        <v>19</v>
      </c>
      <c r="K64" s="250">
        <f t="shared" si="12"/>
        <v>1.292914636</v>
      </c>
      <c r="L64" s="250">
        <f t="shared" si="13"/>
        <v>8.911426219</v>
      </c>
      <c r="M64" s="250">
        <f t="shared" si="14"/>
        <v>7.914591156</v>
      </c>
      <c r="N64" s="250">
        <f t="shared" si="1"/>
        <v>8.828473038</v>
      </c>
      <c r="O64" s="250">
        <f t="shared" si="2"/>
        <v>8.205502</v>
      </c>
      <c r="P64" s="250" t="str">
        <f t="shared" si="3"/>
        <v>False</v>
      </c>
      <c r="Q64" s="250">
        <f t="shared" si="4"/>
        <v>8.828473038</v>
      </c>
      <c r="R64" s="250">
        <f t="shared" si="15"/>
        <v>0.7215676622</v>
      </c>
      <c r="S64" s="250">
        <f t="shared" si="5"/>
        <v>0.06546050483</v>
      </c>
      <c r="T64" s="250">
        <f t="shared" si="6"/>
        <v>0.1820160113</v>
      </c>
      <c r="U64" s="250">
        <f t="shared" si="7"/>
        <v>1.319931445</v>
      </c>
      <c r="V64" s="368">
        <f t="shared" si="8"/>
        <v>15.5467098</v>
      </c>
      <c r="W64" s="250" t="str">
        <f t="shared" si="9"/>
        <v>False</v>
      </c>
      <c r="X64" s="269">
        <f t="shared" si="10"/>
        <v>0.1321798896</v>
      </c>
    </row>
    <row r="65" ht="12.75" customHeight="1">
      <c r="A65" s="266"/>
      <c r="I65" s="371"/>
      <c r="J65" s="371">
        <f t="shared" si="11"/>
        <v>20</v>
      </c>
      <c r="K65" s="250">
        <f t="shared" si="12"/>
        <v>1.37508099</v>
      </c>
      <c r="L65" s="250">
        <f t="shared" si="13"/>
        <v>10.01123981</v>
      </c>
      <c r="M65" s="250">
        <f t="shared" si="14"/>
        <v>8.917182381</v>
      </c>
      <c r="N65" s="250">
        <f t="shared" si="1"/>
        <v>9.14530397</v>
      </c>
      <c r="O65" s="250">
        <f t="shared" si="2"/>
        <v>8.64198186</v>
      </c>
      <c r="P65" s="250" t="str">
        <f t="shared" si="3"/>
        <v>False</v>
      </c>
      <c r="Q65" s="250">
        <f t="shared" si="4"/>
        <v>9.14530397</v>
      </c>
      <c r="R65" s="250">
        <f t="shared" si="15"/>
        <v>0.8016019116</v>
      </c>
      <c r="S65" s="250">
        <f t="shared" si="5"/>
        <v>0.06857177513</v>
      </c>
      <c r="T65" s="250">
        <f t="shared" si="6"/>
        <v>0.1918449777</v>
      </c>
      <c r="U65" s="250">
        <f t="shared" si="7"/>
        <v>1.466334517</v>
      </c>
      <c r="V65" s="368">
        <f t="shared" si="8"/>
        <v>16.03552533</v>
      </c>
      <c r="W65" s="250" t="str">
        <f t="shared" si="9"/>
        <v>False</v>
      </c>
      <c r="X65" s="269">
        <f t="shared" si="10"/>
        <v>0.1414288823</v>
      </c>
    </row>
    <row r="66" ht="12.75" customHeight="1">
      <c r="A66" s="266"/>
      <c r="J66" s="250">
        <f t="shared" si="11"/>
        <v>21</v>
      </c>
      <c r="K66" s="250">
        <f t="shared" si="12"/>
        <v>1.457239257</v>
      </c>
      <c r="L66" s="250">
        <f t="shared" si="13"/>
        <v>11.17602355</v>
      </c>
      <c r="M66" s="250">
        <f t="shared" si="14"/>
        <v>9.981039883</v>
      </c>
      <c r="N66" s="250">
        <f t="shared" si="1"/>
        <v>9.45513847</v>
      </c>
      <c r="O66" s="250">
        <f t="shared" si="2"/>
        <v>9.054437902</v>
      </c>
      <c r="P66" s="250" t="str">
        <f t="shared" si="3"/>
        <v>False</v>
      </c>
      <c r="Q66" s="250">
        <f t="shared" si="4"/>
        <v>9.45513847</v>
      </c>
      <c r="R66" s="250">
        <f t="shared" si="15"/>
        <v>0.885372667</v>
      </c>
      <c r="S66" s="250">
        <f t="shared" si="5"/>
        <v>0.07164757518</v>
      </c>
      <c r="T66" s="250">
        <f t="shared" si="6"/>
        <v>0.2016202354</v>
      </c>
      <c r="U66" s="250">
        <f t="shared" si="7"/>
        <v>1.619572612</v>
      </c>
      <c r="V66" s="368">
        <f t="shared" si="8"/>
        <v>16.51155202</v>
      </c>
      <c r="W66" s="250" t="str">
        <f t="shared" si="9"/>
        <v>False</v>
      </c>
      <c r="X66" s="269">
        <f t="shared" si="10"/>
        <v>0.1507311407</v>
      </c>
    </row>
    <row r="67" ht="12.75" customHeight="1">
      <c r="A67" s="270"/>
      <c r="B67" s="371"/>
      <c r="C67" s="371"/>
      <c r="D67" s="371"/>
      <c r="E67" s="371"/>
      <c r="F67" s="371"/>
      <c r="G67" s="371"/>
      <c r="H67" s="371"/>
      <c r="J67" s="250">
        <f t="shared" si="11"/>
        <v>22</v>
      </c>
      <c r="K67" s="250">
        <f t="shared" si="12"/>
        <v>1.539381625</v>
      </c>
      <c r="L67" s="250">
        <f t="shared" si="13"/>
        <v>12.40579418</v>
      </c>
      <c r="M67" s="250">
        <f t="shared" si="14"/>
        <v>11.10622821</v>
      </c>
      <c r="N67" s="250">
        <f t="shared" si="1"/>
        <v>9.758468327</v>
      </c>
      <c r="O67" s="250">
        <f t="shared" si="2"/>
        <v>9.445344808</v>
      </c>
      <c r="P67" s="250" t="str">
        <f t="shared" si="3"/>
        <v>False</v>
      </c>
      <c r="Q67" s="250">
        <f t="shared" si="4"/>
        <v>9.758468327</v>
      </c>
      <c r="R67" s="250">
        <f t="shared" si="15"/>
        <v>0.9728326967</v>
      </c>
      <c r="S67" s="250">
        <f t="shared" si="5"/>
        <v>0.07468992066</v>
      </c>
      <c r="T67" s="250">
        <f t="shared" si="6"/>
        <v>0.2113441065</v>
      </c>
      <c r="U67" s="250">
        <f t="shared" si="7"/>
        <v>1.779559332</v>
      </c>
      <c r="V67" s="368">
        <f t="shared" si="8"/>
        <v>16.97574463</v>
      </c>
      <c r="W67" s="250" t="str">
        <f t="shared" si="9"/>
        <v>False</v>
      </c>
      <c r="X67" s="269">
        <f t="shared" si="10"/>
        <v>0.1600829909</v>
      </c>
    </row>
    <row r="68" ht="12.75" customHeight="1">
      <c r="A68" s="266"/>
      <c r="J68" s="250">
        <f t="shared" si="11"/>
        <v>23</v>
      </c>
      <c r="K68" s="250">
        <f t="shared" si="12"/>
        <v>1.62150195</v>
      </c>
      <c r="L68" s="250">
        <f t="shared" si="13"/>
        <v>13.70056286</v>
      </c>
      <c r="M68" s="250">
        <f t="shared" si="14"/>
        <v>12.29280327</v>
      </c>
      <c r="N68" s="250">
        <f t="shared" si="1"/>
        <v>10.05572986</v>
      </c>
      <c r="O68" s="250">
        <f t="shared" si="2"/>
        <v>9.816816555</v>
      </c>
      <c r="P68" s="250" t="str">
        <f t="shared" si="3"/>
        <v>False</v>
      </c>
      <c r="Q68" s="250">
        <f t="shared" si="4"/>
        <v>10.05572986</v>
      </c>
      <c r="R68" s="250">
        <f t="shared" si="15"/>
        <v>1.06393755</v>
      </c>
      <c r="S68" s="250">
        <f t="shared" si="5"/>
        <v>0.07770063449</v>
      </c>
      <c r="T68" s="250">
        <f t="shared" si="6"/>
        <v>0.2210187563</v>
      </c>
      <c r="U68" s="250">
        <f t="shared" si="7"/>
        <v>1.946213364</v>
      </c>
      <c r="V68" s="368">
        <f t="shared" si="8"/>
        <v>17.4289457</v>
      </c>
      <c r="W68" s="250" t="str">
        <f t="shared" si="9"/>
        <v>False</v>
      </c>
      <c r="X68" s="269">
        <f t="shared" si="10"/>
        <v>0.1694812158</v>
      </c>
    </row>
    <row r="69" ht="12.75" customHeight="1">
      <c r="A69" s="266"/>
      <c r="J69" s="250">
        <f t="shared" si="11"/>
        <v>24</v>
      </c>
      <c r="K69" s="250">
        <f t="shared" si="12"/>
        <v>1.703595388</v>
      </c>
      <c r="L69" s="250">
        <f t="shared" si="13"/>
        <v>15.06033621</v>
      </c>
      <c r="M69" s="250">
        <f t="shared" si="14"/>
        <v>13.54081372</v>
      </c>
      <c r="N69" s="250">
        <f t="shared" si="1"/>
        <v>10.34731227</v>
      </c>
      <c r="O69" s="250">
        <f t="shared" si="2"/>
        <v>10.17067288</v>
      </c>
      <c r="P69" s="250" t="str">
        <f t="shared" si="3"/>
        <v>False</v>
      </c>
      <c r="Q69" s="250">
        <f t="shared" si="4"/>
        <v>10.34731227</v>
      </c>
      <c r="R69" s="250">
        <f t="shared" si="15"/>
        <v>1.158645281</v>
      </c>
      <c r="S69" s="250">
        <f t="shared" si="5"/>
        <v>0.08068137161</v>
      </c>
      <c r="T69" s="250">
        <f t="shared" si="6"/>
        <v>0.2306462038</v>
      </c>
      <c r="U69" s="250">
        <f t="shared" si="7"/>
        <v>2.119457981</v>
      </c>
      <c r="V69" s="368">
        <f t="shared" si="8"/>
        <v>17.87190306</v>
      </c>
      <c r="W69" s="250" t="str">
        <f t="shared" si="9"/>
        <v>False</v>
      </c>
      <c r="X69" s="269">
        <f t="shared" si="10"/>
        <v>0.1789229775</v>
      </c>
    </row>
    <row r="70" ht="12.75" customHeight="1">
      <c r="A70" s="266"/>
      <c r="I70" s="371"/>
      <c r="J70" s="371">
        <f t="shared" si="11"/>
        <v>25</v>
      </c>
      <c r="K70" s="250">
        <f t="shared" si="12"/>
        <v>1.785658118</v>
      </c>
      <c r="L70" s="250">
        <f t="shared" si="13"/>
        <v>16.48511712</v>
      </c>
      <c r="M70" s="250">
        <f t="shared" si="14"/>
        <v>14.85030202</v>
      </c>
      <c r="N70" s="250">
        <f t="shared" si="1"/>
        <v>10.63356449</v>
      </c>
      <c r="O70" s="250">
        <f t="shared" si="2"/>
        <v>10.50849119</v>
      </c>
      <c r="P70" s="250" t="str">
        <f t="shared" si="3"/>
        <v>False</v>
      </c>
      <c r="Q70" s="250">
        <f t="shared" si="4"/>
        <v>10.63356449</v>
      </c>
      <c r="R70" s="250">
        <f t="shared" si="15"/>
        <v>1.256916216</v>
      </c>
      <c r="S70" s="250">
        <f t="shared" si="5"/>
        <v>0.08363363997</v>
      </c>
      <c r="T70" s="250">
        <f t="shared" si="6"/>
        <v>0.2402283326</v>
      </c>
      <c r="U70" s="250">
        <f t="shared" si="7"/>
        <v>2.299220605</v>
      </c>
      <c r="V70" s="368">
        <f t="shared" si="8"/>
        <v>18.305284</v>
      </c>
      <c r="W70" s="250" t="str">
        <f t="shared" si="9"/>
        <v>False</v>
      </c>
      <c r="X70" s="269">
        <f t="shared" si="10"/>
        <v>0.1884057556</v>
      </c>
    </row>
    <row r="71" ht="12.75" customHeight="1">
      <c r="A71" s="266"/>
      <c r="I71" s="371"/>
      <c r="J71" s="250">
        <f t="shared" si="11"/>
        <v>26</v>
      </c>
      <c r="K71" s="250">
        <f t="shared" si="12"/>
        <v>1.867687125</v>
      </c>
      <c r="L71" s="250">
        <f t="shared" si="13"/>
        <v>17.97490536</v>
      </c>
      <c r="M71" s="250">
        <f t="shared" si="14"/>
        <v>16.22130536</v>
      </c>
      <c r="N71" s="250">
        <f t="shared" si="1"/>
        <v>10.91480076</v>
      </c>
      <c r="O71" s="250">
        <f t="shared" si="2"/>
        <v>10.8316475</v>
      </c>
      <c r="P71" s="250" t="str">
        <f t="shared" si="3"/>
        <v>False</v>
      </c>
      <c r="Q71" s="250">
        <f t="shared" si="4"/>
        <v>10.91480076</v>
      </c>
      <c r="R71" s="250">
        <f t="shared" si="15"/>
        <v>1.358712738</v>
      </c>
      <c r="S71" s="250">
        <f t="shared" si="5"/>
        <v>0.08655881822</v>
      </c>
      <c r="T71" s="250">
        <f t="shared" si="6"/>
        <v>0.2497669013</v>
      </c>
      <c r="U71" s="250">
        <f t="shared" si="7"/>
        <v>2.48543243</v>
      </c>
      <c r="V71" s="368">
        <f t="shared" si="8"/>
        <v>18.7296868</v>
      </c>
      <c r="W71" s="250" t="str">
        <f t="shared" si="9"/>
        <v>False</v>
      </c>
      <c r="X71" s="269">
        <f t="shared" si="10"/>
        <v>0.1979272981</v>
      </c>
    </row>
    <row r="72" ht="12.75" customHeight="1">
      <c r="A72" s="270"/>
      <c r="B72" s="371"/>
      <c r="C72" s="371"/>
      <c r="D72" s="371"/>
      <c r="E72" s="371"/>
      <c r="F72" s="371"/>
      <c r="G72" s="371"/>
      <c r="H72" s="371"/>
      <c r="J72" s="250">
        <f t="shared" si="11"/>
        <v>27</v>
      </c>
      <c r="K72" s="250">
        <f t="shared" si="12"/>
        <v>1.949680042</v>
      </c>
      <c r="L72" s="250">
        <f t="shared" si="13"/>
        <v>19.52969814</v>
      </c>
      <c r="M72" s="250">
        <f t="shared" si="14"/>
        <v>17.65385639</v>
      </c>
      <c r="N72" s="250">
        <f t="shared" si="1"/>
        <v>11.19130525</v>
      </c>
      <c r="O72" s="250">
        <f t="shared" si="2"/>
        <v>11.1413492</v>
      </c>
      <c r="P72" s="250" t="str">
        <f t="shared" si="3"/>
        <v>False</v>
      </c>
      <c r="Q72" s="250">
        <f t="shared" si="4"/>
        <v>11.19130525</v>
      </c>
      <c r="R72" s="250">
        <f t="shared" si="15"/>
        <v>1.463999115</v>
      </c>
      <c r="S72" s="250">
        <f t="shared" si="5"/>
        <v>0.08945817087</v>
      </c>
      <c r="T72" s="250">
        <f t="shared" si="6"/>
        <v>0.2592635536</v>
      </c>
      <c r="U72" s="250">
        <f t="shared" si="7"/>
        <v>2.678028089</v>
      </c>
      <c r="V72" s="368">
        <f t="shared" si="8"/>
        <v>19.14565032</v>
      </c>
      <c r="W72" s="250" t="str">
        <f t="shared" si="9"/>
        <v>False</v>
      </c>
      <c r="X72" s="269">
        <f t="shared" si="10"/>
        <v>0.2074855819</v>
      </c>
    </row>
    <row r="73" ht="12.75" customHeight="1">
      <c r="A73" s="266"/>
      <c r="J73" s="250">
        <f t="shared" si="11"/>
        <v>28</v>
      </c>
      <c r="K73" s="250">
        <f t="shared" si="12"/>
        <v>2.03163502</v>
      </c>
      <c r="L73" s="250">
        <f t="shared" si="13"/>
        <v>21.14949052</v>
      </c>
      <c r="M73" s="250">
        <f t="shared" si="14"/>
        <v>19.14798384</v>
      </c>
      <c r="N73" s="250">
        <f t="shared" si="1"/>
        <v>11.46333599</v>
      </c>
      <c r="O73" s="250">
        <f t="shared" si="2"/>
        <v>11.43866136</v>
      </c>
      <c r="P73" s="250" t="str">
        <f t="shared" si="3"/>
        <v>False</v>
      </c>
      <c r="Q73" s="250">
        <f t="shared" si="4"/>
        <v>11.46333599</v>
      </c>
      <c r="R73" s="250">
        <f t="shared" si="15"/>
        <v>1.572741332</v>
      </c>
      <c r="S73" s="250">
        <f t="shared" si="5"/>
        <v>0.0923328612</v>
      </c>
      <c r="T73" s="250">
        <f t="shared" si="6"/>
        <v>0.2687198277</v>
      </c>
      <c r="U73" s="250">
        <f t="shared" si="7"/>
        <v>2.876945361</v>
      </c>
      <c r="V73" s="368">
        <f t="shared" si="8"/>
        <v>19.55366184</v>
      </c>
      <c r="W73" s="250" t="str">
        <f t="shared" si="9"/>
        <v>False</v>
      </c>
      <c r="X73" s="269">
        <f t="shared" si="10"/>
        <v>0.2170787802</v>
      </c>
      <c r="Y73" s="371"/>
      <c r="Z73" s="371"/>
    </row>
    <row r="74" ht="12.75" customHeight="1">
      <c r="A74" s="266"/>
      <c r="J74" s="250">
        <f t="shared" si="11"/>
        <v>29</v>
      </c>
      <c r="K74" s="250">
        <f t="shared" si="12"/>
        <v>2.113550629</v>
      </c>
      <c r="L74" s="250">
        <f t="shared" si="13"/>
        <v>22.83427581</v>
      </c>
      <c r="M74" s="250">
        <f t="shared" si="14"/>
        <v>20.70371304</v>
      </c>
      <c r="N74" s="250">
        <f t="shared" si="1"/>
        <v>11.73112809</v>
      </c>
      <c r="O74" s="250">
        <f t="shared" si="2"/>
        <v>11.72452815</v>
      </c>
      <c r="P74" s="250" t="str">
        <f t="shared" si="3"/>
        <v>False</v>
      </c>
      <c r="Q74" s="250">
        <f t="shared" si="4"/>
        <v>11.73112809</v>
      </c>
      <c r="R74" s="250">
        <f t="shared" si="15"/>
        <v>1.684906954</v>
      </c>
      <c r="S74" s="250">
        <f t="shared" si="5"/>
        <v>0.09518396239</v>
      </c>
      <c r="T74" s="250">
        <f t="shared" si="6"/>
        <v>0.278137165</v>
      </c>
      <c r="U74" s="250">
        <f t="shared" si="7"/>
        <v>3.082124917</v>
      </c>
      <c r="V74" s="368">
        <f t="shared" si="8"/>
        <v>19.95416373</v>
      </c>
      <c r="W74" s="250" t="str">
        <f t="shared" si="9"/>
        <v>False</v>
      </c>
      <c r="X74" s="269">
        <f t="shared" si="10"/>
        <v>0.2267052358</v>
      </c>
    </row>
    <row r="75" ht="12.75" customHeight="1">
      <c r="A75" s="270"/>
      <c r="B75" s="371"/>
      <c r="C75" s="371"/>
      <c r="D75" s="371"/>
      <c r="E75" s="371"/>
      <c r="I75" s="371"/>
      <c r="J75" s="371">
        <f t="shared" si="11"/>
        <v>30</v>
      </c>
      <c r="K75" s="250">
        <f t="shared" si="12"/>
        <v>2.19542578</v>
      </c>
      <c r="L75" s="250">
        <f t="shared" si="13"/>
        <v>24.58404577</v>
      </c>
      <c r="M75" s="250">
        <f t="shared" si="14"/>
        <v>22.32106631</v>
      </c>
      <c r="N75" s="250">
        <f t="shared" si="1"/>
        <v>11.9948965</v>
      </c>
      <c r="O75" s="250">
        <f t="shared" si="2"/>
        <v>11.99979043</v>
      </c>
      <c r="P75" s="250" t="str">
        <f t="shared" si="3"/>
        <v>True</v>
      </c>
      <c r="Q75" s="250">
        <f t="shared" si="4"/>
        <v>11.99979043</v>
      </c>
      <c r="R75" s="250">
        <f t="shared" si="15"/>
        <v>1.758705181</v>
      </c>
      <c r="S75" s="250">
        <f t="shared" si="5"/>
        <v>0.09801246714</v>
      </c>
      <c r="T75" s="250">
        <f t="shared" si="6"/>
        <v>0.2841630358</v>
      </c>
      <c r="U75" s="250">
        <f t="shared" si="7"/>
        <v>3.217120711</v>
      </c>
      <c r="V75" s="368">
        <f t="shared" si="8"/>
        <v>20.34755898</v>
      </c>
      <c r="W75" s="250" t="str">
        <f t="shared" si="9"/>
        <v>False</v>
      </c>
      <c r="X75" s="269">
        <f t="shared" si="10"/>
        <v>0.2363634393</v>
      </c>
    </row>
    <row r="76" ht="12.75" customHeight="1">
      <c r="A76" s="266"/>
      <c r="J76" s="250">
        <f t="shared" si="11"/>
        <v>31</v>
      </c>
      <c r="K76" s="250">
        <f t="shared" si="12"/>
        <v>2.247966448</v>
      </c>
      <c r="L76" s="250">
        <f t="shared" si="13"/>
        <v>26.32773794</v>
      </c>
      <c r="M76" s="250">
        <f t="shared" si="14"/>
        <v>23.97799167</v>
      </c>
      <c r="N76" s="250">
        <f t="shared" si="1"/>
        <v>12.25150566</v>
      </c>
      <c r="O76" s="250">
        <f t="shared" si="2"/>
        <v>12.26183313</v>
      </c>
      <c r="P76" s="250" t="str">
        <f t="shared" si="3"/>
        <v>True</v>
      </c>
      <c r="Q76" s="250">
        <f t="shared" si="4"/>
        <v>12.26183313</v>
      </c>
      <c r="R76" s="250">
        <f t="shared" si="15"/>
        <v>1.858649447</v>
      </c>
      <c r="S76" s="250">
        <f t="shared" si="5"/>
        <v>0.1007831894</v>
      </c>
      <c r="T76" s="250">
        <f t="shared" si="6"/>
        <v>0.2921257267</v>
      </c>
      <c r="U76" s="250">
        <f t="shared" si="7"/>
        <v>3.399944287</v>
      </c>
      <c r="V76" s="368">
        <f t="shared" si="8"/>
        <v>20.72926502</v>
      </c>
      <c r="W76" s="250" t="str">
        <f t="shared" si="9"/>
        <v>False</v>
      </c>
      <c r="X76" s="269">
        <f t="shared" si="10"/>
        <v>0.2425799203</v>
      </c>
    </row>
    <row r="77" ht="12.75" customHeight="1">
      <c r="A77" s="270"/>
      <c r="B77" s="371"/>
      <c r="C77" s="371"/>
      <c r="D77" s="371"/>
      <c r="E77" s="371"/>
      <c r="F77" s="371"/>
      <c r="G77" s="371"/>
      <c r="H77" s="371"/>
      <c r="J77" s="250">
        <f t="shared" si="11"/>
        <v>32</v>
      </c>
      <c r="K77" s="250">
        <f t="shared" si="12"/>
        <v>2.317571153</v>
      </c>
      <c r="L77" s="250">
        <f t="shared" si="13"/>
        <v>28.15421227</v>
      </c>
      <c r="M77" s="250">
        <f t="shared" si="14"/>
        <v>25.68737268</v>
      </c>
      <c r="N77" s="250">
        <f t="shared" si="1"/>
        <v>12.50346415</v>
      </c>
      <c r="O77" s="250">
        <f t="shared" si="2"/>
        <v>12.51384012</v>
      </c>
      <c r="P77" s="250" t="str">
        <f t="shared" si="3"/>
        <v>True</v>
      </c>
      <c r="Q77" s="250">
        <f t="shared" si="4"/>
        <v>12.51384012</v>
      </c>
      <c r="R77" s="250">
        <f t="shared" si="15"/>
        <v>1.960119769</v>
      </c>
      <c r="S77" s="250">
        <f t="shared" si="5"/>
        <v>0.1035216556</v>
      </c>
      <c r="T77" s="250">
        <f t="shared" si="6"/>
        <v>0.2999938604</v>
      </c>
      <c r="U77" s="250">
        <f t="shared" si="7"/>
        <v>3.585559406</v>
      </c>
      <c r="V77" s="368">
        <f t="shared" si="8"/>
        <v>21.10310532</v>
      </c>
      <c r="W77" s="250" t="str">
        <f t="shared" si="9"/>
        <v>False</v>
      </c>
      <c r="X77" s="269">
        <f t="shared" si="10"/>
        <v>0.2508372128</v>
      </c>
    </row>
    <row r="78" ht="12.75" customHeight="1">
      <c r="A78" s="266"/>
      <c r="F78" s="371"/>
      <c r="G78" s="371"/>
      <c r="H78" s="371"/>
      <c r="J78" s="250">
        <f t="shared" si="11"/>
        <v>33</v>
      </c>
      <c r="K78" s="250">
        <f t="shared" si="12"/>
        <v>2.386542311</v>
      </c>
      <c r="L78" s="250">
        <f t="shared" si="13"/>
        <v>30.03403476</v>
      </c>
      <c r="M78" s="250">
        <f t="shared" si="14"/>
        <v>27.44876623</v>
      </c>
      <c r="N78" s="250">
        <f t="shared" si="1"/>
        <v>12.751021</v>
      </c>
      <c r="O78" s="250">
        <f t="shared" si="2"/>
        <v>12.75654658</v>
      </c>
      <c r="P78" s="250" t="str">
        <f t="shared" si="3"/>
        <v>True</v>
      </c>
      <c r="Q78" s="250">
        <f t="shared" si="4"/>
        <v>12.75654658</v>
      </c>
      <c r="R78" s="250">
        <f t="shared" si="15"/>
        <v>2.063078504</v>
      </c>
      <c r="S78" s="250">
        <f t="shared" si="5"/>
        <v>0.1062293738</v>
      </c>
      <c r="T78" s="250">
        <f t="shared" si="6"/>
        <v>0.3077718813</v>
      </c>
      <c r="U78" s="250">
        <f t="shared" si="7"/>
        <v>3.773897215</v>
      </c>
      <c r="V78" s="368">
        <f t="shared" si="8"/>
        <v>21.46952066</v>
      </c>
      <c r="W78" s="250" t="str">
        <f t="shared" si="9"/>
        <v>False</v>
      </c>
      <c r="X78" s="269">
        <f t="shared" si="10"/>
        <v>0.2590432866</v>
      </c>
    </row>
    <row r="79" ht="12.75" customHeight="1">
      <c r="A79" s="266"/>
      <c r="J79" s="250">
        <f t="shared" si="11"/>
        <v>34</v>
      </c>
      <c r="K79" s="250">
        <f t="shared" si="12"/>
        <v>2.45490768</v>
      </c>
      <c r="L79" s="250">
        <f t="shared" si="13"/>
        <v>31.96675241</v>
      </c>
      <c r="M79" s="250">
        <f t="shared" si="14"/>
        <v>29.26174829</v>
      </c>
      <c r="N79" s="250">
        <f t="shared" si="1"/>
        <v>12.99440377</v>
      </c>
      <c r="O79" s="250">
        <f t="shared" si="2"/>
        <v>12.99061008</v>
      </c>
      <c r="P79" s="250" t="str">
        <f t="shared" si="3"/>
        <v>True</v>
      </c>
      <c r="Q79" s="250">
        <f t="shared" si="4"/>
        <v>12.99061008</v>
      </c>
      <c r="R79" s="250">
        <f t="shared" si="15"/>
        <v>2.167490293</v>
      </c>
      <c r="S79" s="250">
        <f t="shared" si="5"/>
        <v>0.1089077325</v>
      </c>
      <c r="T79" s="250">
        <f t="shared" si="6"/>
        <v>0.3154638817</v>
      </c>
      <c r="U79" s="250">
        <f t="shared" si="7"/>
        <v>3.964893031</v>
      </c>
      <c r="V79" s="368">
        <f t="shared" si="8"/>
        <v>21.82891275</v>
      </c>
      <c r="W79" s="250" t="str">
        <f t="shared" si="9"/>
        <v>False</v>
      </c>
      <c r="X79" s="269">
        <f t="shared" si="10"/>
        <v>0.2672001874</v>
      </c>
    </row>
    <row r="80" ht="12.75" customHeight="1">
      <c r="A80" s="266"/>
      <c r="I80" s="371"/>
      <c r="J80" s="371">
        <f t="shared" si="11"/>
        <v>35</v>
      </c>
      <c r="K80" s="250">
        <f t="shared" si="12"/>
        <v>2.522692924</v>
      </c>
      <c r="L80" s="250">
        <f t="shared" si="13"/>
        <v>33.95193151</v>
      </c>
      <c r="M80" s="250">
        <f t="shared" si="14"/>
        <v>31.12591247</v>
      </c>
      <c r="N80" s="250">
        <f t="shared" si="1"/>
        <v>13.23382109</v>
      </c>
      <c r="O80" s="250">
        <f t="shared" si="2"/>
        <v>13.21662116</v>
      </c>
      <c r="P80" s="250" t="str">
        <f t="shared" si="3"/>
        <v>True</v>
      </c>
      <c r="Q80" s="250">
        <f t="shared" si="4"/>
        <v>13.21662116</v>
      </c>
      <c r="R80" s="250">
        <f t="shared" si="15"/>
        <v>2.273321846</v>
      </c>
      <c r="S80" s="250">
        <f t="shared" si="5"/>
        <v>0.1115580145</v>
      </c>
      <c r="T80" s="250">
        <f t="shared" si="6"/>
        <v>0.3230736401</v>
      </c>
      <c r="U80" s="250">
        <f t="shared" si="7"/>
        <v>4.158485955</v>
      </c>
      <c r="V80" s="368">
        <f t="shared" si="8"/>
        <v>22.18164888</v>
      </c>
      <c r="W80" s="250" t="str">
        <f t="shared" si="9"/>
        <v>False</v>
      </c>
      <c r="X80" s="269">
        <f t="shared" si="10"/>
        <v>0.2753098172</v>
      </c>
    </row>
    <row r="81" ht="12.75" customHeight="1">
      <c r="A81" s="266"/>
      <c r="J81" s="250">
        <f t="shared" si="11"/>
        <v>36</v>
      </c>
      <c r="K81" s="250">
        <f t="shared" si="12"/>
        <v>2.589921826</v>
      </c>
      <c r="L81" s="250">
        <f t="shared" si="13"/>
        <v>35.98915614</v>
      </c>
      <c r="M81" s="250">
        <f t="shared" si="14"/>
        <v>33.04086872</v>
      </c>
      <c r="N81" s="250">
        <f t="shared" si="1"/>
        <v>13.46946477</v>
      </c>
      <c r="O81" s="250">
        <f t="shared" si="2"/>
        <v>13.43511206</v>
      </c>
      <c r="P81" s="250" t="str">
        <f t="shared" si="3"/>
        <v>True</v>
      </c>
      <c r="Q81" s="250">
        <f t="shared" si="4"/>
        <v>13.43511206</v>
      </c>
      <c r="R81" s="250">
        <f t="shared" si="15"/>
        <v>2.380541751</v>
      </c>
      <c r="S81" s="250">
        <f t="shared" si="5"/>
        <v>0.1141814075</v>
      </c>
      <c r="T81" s="250">
        <f t="shared" si="6"/>
        <v>0.3306046545</v>
      </c>
      <c r="U81" s="250">
        <f t="shared" si="7"/>
        <v>4.354618531</v>
      </c>
      <c r="V81" s="368">
        <f t="shared" si="8"/>
        <v>22.52806586</v>
      </c>
      <c r="W81" s="250" t="str">
        <f t="shared" si="9"/>
        <v>False</v>
      </c>
      <c r="X81" s="269">
        <f t="shared" si="10"/>
        <v>0.2833739476</v>
      </c>
    </row>
    <row r="82" ht="12.75" customHeight="1">
      <c r="A82" s="270"/>
      <c r="B82" s="371"/>
      <c r="C82" s="371"/>
      <c r="D82" s="371"/>
      <c r="E82" s="371"/>
      <c r="F82" s="371"/>
      <c r="G82" s="371"/>
      <c r="H82" s="371"/>
      <c r="J82" s="250">
        <f t="shared" si="11"/>
        <v>37</v>
      </c>
      <c r="K82" s="250">
        <f t="shared" si="12"/>
        <v>2.656616486</v>
      </c>
      <c r="L82" s="250">
        <f t="shared" si="13"/>
        <v>38.07802696</v>
      </c>
      <c r="M82" s="250">
        <f t="shared" si="14"/>
        <v>35.00624223</v>
      </c>
      <c r="N82" s="250">
        <f t="shared" si="1"/>
        <v>13.70151161</v>
      </c>
      <c r="O82" s="250">
        <f t="shared" si="2"/>
        <v>13.64656415</v>
      </c>
      <c r="P82" s="250" t="str">
        <f t="shared" si="3"/>
        <v>True</v>
      </c>
      <c r="Q82" s="250">
        <f t="shared" si="4"/>
        <v>13.64656415</v>
      </c>
      <c r="R82" s="250">
        <f t="shared" si="15"/>
        <v>2.489120314</v>
      </c>
      <c r="S82" s="250">
        <f t="shared" si="5"/>
        <v>0.1167790141</v>
      </c>
      <c r="T82" s="250">
        <f t="shared" si="6"/>
        <v>0.3380601711</v>
      </c>
      <c r="U82" s="250">
        <f t="shared" si="7"/>
        <v>4.55323644</v>
      </c>
      <c r="V82" s="368">
        <f t="shared" si="8"/>
        <v>22.86847342</v>
      </c>
      <c r="W82" s="250" t="str">
        <f t="shared" si="9"/>
        <v>False</v>
      </c>
      <c r="X82" s="269">
        <f t="shared" si="10"/>
        <v>0.2913942325</v>
      </c>
    </row>
    <row r="83" ht="12.75" customHeight="1">
      <c r="A83" s="266"/>
      <c r="J83" s="250">
        <f t="shared" si="11"/>
        <v>38</v>
      </c>
      <c r="K83" s="250">
        <f t="shared" si="12"/>
        <v>2.722797481</v>
      </c>
      <c r="L83" s="250">
        <f t="shared" si="13"/>
        <v>40.21816003</v>
      </c>
      <c r="M83" s="250">
        <f t="shared" si="14"/>
        <v>37.02167236</v>
      </c>
      <c r="N83" s="250">
        <f t="shared" si="1"/>
        <v>13.93012505</v>
      </c>
      <c r="O83" s="250">
        <f t="shared" si="2"/>
        <v>13.85141419</v>
      </c>
      <c r="P83" s="250" t="str">
        <f t="shared" si="3"/>
        <v>True</v>
      </c>
      <c r="Q83" s="250">
        <f t="shared" si="4"/>
        <v>13.85141419</v>
      </c>
      <c r="R83" s="250">
        <f t="shared" si="15"/>
        <v>2.599029414</v>
      </c>
      <c r="S83" s="250">
        <f t="shared" si="5"/>
        <v>0.1193518601</v>
      </c>
      <c r="T83" s="250">
        <f t="shared" si="6"/>
        <v>0.3454432091</v>
      </c>
      <c r="U83" s="250">
        <f t="shared" si="7"/>
        <v>4.754288238</v>
      </c>
      <c r="V83" s="368">
        <f t="shared" si="8"/>
        <v>23.20315715</v>
      </c>
      <c r="W83" s="250" t="str">
        <f t="shared" si="9"/>
        <v>False</v>
      </c>
      <c r="X83" s="269">
        <f t="shared" si="10"/>
        <v>0.2993722195</v>
      </c>
    </row>
    <row r="84" ht="12.75" customHeight="1">
      <c r="A84" s="266"/>
      <c r="J84" s="250">
        <f t="shared" si="11"/>
        <v>39</v>
      </c>
      <c r="K84" s="250">
        <f t="shared" si="12"/>
        <v>2.788484014</v>
      </c>
      <c r="L84" s="250">
        <f t="shared" si="13"/>
        <v>42.40918578</v>
      </c>
      <c r="M84" s="250">
        <f t="shared" si="14"/>
        <v>39.0868117</v>
      </c>
      <c r="N84" s="250">
        <f t="shared" si="1"/>
        <v>14.15545649</v>
      </c>
      <c r="O84" s="250">
        <f t="shared" si="2"/>
        <v>14.05005967</v>
      </c>
      <c r="P84" s="250" t="str">
        <f t="shared" si="3"/>
        <v>True</v>
      </c>
      <c r="Q84" s="250">
        <f t="shared" si="4"/>
        <v>14.05005967</v>
      </c>
      <c r="R84" s="250">
        <f t="shared" si="15"/>
        <v>2.710242367</v>
      </c>
      <c r="S84" s="250">
        <f t="shared" si="5"/>
        <v>0.1219009019</v>
      </c>
      <c r="T84" s="250">
        <f t="shared" si="6"/>
        <v>0.3527565832</v>
      </c>
      <c r="U84" s="250">
        <f t="shared" si="7"/>
        <v>4.95772512</v>
      </c>
      <c r="V84" s="368">
        <f t="shared" si="8"/>
        <v>23.53238104</v>
      </c>
      <c r="W84" s="250" t="str">
        <f t="shared" si="9"/>
        <v>False</v>
      </c>
      <c r="X84" s="269">
        <f t="shared" si="10"/>
        <v>0.3073093589</v>
      </c>
    </row>
    <row r="85" ht="12.75" customHeight="1">
      <c r="A85" s="266"/>
      <c r="I85" s="371"/>
      <c r="J85" s="371">
        <f t="shared" si="11"/>
        <v>40</v>
      </c>
      <c r="K85" s="250">
        <f t="shared" si="12"/>
        <v>2.853694042</v>
      </c>
      <c r="L85" s="250">
        <f t="shared" si="13"/>
        <v>44.65074811</v>
      </c>
      <c r="M85" s="250">
        <f t="shared" si="14"/>
        <v>41.20132528</v>
      </c>
      <c r="N85" s="250">
        <f t="shared" si="1"/>
        <v>14.3776465</v>
      </c>
      <c r="O85" s="250">
        <f t="shared" si="2"/>
        <v>14.24286334</v>
      </c>
      <c r="P85" s="250" t="str">
        <f t="shared" si="3"/>
        <v>True</v>
      </c>
      <c r="Q85" s="250">
        <f t="shared" si="4"/>
        <v>14.24286334</v>
      </c>
      <c r="R85" s="250">
        <f t="shared" si="15"/>
        <v>2.822733822</v>
      </c>
      <c r="S85" s="250">
        <f t="shared" si="5"/>
        <v>0.1244270331</v>
      </c>
      <c r="T85" s="250">
        <f t="shared" si="6"/>
        <v>0.360002922</v>
      </c>
      <c r="U85" s="250">
        <f t="shared" si="7"/>
        <v>5.163500705</v>
      </c>
      <c r="V85" s="368">
        <f t="shared" si="8"/>
        <v>23.85638968</v>
      </c>
      <c r="W85" s="250" t="str">
        <f t="shared" si="9"/>
        <v>False</v>
      </c>
      <c r="X85" s="269">
        <f t="shared" si="10"/>
        <v>0.3152070123</v>
      </c>
    </row>
    <row r="86" ht="12.75" customHeight="1">
      <c r="A86" s="266"/>
      <c r="J86" s="250">
        <f t="shared" si="11"/>
        <v>41</v>
      </c>
      <c r="K86" s="250">
        <f t="shared" si="12"/>
        <v>2.918444386</v>
      </c>
      <c r="L86" s="250">
        <f t="shared" si="13"/>
        <v>46.94250349</v>
      </c>
      <c r="M86" s="250">
        <f t="shared" si="14"/>
        <v>43.36488972</v>
      </c>
      <c r="N86" s="250">
        <f t="shared" si="1"/>
        <v>14.59682591</v>
      </c>
      <c r="O86" s="250">
        <f t="shared" si="2"/>
        <v>14.43015718</v>
      </c>
      <c r="P86" s="250" t="str">
        <f t="shared" si="3"/>
        <v>True</v>
      </c>
      <c r="Q86" s="250">
        <f t="shared" si="4"/>
        <v>14.43015718</v>
      </c>
      <c r="R86" s="250">
        <f t="shared" si="15"/>
        <v>2.936479646</v>
      </c>
      <c r="S86" s="250">
        <f t="shared" si="5"/>
        <v>0.12693109</v>
      </c>
      <c r="T86" s="250">
        <f t="shared" si="6"/>
        <v>0.3671846858</v>
      </c>
      <c r="U86" s="250">
        <f t="shared" si="7"/>
        <v>5.371570853</v>
      </c>
      <c r="V86" s="368">
        <f t="shared" si="8"/>
        <v>24.17541017</v>
      </c>
      <c r="W86" s="250" t="str">
        <f t="shared" si="9"/>
        <v>False</v>
      </c>
      <c r="X86" s="269">
        <f t="shared" si="10"/>
        <v>0.3230664608</v>
      </c>
    </row>
    <row r="87" ht="12.75" customHeight="1">
      <c r="A87" s="270"/>
      <c r="B87" s="371"/>
      <c r="C87" s="371"/>
      <c r="D87" s="371"/>
      <c r="E87" s="371"/>
      <c r="F87" s="371"/>
      <c r="G87" s="371"/>
      <c r="H87" s="371"/>
      <c r="J87" s="250">
        <f t="shared" si="11"/>
        <v>42</v>
      </c>
      <c r="K87" s="250">
        <f t="shared" si="12"/>
        <v>2.982750837</v>
      </c>
      <c r="L87" s="250">
        <f t="shared" si="13"/>
        <v>49.2841202</v>
      </c>
      <c r="M87" s="250">
        <f t="shared" si="14"/>
        <v>45.57719256</v>
      </c>
      <c r="N87" s="250">
        <f t="shared" si="1"/>
        <v>14.81311668</v>
      </c>
      <c r="O87" s="250">
        <f t="shared" si="2"/>
        <v>14.61224573</v>
      </c>
      <c r="P87" s="250" t="str">
        <f t="shared" si="3"/>
        <v>True</v>
      </c>
      <c r="Q87" s="250">
        <f t="shared" si="4"/>
        <v>14.61224573</v>
      </c>
      <c r="R87" s="250">
        <f t="shared" si="15"/>
        <v>3.051456843</v>
      </c>
      <c r="S87" s="250">
        <f t="shared" si="5"/>
        <v>0.1294138571</v>
      </c>
      <c r="T87" s="250">
        <f t="shared" si="6"/>
        <v>0.3743041811</v>
      </c>
      <c r="U87" s="250">
        <f t="shared" si="7"/>
        <v>5.581893496</v>
      </c>
      <c r="V87" s="368">
        <f t="shared" si="8"/>
        <v>24.48965382</v>
      </c>
      <c r="W87" s="250" t="str">
        <f t="shared" si="9"/>
        <v>False</v>
      </c>
      <c r="X87" s="269">
        <f t="shared" si="10"/>
        <v>0.3308889111</v>
      </c>
    </row>
    <row r="88" ht="12.75" customHeight="1">
      <c r="A88" s="266"/>
      <c r="J88" s="250">
        <f t="shared" si="11"/>
        <v>43</v>
      </c>
      <c r="K88" s="250">
        <f t="shared" si="12"/>
        <v>3.046628238</v>
      </c>
      <c r="L88" s="250">
        <f t="shared" si="13"/>
        <v>51.67527764</v>
      </c>
      <c r="M88" s="250">
        <f t="shared" si="14"/>
        <v>47.83793163</v>
      </c>
      <c r="N88" s="250">
        <f t="shared" si="1"/>
        <v>15.02663276</v>
      </c>
      <c r="O88" s="250">
        <f t="shared" si="2"/>
        <v>14.78940906</v>
      </c>
      <c r="P88" s="250" t="str">
        <f t="shared" si="3"/>
        <v>True</v>
      </c>
      <c r="Q88" s="250">
        <f t="shared" si="4"/>
        <v>14.78940906</v>
      </c>
      <c r="R88" s="250">
        <f t="shared" si="15"/>
        <v>3.167643464</v>
      </c>
      <c r="S88" s="250">
        <f t="shared" si="5"/>
        <v>0.131876071</v>
      </c>
      <c r="T88" s="250">
        <f t="shared" si="6"/>
        <v>0.381363574</v>
      </c>
      <c r="U88" s="250">
        <f t="shared" si="7"/>
        <v>5.794428484</v>
      </c>
      <c r="V88" s="368">
        <f t="shared" si="8"/>
        <v>24.79931764</v>
      </c>
      <c r="W88" s="250" t="str">
        <f t="shared" si="9"/>
        <v>False</v>
      </c>
      <c r="X88" s="269">
        <f t="shared" si="10"/>
        <v>0.3386755018</v>
      </c>
    </row>
    <row r="89" ht="12.75" customHeight="1">
      <c r="A89" s="266"/>
      <c r="J89" s="250">
        <f t="shared" si="11"/>
        <v>44</v>
      </c>
      <c r="K89" s="250">
        <f t="shared" si="12"/>
        <v>3.110090568</v>
      </c>
      <c r="L89" s="250">
        <f t="shared" si="13"/>
        <v>54.11566566</v>
      </c>
      <c r="M89" s="250">
        <f t="shared" si="14"/>
        <v>50.14681442</v>
      </c>
      <c r="N89" s="250">
        <f t="shared" si="1"/>
        <v>15.23748078</v>
      </c>
      <c r="O89" s="250">
        <f t="shared" si="2"/>
        <v>14.96190528</v>
      </c>
      <c r="P89" s="250" t="str">
        <f t="shared" si="3"/>
        <v>True</v>
      </c>
      <c r="Q89" s="250">
        <f t="shared" si="4"/>
        <v>14.96190528</v>
      </c>
      <c r="R89" s="250">
        <f t="shared" si="15"/>
        <v>3.285018535</v>
      </c>
      <c r="S89" s="250">
        <f t="shared" si="5"/>
        <v>0.1343184251</v>
      </c>
      <c r="T89" s="250">
        <f t="shared" si="6"/>
        <v>0.3883649022</v>
      </c>
      <c r="U89" s="250">
        <f t="shared" si="7"/>
        <v>6.009137449</v>
      </c>
      <c r="V89" s="368">
        <f t="shared" si="8"/>
        <v>25.10458564</v>
      </c>
      <c r="W89" s="250" t="str">
        <f t="shared" si="9"/>
        <v>False</v>
      </c>
      <c r="X89" s="269">
        <f t="shared" si="10"/>
        <v>0.3464273089</v>
      </c>
    </row>
    <row r="90" ht="12.75" customHeight="1">
      <c r="A90" s="266"/>
      <c r="I90" s="371"/>
      <c r="J90" s="371">
        <f t="shared" si="11"/>
        <v>45</v>
      </c>
      <c r="K90" s="250">
        <f t="shared" si="12"/>
        <v>3.173151011</v>
      </c>
      <c r="L90" s="250">
        <f t="shared" si="13"/>
        <v>56.60498397</v>
      </c>
      <c r="M90" s="250">
        <f t="shared" si="14"/>
        <v>52.50355756</v>
      </c>
      <c r="N90" s="250">
        <f t="shared" si="1"/>
        <v>15.44576069</v>
      </c>
      <c r="O90" s="250">
        <f t="shared" si="2"/>
        <v>15.12997281</v>
      </c>
      <c r="P90" s="250" t="str">
        <f t="shared" si="3"/>
        <v>True</v>
      </c>
      <c r="Q90" s="250">
        <f t="shared" si="4"/>
        <v>15.12997281</v>
      </c>
      <c r="R90" s="250">
        <f t="shared" si="15"/>
        <v>3.403561987</v>
      </c>
      <c r="S90" s="250">
        <f t="shared" si="5"/>
        <v>0.1367415724</v>
      </c>
      <c r="T90" s="250">
        <f t="shared" si="6"/>
        <v>0.3953100855</v>
      </c>
      <c r="U90" s="250">
        <f t="shared" si="7"/>
        <v>6.225983684</v>
      </c>
      <c r="V90" s="368">
        <f t="shared" si="8"/>
        <v>25.40563001</v>
      </c>
      <c r="W90" s="250" t="str">
        <f t="shared" si="9"/>
        <v>False</v>
      </c>
      <c r="X90" s="269">
        <f t="shared" si="10"/>
        <v>0.3541453505</v>
      </c>
    </row>
    <row r="91" ht="12.75" customHeight="1">
      <c r="A91" s="266"/>
      <c r="J91" s="250">
        <f t="shared" si="11"/>
        <v>46</v>
      </c>
      <c r="K91" s="250">
        <f t="shared" si="12"/>
        <v>3.235822018</v>
      </c>
      <c r="L91" s="250">
        <f t="shared" si="13"/>
        <v>59.14294157</v>
      </c>
      <c r="M91" s="250">
        <f t="shared" si="14"/>
        <v>54.90788633</v>
      </c>
      <c r="N91" s="250">
        <f t="shared" si="1"/>
        <v>15.65156636</v>
      </c>
      <c r="O91" s="250">
        <f t="shared" si="2"/>
        <v>15.29383231</v>
      </c>
      <c r="P91" s="250" t="str">
        <f t="shared" si="3"/>
        <v>True</v>
      </c>
      <c r="Q91" s="250">
        <f t="shared" si="4"/>
        <v>15.29383231</v>
      </c>
      <c r="R91" s="250">
        <f t="shared" si="15"/>
        <v>3.5232546</v>
      </c>
      <c r="S91" s="250">
        <f t="shared" si="5"/>
        <v>0.1391461296</v>
      </c>
      <c r="T91" s="250">
        <f t="shared" si="6"/>
        <v>0.4022009352</v>
      </c>
      <c r="U91" s="250">
        <f t="shared" si="7"/>
        <v>6.444932026</v>
      </c>
      <c r="V91" s="368">
        <f t="shared" si="8"/>
        <v>25.70261211</v>
      </c>
      <c r="W91" s="250" t="str">
        <f t="shared" si="9"/>
        <v>False</v>
      </c>
      <c r="X91" s="269">
        <f t="shared" si="10"/>
        <v>0.3618305915</v>
      </c>
    </row>
    <row r="92" ht="12.75" customHeight="1">
      <c r="A92" s="270"/>
      <c r="B92" s="371"/>
      <c r="C92" s="371"/>
      <c r="D92" s="371"/>
      <c r="E92" s="371"/>
      <c r="F92" s="371"/>
      <c r="G92" s="371"/>
      <c r="H92" s="371"/>
      <c r="J92" s="250">
        <f t="shared" si="11"/>
        <v>47</v>
      </c>
      <c r="K92" s="250">
        <f t="shared" si="12"/>
        <v>3.298115368</v>
      </c>
      <c r="L92" s="250">
        <f t="shared" si="13"/>
        <v>61.7292563</v>
      </c>
      <c r="M92" s="250">
        <f t="shared" si="14"/>
        <v>57.35953415</v>
      </c>
      <c r="N92" s="250">
        <f t="shared" si="1"/>
        <v>15.85498606</v>
      </c>
      <c r="O92" s="250">
        <f t="shared" si="2"/>
        <v>15.45368839</v>
      </c>
      <c r="P92" s="250" t="str">
        <f t="shared" si="3"/>
        <v>True</v>
      </c>
      <c r="Q92" s="250">
        <f t="shared" si="4"/>
        <v>15.45368839</v>
      </c>
      <c r="R92" s="250">
        <f t="shared" si="15"/>
        <v>3.644077941</v>
      </c>
      <c r="S92" s="250">
        <f t="shared" si="5"/>
        <v>0.1415326792</v>
      </c>
      <c r="T92" s="250">
        <f t="shared" si="6"/>
        <v>0.4090391629</v>
      </c>
      <c r="U92" s="250">
        <f t="shared" si="7"/>
        <v>6.665948759</v>
      </c>
      <c r="V92" s="368">
        <f t="shared" si="8"/>
        <v>25.99568344</v>
      </c>
      <c r="W92" s="250" t="str">
        <f t="shared" si="9"/>
        <v>False</v>
      </c>
      <c r="X92" s="269">
        <f t="shared" si="10"/>
        <v>0.369483947</v>
      </c>
    </row>
    <row r="93" ht="12.75" customHeight="1">
      <c r="A93" s="266"/>
      <c r="J93" s="250">
        <f t="shared" si="11"/>
        <v>48</v>
      </c>
      <c r="K93" s="250">
        <f t="shared" si="12"/>
        <v>3.360042213</v>
      </c>
      <c r="L93" s="250">
        <f t="shared" si="13"/>
        <v>64.36365431</v>
      </c>
      <c r="M93" s="250">
        <f t="shared" si="14"/>
        <v>59.85824222</v>
      </c>
      <c r="N93" s="250">
        <f t="shared" si="1"/>
        <v>16.05610292</v>
      </c>
      <c r="O93" s="250">
        <f t="shared" si="2"/>
        <v>15.60973114</v>
      </c>
      <c r="P93" s="250" t="str">
        <f t="shared" si="3"/>
        <v>True</v>
      </c>
      <c r="Q93" s="250">
        <f t="shared" si="4"/>
        <v>15.60973114</v>
      </c>
      <c r="R93" s="250">
        <f t="shared" si="15"/>
        <v>3.766014318</v>
      </c>
      <c r="S93" s="250">
        <f t="shared" si="5"/>
        <v>0.1439017726</v>
      </c>
      <c r="T93" s="250">
        <f t="shared" si="6"/>
        <v>0.4158263879</v>
      </c>
      <c r="U93" s="250">
        <f t="shared" si="7"/>
        <v>6.889001519</v>
      </c>
      <c r="V93" s="368">
        <f t="shared" si="8"/>
        <v>26.28498643</v>
      </c>
      <c r="W93" s="250" t="str">
        <f t="shared" si="9"/>
        <v>False</v>
      </c>
      <c r="X93" s="269">
        <f t="shared" si="10"/>
        <v>0.3771062866</v>
      </c>
    </row>
    <row r="94" ht="12.75" customHeight="1">
      <c r="A94" s="266"/>
      <c r="J94" s="250">
        <f t="shared" si="11"/>
        <v>49</v>
      </c>
      <c r="K94" s="250">
        <f t="shared" si="12"/>
        <v>3.421613133</v>
      </c>
      <c r="L94" s="250">
        <f t="shared" si="13"/>
        <v>67.04586967</v>
      </c>
      <c r="M94" s="250">
        <f t="shared" si="14"/>
        <v>62.40375905</v>
      </c>
      <c r="N94" s="250">
        <f t="shared" si="1"/>
        <v>16.25499535</v>
      </c>
      <c r="O94" s="250">
        <f t="shared" si="2"/>
        <v>15.76213747</v>
      </c>
      <c r="P94" s="250" t="str">
        <f t="shared" si="3"/>
        <v>True</v>
      </c>
      <c r="Q94" s="250">
        <f t="shared" si="4"/>
        <v>15.76213747</v>
      </c>
      <c r="R94" s="250">
        <f t="shared" si="15"/>
        <v>3.88904673</v>
      </c>
      <c r="S94" s="250">
        <f t="shared" si="5"/>
        <v>0.146253932</v>
      </c>
      <c r="T94" s="250">
        <f t="shared" si="6"/>
        <v>0.4225641442</v>
      </c>
      <c r="U94" s="250">
        <f t="shared" si="7"/>
        <v>7.114059206</v>
      </c>
      <c r="V94" s="368">
        <f t="shared" si="8"/>
        <v>26.57065518</v>
      </c>
      <c r="W94" s="250" t="str">
        <f t="shared" si="9"/>
        <v>False</v>
      </c>
      <c r="X94" s="269">
        <f t="shared" si="10"/>
        <v>0.384698437</v>
      </c>
    </row>
    <row r="95" ht="12.75" customHeight="1">
      <c r="A95" s="266"/>
      <c r="I95" s="371"/>
      <c r="J95" s="371">
        <f t="shared" si="11"/>
        <v>50</v>
      </c>
      <c r="K95" s="250">
        <f t="shared" si="12"/>
        <v>3.482838169</v>
      </c>
      <c r="L95" s="250">
        <f t="shared" si="13"/>
        <v>69.77564395</v>
      </c>
      <c r="M95" s="250">
        <f t="shared" si="14"/>
        <v>64.99584016</v>
      </c>
      <c r="N95" s="250">
        <f t="shared" si="1"/>
        <v>16.45173738</v>
      </c>
      <c r="O95" s="250">
        <f t="shared" si="2"/>
        <v>15.91107228</v>
      </c>
      <c r="P95" s="250" t="str">
        <f t="shared" si="3"/>
        <v>True</v>
      </c>
      <c r="Q95" s="250">
        <f t="shared" si="4"/>
        <v>15.91107228</v>
      </c>
      <c r="R95" s="250">
        <f t="shared" si="15"/>
        <v>4.013158827</v>
      </c>
      <c r="S95" s="250">
        <f t="shared" si="5"/>
        <v>0.1485896531</v>
      </c>
      <c r="T95" s="250">
        <f t="shared" si="6"/>
        <v>0.4292538868</v>
      </c>
      <c r="U95" s="250">
        <f t="shared" si="7"/>
        <v>7.341091913</v>
      </c>
      <c r="V95" s="368">
        <f t="shared" si="8"/>
        <v>26.85281612</v>
      </c>
      <c r="W95" s="250" t="str">
        <f t="shared" si="9"/>
        <v>False</v>
      </c>
      <c r="X95" s="269">
        <f t="shared" si="10"/>
        <v>0.3922611856</v>
      </c>
    </row>
    <row r="96" ht="12.75" customHeight="1">
      <c r="A96" s="266"/>
      <c r="J96" s="250">
        <f t="shared" si="11"/>
        <v>51</v>
      </c>
      <c r="K96" s="250">
        <f t="shared" si="12"/>
        <v>3.543726867</v>
      </c>
      <c r="L96" s="250">
        <f t="shared" si="13"/>
        <v>72.55272586</v>
      </c>
      <c r="M96" s="250">
        <f t="shared" si="14"/>
        <v>67.6342477</v>
      </c>
      <c r="N96" s="250">
        <f t="shared" si="1"/>
        <v>16.64639905</v>
      </c>
      <c r="O96" s="250">
        <f t="shared" si="2"/>
        <v>16.05668955</v>
      </c>
      <c r="P96" s="250" t="str">
        <f t="shared" si="3"/>
        <v>True</v>
      </c>
      <c r="Q96" s="250">
        <f t="shared" si="4"/>
        <v>16.05668955</v>
      </c>
      <c r="R96" s="250">
        <f t="shared" si="15"/>
        <v>4.138334869</v>
      </c>
      <c r="S96" s="250">
        <f t="shared" si="5"/>
        <v>0.1509094065</v>
      </c>
      <c r="T96" s="250">
        <f t="shared" si="6"/>
        <v>0.4358969974</v>
      </c>
      <c r="U96" s="250">
        <f t="shared" si="7"/>
        <v>7.570070847</v>
      </c>
      <c r="V96" s="368">
        <f t="shared" si="8"/>
        <v>27.13158864</v>
      </c>
      <c r="W96" s="250" t="str">
        <f t="shared" si="9"/>
        <v>False</v>
      </c>
      <c r="X96" s="269">
        <f t="shared" si="10"/>
        <v>0.3997952824</v>
      </c>
    </row>
    <row r="97" ht="12.75" customHeight="1">
      <c r="A97" s="270"/>
      <c r="B97" s="371"/>
      <c r="C97" s="371"/>
      <c r="D97" s="371"/>
      <c r="E97" s="371"/>
      <c r="F97" s="371"/>
      <c r="G97" s="371"/>
      <c r="H97" s="371"/>
      <c r="J97" s="250">
        <f t="shared" si="11"/>
        <v>52</v>
      </c>
      <c r="K97" s="250">
        <f t="shared" si="12"/>
        <v>3.604288311</v>
      </c>
      <c r="L97" s="250">
        <f t="shared" si="13"/>
        <v>75.37687088</v>
      </c>
      <c r="M97" s="250">
        <f t="shared" si="14"/>
        <v>70.31875013</v>
      </c>
      <c r="N97" s="250">
        <f t="shared" si="1"/>
        <v>16.83904662</v>
      </c>
      <c r="O97" s="250">
        <f t="shared" si="2"/>
        <v>16.19913326</v>
      </c>
      <c r="P97" s="250" t="str">
        <f t="shared" si="3"/>
        <v>True</v>
      </c>
      <c r="Q97" s="250">
        <f t="shared" si="4"/>
        <v>16.19913326</v>
      </c>
      <c r="R97" s="250">
        <f t="shared" si="15"/>
        <v>4.264559693</v>
      </c>
      <c r="S97" s="250">
        <f t="shared" si="5"/>
        <v>0.1532136397</v>
      </c>
      <c r="T97" s="250">
        <f t="shared" si="6"/>
        <v>0.4424947896</v>
      </c>
      <c r="U97" s="250">
        <f t="shared" si="7"/>
        <v>7.80096827</v>
      </c>
      <c r="V97" s="368">
        <f t="shared" si="8"/>
        <v>27.40708555</v>
      </c>
      <c r="W97" s="250" t="str">
        <f t="shared" si="9"/>
        <v>False</v>
      </c>
      <c r="X97" s="269">
        <f t="shared" si="10"/>
        <v>0.4073014434</v>
      </c>
    </row>
    <row r="98" ht="12.75" customHeight="1">
      <c r="A98" s="266"/>
      <c r="J98" s="250">
        <f t="shared" si="11"/>
        <v>53</v>
      </c>
      <c r="K98" s="250">
        <f t="shared" si="12"/>
        <v>3.664531152</v>
      </c>
      <c r="L98" s="250">
        <f t="shared" si="13"/>
        <v>78.24784097</v>
      </c>
      <c r="M98" s="250">
        <f t="shared" si="14"/>
        <v>73.04912194</v>
      </c>
      <c r="N98" s="250">
        <f t="shared" si="1"/>
        <v>17.02974295</v>
      </c>
      <c r="O98" s="250">
        <f t="shared" si="2"/>
        <v>16.33853822</v>
      </c>
      <c r="P98" s="250" t="str">
        <f t="shared" si="3"/>
        <v>True</v>
      </c>
      <c r="Q98" s="250">
        <f t="shared" si="4"/>
        <v>16.33853822</v>
      </c>
      <c r="R98" s="250">
        <f t="shared" si="15"/>
        <v>4.391818676</v>
      </c>
      <c r="S98" s="250">
        <f t="shared" si="5"/>
        <v>0.1555027786</v>
      </c>
      <c r="T98" s="250">
        <f t="shared" si="6"/>
        <v>0.4490485133</v>
      </c>
      <c r="U98" s="250">
        <f t="shared" si="7"/>
        <v>8.033757434</v>
      </c>
      <c r="V98" s="368">
        <f t="shared" si="8"/>
        <v>27.67941367</v>
      </c>
      <c r="W98" s="250" t="str">
        <f t="shared" si="9"/>
        <v>False</v>
      </c>
      <c r="X98" s="269">
        <f t="shared" si="10"/>
        <v>0.4147803519</v>
      </c>
    </row>
    <row r="99" ht="12.75" customHeight="1">
      <c r="A99" s="266"/>
      <c r="J99" s="250">
        <f t="shared" si="11"/>
        <v>54</v>
      </c>
      <c r="K99" s="250">
        <f t="shared" si="12"/>
        <v>3.724463643</v>
      </c>
      <c r="L99" s="250">
        <f t="shared" si="13"/>
        <v>81.16540425</v>
      </c>
      <c r="M99" s="250">
        <f t="shared" si="14"/>
        <v>75.82514336</v>
      </c>
      <c r="N99" s="250">
        <f t="shared" si="1"/>
        <v>17.21854764</v>
      </c>
      <c r="O99" s="250">
        <f t="shared" si="2"/>
        <v>16.47503088</v>
      </c>
      <c r="P99" s="250" t="str">
        <f t="shared" si="3"/>
        <v>True</v>
      </c>
      <c r="Q99" s="250">
        <f t="shared" si="4"/>
        <v>16.47503088</v>
      </c>
      <c r="R99" s="250">
        <f t="shared" si="15"/>
        <v>4.520097707</v>
      </c>
      <c r="S99" s="250">
        <f t="shared" si="5"/>
        <v>0.1577772291</v>
      </c>
      <c r="T99" s="250">
        <f t="shared" si="6"/>
        <v>0.4555593595</v>
      </c>
      <c r="U99" s="250">
        <f t="shared" si="7"/>
        <v>8.268412528</v>
      </c>
      <c r="V99" s="368">
        <f t="shared" si="8"/>
        <v>27.94867416</v>
      </c>
      <c r="W99" s="250" t="str">
        <f t="shared" si="9"/>
        <v>False</v>
      </c>
      <c r="X99" s="269">
        <f t="shared" si="10"/>
        <v>0.4222326615</v>
      </c>
    </row>
    <row r="100" ht="12.75" customHeight="1">
      <c r="A100" s="266"/>
      <c r="I100" s="371"/>
      <c r="J100" s="371">
        <f t="shared" si="11"/>
        <v>55</v>
      </c>
      <c r="K100" s="250">
        <f t="shared" si="12"/>
        <v>3.784093658</v>
      </c>
      <c r="L100" s="250">
        <f t="shared" si="13"/>
        <v>84.12933473</v>
      </c>
      <c r="M100" s="250">
        <f t="shared" si="14"/>
        <v>78.64660013</v>
      </c>
      <c r="N100" s="250">
        <f t="shared" si="1"/>
        <v>17.40551736</v>
      </c>
      <c r="O100" s="250">
        <f t="shared" si="2"/>
        <v>16.60872996</v>
      </c>
      <c r="P100" s="250" t="str">
        <f t="shared" si="3"/>
        <v>True</v>
      </c>
      <c r="Q100" s="250">
        <f t="shared" si="4"/>
        <v>16.60872996</v>
      </c>
      <c r="R100" s="250">
        <f t="shared" si="15"/>
        <v>4.649383161</v>
      </c>
      <c r="S100" s="250">
        <f t="shared" si="5"/>
        <v>0.1600373783</v>
      </c>
      <c r="T100" s="250">
        <f t="shared" si="6"/>
        <v>0.4620284637</v>
      </c>
      <c r="U100" s="250">
        <f t="shared" si="7"/>
        <v>8.504908625</v>
      </c>
      <c r="V100" s="368">
        <f t="shared" si="8"/>
        <v>28.21496302</v>
      </c>
      <c r="W100" s="250" t="str">
        <f t="shared" si="9"/>
        <v>False</v>
      </c>
      <c r="X100" s="269">
        <f t="shared" si="10"/>
        <v>0.4296589973</v>
      </c>
    </row>
    <row r="101" ht="12.75" customHeight="1">
      <c r="A101" s="266"/>
      <c r="J101" s="250">
        <f t="shared" si="11"/>
        <v>56</v>
      </c>
      <c r="K101" s="250">
        <f t="shared" si="12"/>
        <v>3.843428722</v>
      </c>
      <c r="L101" s="250">
        <f t="shared" si="13"/>
        <v>87.13941202</v>
      </c>
      <c r="M101" s="250">
        <f t="shared" si="14"/>
        <v>81.51328322</v>
      </c>
      <c r="N101" s="250">
        <f t="shared" si="1"/>
        <v>17.59070595</v>
      </c>
      <c r="O101" s="250">
        <f t="shared" si="2"/>
        <v>16.73974709</v>
      </c>
      <c r="P101" s="250" t="str">
        <f t="shared" si="3"/>
        <v>True</v>
      </c>
      <c r="Q101" s="250">
        <f t="shared" si="4"/>
        <v>16.73974709</v>
      </c>
      <c r="R101" s="250">
        <f t="shared" si="15"/>
        <v>4.779661867</v>
      </c>
      <c r="S101" s="250">
        <f t="shared" si="5"/>
        <v>0.1622835957</v>
      </c>
      <c r="T101" s="250">
        <f t="shared" si="6"/>
        <v>0.4684569098</v>
      </c>
      <c r="U101" s="250">
        <f t="shared" si="7"/>
        <v>8.743221634</v>
      </c>
      <c r="V101" s="368">
        <f t="shared" si="8"/>
        <v>28.47837139</v>
      </c>
      <c r="W101" s="250" t="str">
        <f t="shared" si="9"/>
        <v>False</v>
      </c>
      <c r="X101" s="269">
        <f t="shared" si="10"/>
        <v>0.4370599577</v>
      </c>
    </row>
    <row r="102" ht="12.75" customHeight="1">
      <c r="A102" s="270"/>
      <c r="B102" s="371"/>
      <c r="C102" s="371"/>
      <c r="D102" s="371"/>
      <c r="E102" s="371"/>
      <c r="F102" s="371"/>
      <c r="G102" s="371"/>
      <c r="H102" s="371"/>
      <c r="J102" s="250">
        <f t="shared" si="11"/>
        <v>57</v>
      </c>
      <c r="K102" s="250">
        <f t="shared" si="12"/>
        <v>3.902476028</v>
      </c>
      <c r="L102" s="250">
        <f t="shared" si="13"/>
        <v>90.19542111</v>
      </c>
      <c r="M102" s="250">
        <f t="shared" si="14"/>
        <v>84.4249886</v>
      </c>
      <c r="N102" s="250">
        <f t="shared" si="1"/>
        <v>17.77416468</v>
      </c>
      <c r="O102" s="250">
        <f t="shared" si="2"/>
        <v>16.86818736</v>
      </c>
      <c r="P102" s="250" t="str">
        <f t="shared" si="3"/>
        <v>True</v>
      </c>
      <c r="Q102" s="250">
        <f t="shared" si="4"/>
        <v>16.86818736</v>
      </c>
      <c r="R102" s="250">
        <f t="shared" si="15"/>
        <v>4.91092109</v>
      </c>
      <c r="S102" s="250">
        <f t="shared" si="5"/>
        <v>0.1645162343</v>
      </c>
      <c r="T102" s="250">
        <f t="shared" si="6"/>
        <v>0.4748457335</v>
      </c>
      <c r="U102" s="250">
        <f t="shared" si="7"/>
        <v>8.983328258</v>
      </c>
      <c r="V102" s="368">
        <f t="shared" si="8"/>
        <v>28.73898591</v>
      </c>
      <c r="W102" s="250" t="str">
        <f t="shared" si="9"/>
        <v>False</v>
      </c>
      <c r="X102" s="269">
        <f t="shared" si="10"/>
        <v>0.4444361165</v>
      </c>
    </row>
    <row r="103" ht="12.75" customHeight="1">
      <c r="A103" s="266"/>
      <c r="J103" s="250">
        <f t="shared" si="11"/>
        <v>58</v>
      </c>
      <c r="K103" s="250">
        <f t="shared" si="12"/>
        <v>3.961242462</v>
      </c>
      <c r="L103" s="250">
        <f t="shared" si="13"/>
        <v>93.29715215</v>
      </c>
      <c r="M103" s="250">
        <f t="shared" si="14"/>
        <v>87.38151708</v>
      </c>
      <c r="N103" s="250">
        <f t="shared" si="1"/>
        <v>17.95594241</v>
      </c>
      <c r="O103" s="250">
        <f t="shared" si="2"/>
        <v>16.99414982</v>
      </c>
      <c r="P103" s="250" t="str">
        <f t="shared" si="3"/>
        <v>True</v>
      </c>
      <c r="Q103" s="250">
        <f t="shared" si="4"/>
        <v>16.99414982</v>
      </c>
      <c r="R103" s="250">
        <f t="shared" si="15"/>
        <v>5.043148503</v>
      </c>
      <c r="S103" s="250">
        <f t="shared" si="5"/>
        <v>0.1667356317</v>
      </c>
      <c r="T103" s="250">
        <f t="shared" si="6"/>
        <v>0.4811959248</v>
      </c>
      <c r="U103" s="250">
        <f t="shared" si="7"/>
        <v>9.225205951</v>
      </c>
      <c r="V103" s="368">
        <f t="shared" si="8"/>
        <v>28.99688902</v>
      </c>
      <c r="W103" s="250" t="str">
        <f t="shared" si="9"/>
        <v>False</v>
      </c>
      <c r="X103" s="269">
        <f t="shared" si="10"/>
        <v>0.451788024</v>
      </c>
    </row>
    <row r="104" ht="12.75" customHeight="1">
      <c r="A104" s="266"/>
      <c r="J104" s="250">
        <f t="shared" si="11"/>
        <v>59</v>
      </c>
      <c r="K104" s="250">
        <f t="shared" si="12"/>
        <v>4.019734621</v>
      </c>
      <c r="L104" s="250">
        <f t="shared" si="13"/>
        <v>96.4444002</v>
      </c>
      <c r="M104" s="250">
        <f t="shared" si="14"/>
        <v>90.38267405</v>
      </c>
      <c r="N104" s="250">
        <f t="shared" si="1"/>
        <v>18.13608573</v>
      </c>
      <c r="O104" s="250">
        <f t="shared" si="2"/>
        <v>17.1177279</v>
      </c>
      <c r="P104" s="250" t="str">
        <f t="shared" si="3"/>
        <v>True</v>
      </c>
      <c r="Q104" s="250">
        <f t="shared" si="4"/>
        <v>17.1177279</v>
      </c>
      <c r="R104" s="250">
        <f t="shared" si="15"/>
        <v>5.176332173</v>
      </c>
      <c r="S104" s="250">
        <f t="shared" si="5"/>
        <v>0.1689421113</v>
      </c>
      <c r="T104" s="250">
        <f t="shared" si="6"/>
        <v>0.4875084315</v>
      </c>
      <c r="U104" s="250">
        <f t="shared" si="7"/>
        <v>9.468832879</v>
      </c>
      <c r="V104" s="368">
        <f t="shared" si="8"/>
        <v>29.25215922</v>
      </c>
      <c r="W104" s="250" t="str">
        <f t="shared" si="9"/>
        <v>False</v>
      </c>
      <c r="X104" s="269">
        <f t="shared" si="10"/>
        <v>0.4591162081</v>
      </c>
    </row>
    <row r="105" ht="12.75" customHeight="1">
      <c r="A105" s="266"/>
      <c r="I105" s="371"/>
      <c r="J105" s="371">
        <f t="shared" si="11"/>
        <v>60</v>
      </c>
      <c r="K105" s="250">
        <f t="shared" si="12"/>
        <v>4.077958826</v>
      </c>
      <c r="L105" s="250">
        <f t="shared" si="13"/>
        <v>99.63696505</v>
      </c>
      <c r="M105" s="250">
        <f t="shared" si="14"/>
        <v>93.42826932</v>
      </c>
      <c r="N105" s="250">
        <f t="shared" si="1"/>
        <v>18.31463909</v>
      </c>
      <c r="O105" s="250">
        <f t="shared" si="2"/>
        <v>17.2390099</v>
      </c>
      <c r="P105" s="250" t="str">
        <f t="shared" si="3"/>
        <v>True</v>
      </c>
      <c r="Q105" s="250">
        <f t="shared" si="4"/>
        <v>17.2390099</v>
      </c>
      <c r="R105" s="250">
        <f t="shared" si="15"/>
        <v>5.310460532</v>
      </c>
      <c r="S105" s="250">
        <f t="shared" si="5"/>
        <v>0.1711359825</v>
      </c>
      <c r="T105" s="250">
        <f t="shared" si="6"/>
        <v>0.493784161</v>
      </c>
      <c r="U105" s="250">
        <f t="shared" si="7"/>
        <v>9.714187888</v>
      </c>
      <c r="V105" s="368">
        <f t="shared" si="8"/>
        <v>29.50487137</v>
      </c>
      <c r="W105" s="250" t="str">
        <f t="shared" si="9"/>
        <v>False</v>
      </c>
      <c r="X105" s="269">
        <f t="shared" si="10"/>
        <v>0.4664211764</v>
      </c>
    </row>
    <row r="106" ht="12.75" customHeight="1">
      <c r="A106" s="266"/>
      <c r="J106" s="250">
        <f t="shared" si="11"/>
        <v>61</v>
      </c>
      <c r="K106" s="250">
        <f t="shared" si="12"/>
        <v>4.135921144</v>
      </c>
      <c r="L106" s="250">
        <f t="shared" si="13"/>
        <v>102.874651</v>
      </c>
      <c r="M106" s="250">
        <f t="shared" si="14"/>
        <v>96.51811694</v>
      </c>
      <c r="N106" s="250">
        <f t="shared" si="1"/>
        <v>18.49164499</v>
      </c>
      <c r="O106" s="250">
        <f t="shared" si="2"/>
        <v>17.35807928</v>
      </c>
      <c r="P106" s="250" t="str">
        <f t="shared" si="3"/>
        <v>True</v>
      </c>
      <c r="Q106" s="250">
        <f t="shared" si="4"/>
        <v>17.35807928</v>
      </c>
      <c r="R106" s="250">
        <f t="shared" si="15"/>
        <v>5.44552237</v>
      </c>
      <c r="S106" s="250">
        <f t="shared" si="5"/>
        <v>0.1733175421</v>
      </c>
      <c r="T106" s="250">
        <f t="shared" si="6"/>
        <v>0.5000239834</v>
      </c>
      <c r="U106" s="250">
        <f t="shared" si="7"/>
        <v>9.961250465</v>
      </c>
      <c r="V106" s="368">
        <f t="shared" si="8"/>
        <v>29.75509685</v>
      </c>
      <c r="W106" s="250" t="str">
        <f t="shared" si="9"/>
        <v>False</v>
      </c>
      <c r="X106" s="269">
        <f t="shared" si="10"/>
        <v>0.4737034164</v>
      </c>
    </row>
    <row r="107" ht="12.75" customHeight="1">
      <c r="A107" s="270"/>
      <c r="B107" s="371"/>
      <c r="C107" s="371"/>
      <c r="D107" s="371"/>
      <c r="E107" s="371"/>
      <c r="F107" s="371"/>
      <c r="G107" s="371"/>
      <c r="H107" s="371"/>
      <c r="J107" s="250">
        <f t="shared" si="11"/>
        <v>62</v>
      </c>
      <c r="K107" s="250">
        <f t="shared" si="12"/>
        <v>4.193627397</v>
      </c>
      <c r="L107" s="250">
        <f t="shared" si="13"/>
        <v>106.1572667</v>
      </c>
      <c r="M107" s="250">
        <f t="shared" si="14"/>
        <v>99.65203504</v>
      </c>
      <c r="N107" s="250">
        <f t="shared" si="1"/>
        <v>18.66714403</v>
      </c>
      <c r="O107" s="250">
        <f t="shared" si="2"/>
        <v>17.47501507</v>
      </c>
      <c r="P107" s="250" t="str">
        <f t="shared" si="3"/>
        <v>True</v>
      </c>
      <c r="Q107" s="250">
        <f t="shared" si="4"/>
        <v>17.47501507</v>
      </c>
      <c r="R107" s="250">
        <f t="shared" si="15"/>
        <v>5.581506809</v>
      </c>
      <c r="S107" s="250">
        <f t="shared" si="5"/>
        <v>0.1754870748</v>
      </c>
      <c r="T107" s="250">
        <f t="shared" si="6"/>
        <v>0.5062287331</v>
      </c>
      <c r="U107" s="250">
        <f t="shared" si="7"/>
        <v>10.21000072</v>
      </c>
      <c r="V107" s="368">
        <f t="shared" si="8"/>
        <v>30.00290388</v>
      </c>
      <c r="W107" s="250" t="str">
        <f t="shared" si="9"/>
        <v>False</v>
      </c>
      <c r="X107" s="269">
        <f t="shared" si="10"/>
        <v>0.4809633974</v>
      </c>
    </row>
    <row r="108" ht="12.75" customHeight="1">
      <c r="A108" s="266"/>
      <c r="J108" s="250">
        <f t="shared" si="11"/>
        <v>63</v>
      </c>
      <c r="K108" s="250">
        <f t="shared" si="12"/>
        <v>4.251083182</v>
      </c>
      <c r="L108" s="250">
        <f t="shared" si="13"/>
        <v>109.484625</v>
      </c>
      <c r="M108" s="250">
        <f t="shared" si="14"/>
        <v>102.8298456</v>
      </c>
      <c r="N108" s="250">
        <f t="shared" si="1"/>
        <v>18.84117509</v>
      </c>
      <c r="O108" s="250">
        <f t="shared" si="2"/>
        <v>17.58989212</v>
      </c>
      <c r="P108" s="250" t="str">
        <f t="shared" si="3"/>
        <v>True</v>
      </c>
      <c r="Q108" s="250">
        <f t="shared" si="4"/>
        <v>17.58989212</v>
      </c>
      <c r="R108" s="250">
        <f t="shared" si="15"/>
        <v>5.71840329</v>
      </c>
      <c r="S108" s="250">
        <f t="shared" si="5"/>
        <v>0.177644854</v>
      </c>
      <c r="T108" s="250">
        <f t="shared" si="6"/>
        <v>0.5123992114</v>
      </c>
      <c r="U108" s="250">
        <f t="shared" si="7"/>
        <v>10.46041933</v>
      </c>
      <c r="V108" s="368">
        <f t="shared" si="8"/>
        <v>30.2483576</v>
      </c>
      <c r="W108" s="250" t="str">
        <f t="shared" si="9"/>
        <v>False</v>
      </c>
      <c r="X108" s="269">
        <f t="shared" si="10"/>
        <v>0.4882015708</v>
      </c>
    </row>
    <row r="109" ht="12.75" customHeight="1">
      <c r="A109" s="266"/>
      <c r="J109" s="250">
        <f t="shared" si="11"/>
        <v>64</v>
      </c>
      <c r="K109" s="250">
        <f t="shared" si="12"/>
        <v>4.308293876</v>
      </c>
      <c r="L109" s="250">
        <f t="shared" si="13"/>
        <v>112.8565428</v>
      </c>
      <c r="M109" s="250">
        <f t="shared" si="14"/>
        <v>106.0513746</v>
      </c>
      <c r="N109" s="250">
        <f t="shared" si="1"/>
        <v>19.01377538</v>
      </c>
      <c r="O109" s="250">
        <f t="shared" si="2"/>
        <v>17.70278143</v>
      </c>
      <c r="P109" s="250" t="str">
        <f t="shared" si="3"/>
        <v>True</v>
      </c>
      <c r="Q109" s="250">
        <f t="shared" si="4"/>
        <v>17.70278143</v>
      </c>
      <c r="R109" s="250">
        <f t="shared" si="15"/>
        <v>5.856201562</v>
      </c>
      <c r="S109" s="250">
        <f t="shared" si="5"/>
        <v>0.1797911424</v>
      </c>
      <c r="T109" s="250">
        <f t="shared" si="6"/>
        <v>0.5185361876</v>
      </c>
      <c r="U109" s="250">
        <f t="shared" si="7"/>
        <v>10.71248754</v>
      </c>
      <c r="V109" s="368">
        <f t="shared" si="8"/>
        <v>30.49152035</v>
      </c>
      <c r="W109" s="250" t="str">
        <f t="shared" si="9"/>
        <v>False</v>
      </c>
      <c r="X109" s="269">
        <f t="shared" si="10"/>
        <v>0.4954183718</v>
      </c>
    </row>
    <row r="110" ht="12.75" customHeight="1">
      <c r="A110" s="266"/>
      <c r="I110" s="371"/>
      <c r="J110" s="371">
        <f t="shared" si="11"/>
        <v>65</v>
      </c>
      <c r="K110" s="250">
        <f t="shared" si="12"/>
        <v>4.365264657</v>
      </c>
      <c r="L110" s="250">
        <f t="shared" si="13"/>
        <v>116.2728408</v>
      </c>
      <c r="M110" s="250">
        <f t="shared" si="14"/>
        <v>109.3164512</v>
      </c>
      <c r="N110" s="250">
        <f t="shared" si="1"/>
        <v>19.18498057</v>
      </c>
      <c r="O110" s="250">
        <f t="shared" si="2"/>
        <v>17.81375041</v>
      </c>
      <c r="P110" s="250" t="str">
        <f t="shared" si="3"/>
        <v>True</v>
      </c>
      <c r="Q110" s="250">
        <f t="shared" si="4"/>
        <v>17.81375041</v>
      </c>
      <c r="R110" s="250">
        <f t="shared" si="15"/>
        <v>5.994891661</v>
      </c>
      <c r="S110" s="250">
        <f t="shared" si="5"/>
        <v>0.1819261923</v>
      </c>
      <c r="T110" s="250">
        <f t="shared" si="6"/>
        <v>0.5246404016</v>
      </c>
      <c r="U110" s="250">
        <f t="shared" si="7"/>
        <v>10.96618713</v>
      </c>
      <c r="V110" s="368">
        <f t="shared" si="8"/>
        <v>30.73245178</v>
      </c>
      <c r="W110" s="250" t="str">
        <f t="shared" si="9"/>
        <v>False</v>
      </c>
      <c r="X110" s="269">
        <f t="shared" si="10"/>
        <v>0.5026142195</v>
      </c>
    </row>
    <row r="111" ht="12.75" customHeight="1">
      <c r="A111" s="266"/>
      <c r="J111" s="250">
        <f t="shared" si="11"/>
        <v>66</v>
      </c>
      <c r="K111" s="250">
        <f t="shared" si="12"/>
        <v>4.422000505</v>
      </c>
      <c r="L111" s="250">
        <f t="shared" si="13"/>
        <v>119.7333434</v>
      </c>
      <c r="M111" s="250">
        <f t="shared" si="14"/>
        <v>112.6249085</v>
      </c>
      <c r="N111" s="250">
        <f t="shared" si="1"/>
        <v>19.35482485</v>
      </c>
      <c r="O111" s="250">
        <f t="shared" si="2"/>
        <v>17.9228631</v>
      </c>
      <c r="P111" s="250" t="str">
        <f t="shared" si="3"/>
        <v>True</v>
      </c>
      <c r="Q111" s="250">
        <f t="shared" si="4"/>
        <v>17.9228631</v>
      </c>
      <c r="R111" s="250">
        <f t="shared" si="15"/>
        <v>6.134463904</v>
      </c>
      <c r="S111" s="250">
        <f t="shared" si="5"/>
        <v>0.1840502466</v>
      </c>
      <c r="T111" s="250">
        <f t="shared" si="6"/>
        <v>0.530712565</v>
      </c>
      <c r="U111" s="250">
        <f t="shared" si="7"/>
        <v>11.22150039</v>
      </c>
      <c r="V111" s="368">
        <f t="shared" si="8"/>
        <v>30.97120905</v>
      </c>
      <c r="W111" s="250" t="str">
        <f t="shared" si="9"/>
        <v>False</v>
      </c>
      <c r="X111" s="269">
        <f t="shared" si="10"/>
        <v>0.5097895182</v>
      </c>
    </row>
    <row r="112" ht="12.75" customHeight="1">
      <c r="A112" s="270"/>
      <c r="B112" s="371"/>
      <c r="C112" s="371"/>
      <c r="D112" s="371"/>
      <c r="E112" s="371"/>
      <c r="F112" s="371"/>
      <c r="G112" s="371"/>
      <c r="H112" s="371"/>
      <c r="J112" s="250">
        <f t="shared" si="11"/>
        <v>67</v>
      </c>
      <c r="K112" s="250">
        <f t="shared" si="12"/>
        <v>4.478506221</v>
      </c>
      <c r="L112" s="250">
        <f t="shared" si="13"/>
        <v>123.2378786</v>
      </c>
      <c r="M112" s="250">
        <f t="shared" si="14"/>
        <v>115.9765826</v>
      </c>
      <c r="N112" s="250">
        <f t="shared" si="1"/>
        <v>19.52334106</v>
      </c>
      <c r="O112" s="250">
        <f t="shared" si="2"/>
        <v>18.03018037</v>
      </c>
      <c r="P112" s="250" t="str">
        <f t="shared" si="3"/>
        <v>True</v>
      </c>
      <c r="Q112" s="250">
        <f t="shared" si="4"/>
        <v>18.03018037</v>
      </c>
      <c r="R112" s="250">
        <f t="shared" si="15"/>
        <v>6.274908872</v>
      </c>
      <c r="S112" s="250">
        <f t="shared" si="5"/>
        <v>0.1861635393</v>
      </c>
      <c r="T112" s="250">
        <f t="shared" si="6"/>
        <v>0.5367533626</v>
      </c>
      <c r="U112" s="250">
        <f t="shared" si="7"/>
        <v>11.47841009</v>
      </c>
      <c r="V112" s="368">
        <f t="shared" si="8"/>
        <v>31.20784692</v>
      </c>
      <c r="W112" s="250" t="str">
        <f t="shared" si="9"/>
        <v>False</v>
      </c>
      <c r="X112" s="269">
        <f t="shared" si="10"/>
        <v>0.5169446582</v>
      </c>
    </row>
    <row r="113" ht="12.75" customHeight="1">
      <c r="A113" s="266"/>
      <c r="J113" s="250">
        <f t="shared" si="11"/>
        <v>68</v>
      </c>
      <c r="K113" s="250">
        <f t="shared" si="12"/>
        <v>4.534786431</v>
      </c>
      <c r="L113" s="250">
        <f t="shared" si="13"/>
        <v>126.7862779</v>
      </c>
      <c r="M113" s="250">
        <f t="shared" si="14"/>
        <v>119.3713132</v>
      </c>
      <c r="N113" s="250">
        <f t="shared" si="1"/>
        <v>19.69056071</v>
      </c>
      <c r="O113" s="250">
        <f t="shared" si="2"/>
        <v>18.13576018</v>
      </c>
      <c r="P113" s="250" t="str">
        <f t="shared" si="3"/>
        <v>True</v>
      </c>
      <c r="Q113" s="250">
        <f t="shared" si="4"/>
        <v>18.13576018</v>
      </c>
      <c r="R113" s="250">
        <f t="shared" si="15"/>
        <v>6.4162174</v>
      </c>
      <c r="S113" s="250">
        <f t="shared" si="5"/>
        <v>0.1882662954</v>
      </c>
      <c r="T113" s="250">
        <f t="shared" si="6"/>
        <v>0.5427634541</v>
      </c>
      <c r="U113" s="250">
        <f t="shared" si="7"/>
        <v>11.73689946</v>
      </c>
      <c r="V113" s="368">
        <f t="shared" si="8"/>
        <v>31.44241795</v>
      </c>
      <c r="W113" s="250" t="str">
        <f t="shared" si="9"/>
        <v>False</v>
      </c>
      <c r="X113" s="269">
        <f t="shared" si="10"/>
        <v>0.5240800162</v>
      </c>
    </row>
    <row r="114" ht="12.75" customHeight="1">
      <c r="A114" s="266"/>
      <c r="J114" s="250">
        <f t="shared" si="11"/>
        <v>69</v>
      </c>
      <c r="K114" s="250">
        <f t="shared" si="12"/>
        <v>4.590845596</v>
      </c>
      <c r="L114" s="250">
        <f t="shared" si="13"/>
        <v>130.3783762</v>
      </c>
      <c r="M114" s="250">
        <f t="shared" si="14"/>
        <v>122.8089428</v>
      </c>
      <c r="N114" s="250">
        <f t="shared" si="1"/>
        <v>19.85651409</v>
      </c>
      <c r="O114" s="250">
        <f t="shared" si="2"/>
        <v>18.23965772</v>
      </c>
      <c r="P114" s="250" t="str">
        <f t="shared" si="3"/>
        <v>True</v>
      </c>
      <c r="Q114" s="250">
        <f t="shared" si="4"/>
        <v>18.23965772</v>
      </c>
      <c r="R114" s="250">
        <f t="shared" si="15"/>
        <v>6.558380566</v>
      </c>
      <c r="S114" s="250">
        <f t="shared" si="5"/>
        <v>0.1903587322</v>
      </c>
      <c r="T114" s="250">
        <f t="shared" si="6"/>
        <v>0.5487434752</v>
      </c>
      <c r="U114" s="250">
        <f t="shared" si="7"/>
        <v>11.99695218</v>
      </c>
      <c r="V114" s="368">
        <f t="shared" si="8"/>
        <v>31.67497256</v>
      </c>
      <c r="W114" s="250" t="str">
        <f t="shared" si="9"/>
        <v>False</v>
      </c>
      <c r="X114" s="269">
        <f t="shared" si="10"/>
        <v>0.5311959561</v>
      </c>
    </row>
    <row r="115" ht="12.75" customHeight="1">
      <c r="A115" s="266"/>
      <c r="I115" s="371"/>
      <c r="J115" s="371">
        <f t="shared" si="11"/>
        <v>70</v>
      </c>
      <c r="K115" s="250">
        <f t="shared" si="12"/>
        <v>4.646688023</v>
      </c>
      <c r="L115" s="250">
        <f t="shared" si="13"/>
        <v>134.0140114</v>
      </c>
      <c r="M115" s="250">
        <f t="shared" si="14"/>
        <v>126.2893171</v>
      </c>
      <c r="N115" s="250">
        <f t="shared" si="1"/>
        <v>20.02123033</v>
      </c>
      <c r="O115" s="250">
        <f t="shared" si="2"/>
        <v>18.34192561</v>
      </c>
      <c r="P115" s="250" t="str">
        <f t="shared" si="3"/>
        <v>True</v>
      </c>
      <c r="Q115" s="250">
        <f t="shared" si="4"/>
        <v>18.34192561</v>
      </c>
      <c r="R115" s="250">
        <f t="shared" si="15"/>
        <v>6.701389682</v>
      </c>
      <c r="S115" s="250">
        <f t="shared" si="5"/>
        <v>0.1924410588</v>
      </c>
      <c r="T115" s="250">
        <f t="shared" si="6"/>
        <v>0.5546940388</v>
      </c>
      <c r="U115" s="250">
        <f t="shared" si="7"/>
        <v>12.25855236</v>
      </c>
      <c r="V115" s="368">
        <f t="shared" si="8"/>
        <v>31.90555921</v>
      </c>
      <c r="W115" s="250" t="str">
        <f t="shared" si="9"/>
        <v>False</v>
      </c>
      <c r="X115" s="269">
        <f t="shared" si="10"/>
        <v>0.5382928296</v>
      </c>
    </row>
    <row r="116" ht="12.75" customHeight="1">
      <c r="A116" s="266"/>
      <c r="J116" s="250">
        <f t="shared" si="11"/>
        <v>71</v>
      </c>
      <c r="K116" s="250">
        <f t="shared" si="12"/>
        <v>4.702317868</v>
      </c>
      <c r="L116" s="250">
        <f t="shared" si="13"/>
        <v>137.6930246</v>
      </c>
      <c r="M116" s="250">
        <f t="shared" si="14"/>
        <v>129.8122847</v>
      </c>
      <c r="N116" s="250">
        <f t="shared" si="1"/>
        <v>20.18473744</v>
      </c>
      <c r="O116" s="250">
        <f t="shared" si="2"/>
        <v>18.44261403</v>
      </c>
      <c r="P116" s="250" t="str">
        <f t="shared" si="3"/>
        <v>True</v>
      </c>
      <c r="Q116" s="250">
        <f t="shared" si="4"/>
        <v>18.44261403</v>
      </c>
      <c r="R116" s="250">
        <f t="shared" si="15"/>
        <v>6.845236282</v>
      </c>
      <c r="S116" s="250">
        <f t="shared" si="5"/>
        <v>0.1945134772</v>
      </c>
      <c r="T116" s="250">
        <f t="shared" si="6"/>
        <v>0.5606157363</v>
      </c>
      <c r="U116" s="250">
        <f t="shared" si="7"/>
        <v>12.52168451</v>
      </c>
      <c r="V116" s="368">
        <f t="shared" si="8"/>
        <v>32.13422443</v>
      </c>
      <c r="W116" s="250" t="str">
        <f t="shared" si="9"/>
        <v>False</v>
      </c>
      <c r="X116" s="269">
        <f t="shared" si="10"/>
        <v>0.545370977</v>
      </c>
    </row>
    <row r="117" ht="12.75" customHeight="1">
      <c r="A117" s="270"/>
      <c r="B117" s="371"/>
      <c r="C117" s="371"/>
      <c r="D117" s="371"/>
      <c r="E117" s="371"/>
      <c r="F117" s="371"/>
      <c r="G117" s="371"/>
      <c r="H117" s="371"/>
      <c r="J117" s="250">
        <f t="shared" si="11"/>
        <v>72</v>
      </c>
      <c r="K117" s="250">
        <f t="shared" si="12"/>
        <v>4.757739149</v>
      </c>
      <c r="L117" s="250">
        <f t="shared" si="13"/>
        <v>141.4152601</v>
      </c>
      <c r="M117" s="250">
        <f t="shared" si="14"/>
        <v>133.3776969</v>
      </c>
      <c r="N117" s="250">
        <f t="shared" si="1"/>
        <v>20.3470624</v>
      </c>
      <c r="O117" s="250">
        <f t="shared" si="2"/>
        <v>18.54177088</v>
      </c>
      <c r="P117" s="250" t="str">
        <f t="shared" si="3"/>
        <v>True</v>
      </c>
      <c r="Q117" s="250">
        <f t="shared" si="4"/>
        <v>18.54177088</v>
      </c>
      <c r="R117" s="250">
        <f t="shared" si="15"/>
        <v>6.989912116</v>
      </c>
      <c r="S117" s="250">
        <f t="shared" si="5"/>
        <v>0.1965761825</v>
      </c>
      <c r="T117" s="250">
        <f t="shared" si="6"/>
        <v>0.5665091386</v>
      </c>
      <c r="U117" s="250">
        <f t="shared" si="7"/>
        <v>12.78633354</v>
      </c>
      <c r="V117" s="368">
        <f t="shared" si="8"/>
        <v>32.36101302</v>
      </c>
      <c r="W117" s="250" t="str">
        <f t="shared" si="9"/>
        <v>False</v>
      </c>
      <c r="X117" s="269">
        <f t="shared" si="10"/>
        <v>0.5524307275</v>
      </c>
    </row>
    <row r="118" ht="12.75" customHeight="1">
      <c r="A118" s="266"/>
      <c r="J118" s="250">
        <f t="shared" si="11"/>
        <v>73</v>
      </c>
      <c r="K118" s="250">
        <f t="shared" si="12"/>
        <v>4.812955746</v>
      </c>
      <c r="L118" s="250">
        <f t="shared" si="13"/>
        <v>145.1805647</v>
      </c>
      <c r="M118" s="250">
        <f t="shared" si="14"/>
        <v>136.9854078</v>
      </c>
      <c r="N118" s="250">
        <f t="shared" si="1"/>
        <v>20.50823119</v>
      </c>
      <c r="O118" s="250">
        <f t="shared" si="2"/>
        <v>18.63944193</v>
      </c>
      <c r="P118" s="250" t="str">
        <f t="shared" si="3"/>
        <v>True</v>
      </c>
      <c r="Q118" s="250">
        <f t="shared" si="4"/>
        <v>18.63944193</v>
      </c>
      <c r="R118" s="250">
        <f t="shared" si="15"/>
        <v>7.135409139</v>
      </c>
      <c r="S118" s="250">
        <f t="shared" si="5"/>
        <v>0.1986293631</v>
      </c>
      <c r="T118" s="250">
        <f t="shared" si="6"/>
        <v>0.5723747969</v>
      </c>
      <c r="U118" s="250">
        <f t="shared" si="7"/>
        <v>13.05248473</v>
      </c>
      <c r="V118" s="368">
        <f t="shared" si="8"/>
        <v>32.58596804</v>
      </c>
      <c r="W118" s="250" t="str">
        <f t="shared" si="9"/>
        <v>False</v>
      </c>
      <c r="X118" s="269">
        <f t="shared" si="10"/>
        <v>0.5594723996</v>
      </c>
    </row>
    <row r="119" ht="12.75" customHeight="1">
      <c r="A119" s="266"/>
      <c r="J119" s="250">
        <f t="shared" si="11"/>
        <v>74</v>
      </c>
      <c r="K119" s="250">
        <f t="shared" si="12"/>
        <v>4.867971415</v>
      </c>
      <c r="L119" s="250">
        <f t="shared" si="13"/>
        <v>148.9887884</v>
      </c>
      <c r="M119" s="250">
        <f t="shared" si="14"/>
        <v>140.6352743</v>
      </c>
      <c r="N119" s="250">
        <f t="shared" si="1"/>
        <v>20.66826885</v>
      </c>
      <c r="O119" s="250">
        <f t="shared" si="2"/>
        <v>18.73567093</v>
      </c>
      <c r="P119" s="250" t="str">
        <f t="shared" si="3"/>
        <v>True</v>
      </c>
      <c r="Q119" s="250">
        <f t="shared" si="4"/>
        <v>18.73567093</v>
      </c>
      <c r="R119" s="250">
        <f t="shared" si="15"/>
        <v>7.281719502</v>
      </c>
      <c r="S119" s="250">
        <f t="shared" si="5"/>
        <v>0.2006732008</v>
      </c>
      <c r="T119" s="250">
        <f t="shared" si="6"/>
        <v>0.5782132441</v>
      </c>
      <c r="U119" s="250">
        <f t="shared" si="7"/>
        <v>13.32012374</v>
      </c>
      <c r="V119" s="368">
        <f t="shared" si="8"/>
        <v>32.80913098</v>
      </c>
      <c r="W119" s="250" t="str">
        <f t="shared" si="9"/>
        <v>False</v>
      </c>
      <c r="X119" s="269">
        <f t="shared" si="10"/>
        <v>0.5664963019</v>
      </c>
    </row>
    <row r="120" ht="12.75" customHeight="1">
      <c r="A120" s="266"/>
      <c r="I120" s="371"/>
      <c r="J120" s="371">
        <f t="shared" si="11"/>
        <v>75</v>
      </c>
      <c r="K120" s="250">
        <f t="shared" si="12"/>
        <v>4.922789786</v>
      </c>
      <c r="L120" s="250">
        <f t="shared" si="13"/>
        <v>152.8397836</v>
      </c>
      <c r="M120" s="250">
        <f t="shared" si="14"/>
        <v>144.3271556</v>
      </c>
      <c r="N120" s="250">
        <f t="shared" si="1"/>
        <v>20.82719953</v>
      </c>
      <c r="O120" s="250">
        <f t="shared" si="2"/>
        <v>18.83049971</v>
      </c>
      <c r="P120" s="250" t="str">
        <f t="shared" si="3"/>
        <v>True</v>
      </c>
      <c r="Q120" s="250">
        <f t="shared" si="4"/>
        <v>18.83049971</v>
      </c>
      <c r="R120" s="250">
        <f t="shared" si="15"/>
        <v>7.428835547</v>
      </c>
      <c r="S120" s="250">
        <f t="shared" si="5"/>
        <v>0.2027078717</v>
      </c>
      <c r="T120" s="250">
        <f t="shared" si="6"/>
        <v>0.5840249952</v>
      </c>
      <c r="U120" s="250">
        <f t="shared" si="7"/>
        <v>13.58923654</v>
      </c>
      <c r="V120" s="368">
        <f t="shared" si="8"/>
        <v>33.03054179</v>
      </c>
      <c r="W120" s="250" t="str">
        <f t="shared" si="9"/>
        <v>False</v>
      </c>
      <c r="X120" s="269">
        <f t="shared" si="10"/>
        <v>0.5735027335</v>
      </c>
    </row>
    <row r="121" ht="12.75" customHeight="1">
      <c r="A121" s="266"/>
      <c r="J121" s="250">
        <f t="shared" si="11"/>
        <v>76</v>
      </c>
      <c r="K121" s="250">
        <f t="shared" si="12"/>
        <v>4.977414376</v>
      </c>
      <c r="L121" s="250">
        <f t="shared" si="13"/>
        <v>156.7334055</v>
      </c>
      <c r="M121" s="250">
        <f t="shared" si="14"/>
        <v>148.0609134</v>
      </c>
      <c r="N121" s="250">
        <f t="shared" si="1"/>
        <v>20.98504652</v>
      </c>
      <c r="O121" s="250">
        <f t="shared" si="2"/>
        <v>18.92396834</v>
      </c>
      <c r="P121" s="250" t="str">
        <f t="shared" si="3"/>
        <v>True</v>
      </c>
      <c r="Q121" s="250">
        <f t="shared" si="4"/>
        <v>18.92396834</v>
      </c>
      <c r="R121" s="250">
        <f t="shared" si="15"/>
        <v>7.5767498</v>
      </c>
      <c r="S121" s="250">
        <f t="shared" si="5"/>
        <v>0.204733546</v>
      </c>
      <c r="T121" s="250">
        <f t="shared" si="6"/>
        <v>0.5898105484</v>
      </c>
      <c r="U121" s="250">
        <f t="shared" si="7"/>
        <v>13.85980946</v>
      </c>
      <c r="V121" s="368">
        <f t="shared" si="8"/>
        <v>33.25023899</v>
      </c>
      <c r="W121" s="250" t="str">
        <f t="shared" si="9"/>
        <v>False</v>
      </c>
      <c r="X121" s="269">
        <f t="shared" si="10"/>
        <v>0.5804919843</v>
      </c>
    </row>
    <row r="122" ht="12.75" customHeight="1">
      <c r="A122" s="270"/>
      <c r="B122" s="371"/>
      <c r="C122" s="371"/>
      <c r="D122" s="371"/>
      <c r="E122" s="371"/>
      <c r="F122" s="371"/>
      <c r="G122" s="371"/>
      <c r="H122" s="371"/>
      <c r="J122" s="250">
        <f t="shared" si="11"/>
        <v>77</v>
      </c>
      <c r="K122" s="250">
        <f t="shared" si="12"/>
        <v>5.031848589</v>
      </c>
      <c r="L122" s="250">
        <f t="shared" si="13"/>
        <v>160.6695118</v>
      </c>
      <c r="M122" s="250">
        <f t="shared" si="14"/>
        <v>151.836412</v>
      </c>
      <c r="N122" s="250">
        <f t="shared" si="1"/>
        <v>21.14183232</v>
      </c>
      <c r="O122" s="250">
        <f t="shared" si="2"/>
        <v>19.01611518</v>
      </c>
      <c r="P122" s="250" t="str">
        <f t="shared" si="3"/>
        <v>True</v>
      </c>
      <c r="Q122" s="250">
        <f t="shared" si="4"/>
        <v>19.01611518</v>
      </c>
      <c r="R122" s="250">
        <f t="shared" si="15"/>
        <v>7.725454961</v>
      </c>
      <c r="S122" s="250">
        <f t="shared" si="5"/>
        <v>0.2067503885</v>
      </c>
      <c r="T122" s="250">
        <f t="shared" si="6"/>
        <v>0.5955703859</v>
      </c>
      <c r="U122" s="250">
        <f t="shared" si="7"/>
        <v>14.13182916</v>
      </c>
      <c r="V122" s="368">
        <f t="shared" si="8"/>
        <v>33.4682597</v>
      </c>
      <c r="W122" s="250" t="str">
        <f t="shared" si="9"/>
        <v>False</v>
      </c>
      <c r="X122" s="269">
        <f t="shared" si="10"/>
        <v>0.5874643353</v>
      </c>
    </row>
    <row r="123" ht="12.75" customHeight="1">
      <c r="A123" s="266"/>
      <c r="J123" s="250">
        <f t="shared" si="11"/>
        <v>78</v>
      </c>
      <c r="K123" s="250">
        <f t="shared" si="12"/>
        <v>5.086095725</v>
      </c>
      <c r="L123" s="250">
        <f t="shared" si="13"/>
        <v>164.6479627</v>
      </c>
      <c r="M123" s="250">
        <f t="shared" si="14"/>
        <v>155.6535178</v>
      </c>
      <c r="N123" s="250">
        <f t="shared" si="1"/>
        <v>21.29757863</v>
      </c>
      <c r="O123" s="250">
        <f t="shared" si="2"/>
        <v>19.10697699</v>
      </c>
      <c r="P123" s="250" t="str">
        <f t="shared" si="3"/>
        <v>True</v>
      </c>
      <c r="Q123" s="250">
        <f t="shared" si="4"/>
        <v>19.10697699</v>
      </c>
      <c r="R123" s="250">
        <f t="shared" si="15"/>
        <v>7.874943899</v>
      </c>
      <c r="S123" s="250">
        <f t="shared" si="5"/>
        <v>0.2087585587</v>
      </c>
      <c r="T123" s="250">
        <f t="shared" si="6"/>
        <v>0.6013049743</v>
      </c>
      <c r="U123" s="250">
        <f t="shared" si="7"/>
        <v>14.40528259</v>
      </c>
      <c r="V123" s="368">
        <f t="shared" si="8"/>
        <v>33.68463977</v>
      </c>
      <c r="W123" s="250" t="str">
        <f t="shared" si="9"/>
        <v>False</v>
      </c>
      <c r="X123" s="269">
        <f t="shared" si="10"/>
        <v>0.5944200592</v>
      </c>
    </row>
    <row r="124" ht="12.75" customHeight="1">
      <c r="A124" s="266"/>
      <c r="J124" s="250">
        <f t="shared" si="11"/>
        <v>79</v>
      </c>
      <c r="K124" s="250">
        <f t="shared" si="12"/>
        <v>5.14015898</v>
      </c>
      <c r="L124" s="250">
        <f t="shared" si="13"/>
        <v>168.6686206</v>
      </c>
      <c r="M124" s="250">
        <f t="shared" si="14"/>
        <v>159.5120995</v>
      </c>
      <c r="N124" s="250">
        <f t="shared" si="1"/>
        <v>21.45230645</v>
      </c>
      <c r="O124" s="250">
        <f t="shared" si="2"/>
        <v>19.19658902</v>
      </c>
      <c r="P124" s="250" t="str">
        <f t="shared" si="3"/>
        <v>True</v>
      </c>
      <c r="Q124" s="250">
        <f t="shared" si="4"/>
        <v>19.19658902</v>
      </c>
      <c r="R124" s="250">
        <f t="shared" si="15"/>
        <v>8.025209647</v>
      </c>
      <c r="S124" s="250">
        <f t="shared" si="5"/>
        <v>0.2107582112</v>
      </c>
      <c r="T124" s="250">
        <f t="shared" si="6"/>
        <v>0.6070147658</v>
      </c>
      <c r="U124" s="250">
        <f t="shared" si="7"/>
        <v>14.680157</v>
      </c>
      <c r="V124" s="368">
        <f t="shared" si="8"/>
        <v>33.89941377</v>
      </c>
      <c r="W124" s="250" t="str">
        <f t="shared" si="9"/>
        <v>False</v>
      </c>
      <c r="X124" s="269">
        <f t="shared" si="10"/>
        <v>0.6013594207</v>
      </c>
    </row>
    <row r="125" ht="12.75" customHeight="1">
      <c r="A125" s="266"/>
      <c r="I125" s="371"/>
      <c r="J125" s="371">
        <f t="shared" si="11"/>
        <v>80</v>
      </c>
      <c r="K125" s="250">
        <f t="shared" si="12"/>
        <v>5.194041455</v>
      </c>
      <c r="L125" s="250">
        <f t="shared" si="13"/>
        <v>172.7313506</v>
      </c>
      <c r="M125" s="250">
        <f t="shared" si="14"/>
        <v>163.412028</v>
      </c>
      <c r="N125" s="250">
        <f t="shared" si="1"/>
        <v>21.60603605</v>
      </c>
      <c r="O125" s="250">
        <f t="shared" si="2"/>
        <v>19.28498511</v>
      </c>
      <c r="P125" s="250" t="str">
        <f t="shared" si="3"/>
        <v>True</v>
      </c>
      <c r="Q125" s="250">
        <f t="shared" si="4"/>
        <v>19.28498511</v>
      </c>
      <c r="R125" s="250">
        <f t="shared" si="15"/>
        <v>8.176245394</v>
      </c>
      <c r="S125" s="250">
        <f t="shared" si="5"/>
        <v>0.2127494957</v>
      </c>
      <c r="T125" s="250">
        <f t="shared" si="6"/>
        <v>0.6127001985</v>
      </c>
      <c r="U125" s="250">
        <f t="shared" si="7"/>
        <v>14.95643993</v>
      </c>
      <c r="V125" s="368">
        <f t="shared" si="8"/>
        <v>34.11261512</v>
      </c>
      <c r="W125" s="250" t="str">
        <f t="shared" si="9"/>
        <v>False</v>
      </c>
      <c r="X125" s="269">
        <f t="shared" si="10"/>
        <v>0.608282677</v>
      </c>
    </row>
    <row r="126" ht="12.75" customHeight="1">
      <c r="A126" s="266"/>
      <c r="J126" s="250">
        <f t="shared" si="11"/>
        <v>81</v>
      </c>
      <c r="K126" s="250">
        <f t="shared" si="12"/>
        <v>5.247746158</v>
      </c>
      <c r="L126" s="250">
        <f t="shared" si="13"/>
        <v>176.8360195</v>
      </c>
      <c r="M126" s="250">
        <f t="shared" si="14"/>
        <v>167.3531764</v>
      </c>
      <c r="N126" s="250">
        <f t="shared" si="1"/>
        <v>21.75878705</v>
      </c>
      <c r="O126" s="250">
        <f t="shared" si="2"/>
        <v>19.37219772</v>
      </c>
      <c r="P126" s="250" t="str">
        <f t="shared" si="3"/>
        <v>True</v>
      </c>
      <c r="Q126" s="250">
        <f t="shared" si="4"/>
        <v>19.37219772</v>
      </c>
      <c r="R126" s="250">
        <f t="shared" si="15"/>
        <v>8.328044481</v>
      </c>
      <c r="S126" s="250">
        <f t="shared" si="5"/>
        <v>0.2147325573</v>
      </c>
      <c r="T126" s="250">
        <f t="shared" si="6"/>
        <v>0.618361697</v>
      </c>
      <c r="U126" s="250">
        <f t="shared" si="7"/>
        <v>15.23411921</v>
      </c>
      <c r="V126" s="368">
        <f t="shared" si="8"/>
        <v>34.32427609</v>
      </c>
      <c r="W126" s="250" t="str">
        <f t="shared" si="9"/>
        <v>False</v>
      </c>
      <c r="X126" s="269">
        <f t="shared" si="10"/>
        <v>0.6151900776</v>
      </c>
    </row>
    <row r="127" ht="12.75" customHeight="1">
      <c r="A127" s="270"/>
      <c r="B127" s="371"/>
      <c r="C127" s="371"/>
      <c r="D127" s="371"/>
      <c r="E127" s="371"/>
      <c r="F127" s="371"/>
      <c r="G127" s="371"/>
      <c r="H127" s="371"/>
      <c r="J127" s="250">
        <f t="shared" si="11"/>
        <v>82</v>
      </c>
      <c r="K127" s="250">
        <f t="shared" si="12"/>
        <v>5.301276008</v>
      </c>
      <c r="L127" s="250">
        <f t="shared" si="13"/>
        <v>180.9824968</v>
      </c>
      <c r="M127" s="250">
        <f t="shared" si="14"/>
        <v>171.3354196</v>
      </c>
      <c r="N127" s="250">
        <f t="shared" si="1"/>
        <v>21.91057844</v>
      </c>
      <c r="O127" s="250">
        <f t="shared" si="2"/>
        <v>19.45825805</v>
      </c>
      <c r="P127" s="250" t="str">
        <f t="shared" si="3"/>
        <v>True</v>
      </c>
      <c r="Q127" s="250">
        <f t="shared" si="4"/>
        <v>19.45825805</v>
      </c>
      <c r="R127" s="250">
        <f t="shared" si="15"/>
        <v>8.480600395</v>
      </c>
      <c r="S127" s="250">
        <f t="shared" si="5"/>
        <v>0.2167075369</v>
      </c>
      <c r="T127" s="250">
        <f t="shared" si="6"/>
        <v>0.6239996731</v>
      </c>
      <c r="U127" s="250">
        <f t="shared" si="7"/>
        <v>15.51318292</v>
      </c>
      <c r="V127" s="368">
        <f t="shared" si="8"/>
        <v>34.53442788</v>
      </c>
      <c r="W127" s="250" t="str">
        <f t="shared" si="9"/>
        <v>False</v>
      </c>
      <c r="X127" s="269">
        <f t="shared" si="10"/>
        <v>0.6220818652</v>
      </c>
    </row>
    <row r="128" ht="12.75" customHeight="1">
      <c r="A128" s="266"/>
      <c r="J128" s="250">
        <f t="shared" si="11"/>
        <v>83</v>
      </c>
      <c r="K128" s="250">
        <f t="shared" si="12"/>
        <v>5.354633839</v>
      </c>
      <c r="L128" s="250">
        <f t="shared" si="13"/>
        <v>185.1706539</v>
      </c>
      <c r="M128" s="250">
        <f t="shared" si="14"/>
        <v>175.3586349</v>
      </c>
      <c r="N128" s="250">
        <f t="shared" si="1"/>
        <v>22.06142859</v>
      </c>
      <c r="O128" s="250">
        <f t="shared" si="2"/>
        <v>19.54319607</v>
      </c>
      <c r="P128" s="250" t="str">
        <f t="shared" si="3"/>
        <v>True</v>
      </c>
      <c r="Q128" s="250">
        <f t="shared" si="4"/>
        <v>19.54319607</v>
      </c>
      <c r="R128" s="250">
        <f t="shared" si="15"/>
        <v>8.633906763</v>
      </c>
      <c r="S128" s="250">
        <f t="shared" si="5"/>
        <v>0.2186745711</v>
      </c>
      <c r="T128" s="250">
        <f t="shared" si="6"/>
        <v>0.6296145265</v>
      </c>
      <c r="U128" s="250">
        <f t="shared" si="7"/>
        <v>15.7936194</v>
      </c>
      <c r="V128" s="368">
        <f t="shared" si="8"/>
        <v>34.74310067</v>
      </c>
      <c r="W128" s="250" t="str">
        <f t="shared" si="9"/>
        <v>False</v>
      </c>
      <c r="X128" s="269">
        <f t="shared" si="10"/>
        <v>0.6289582757</v>
      </c>
    </row>
    <row r="129" ht="12.75" customHeight="1">
      <c r="A129" s="266"/>
      <c r="J129" s="250">
        <f t="shared" si="11"/>
        <v>84</v>
      </c>
      <c r="K129" s="250">
        <f t="shared" si="12"/>
        <v>5.407822402</v>
      </c>
      <c r="L129" s="250">
        <f t="shared" si="13"/>
        <v>189.4003641</v>
      </c>
      <c r="M129" s="250">
        <f t="shared" si="14"/>
        <v>179.4227012</v>
      </c>
      <c r="N129" s="250">
        <f t="shared" si="1"/>
        <v>22.21135528</v>
      </c>
      <c r="O129" s="250">
        <f t="shared" si="2"/>
        <v>19.62704061</v>
      </c>
      <c r="P129" s="250" t="str">
        <f t="shared" si="3"/>
        <v>True</v>
      </c>
      <c r="Q129" s="250">
        <f t="shared" si="4"/>
        <v>19.62704061</v>
      </c>
      <c r="R129" s="250">
        <f t="shared" si="15"/>
        <v>8.78795735</v>
      </c>
      <c r="S129" s="250">
        <f t="shared" si="5"/>
        <v>0.2206337926</v>
      </c>
      <c r="T129" s="250">
        <f t="shared" si="6"/>
        <v>0.6352066449</v>
      </c>
      <c r="U129" s="250">
        <f t="shared" si="7"/>
        <v>16.07541725</v>
      </c>
      <c r="V129" s="368">
        <f t="shared" si="8"/>
        <v>34.95032365</v>
      </c>
      <c r="W129" s="250" t="str">
        <f t="shared" si="9"/>
        <v>False</v>
      </c>
      <c r="X129" s="269">
        <f t="shared" si="10"/>
        <v>0.6358195383</v>
      </c>
    </row>
    <row r="130" ht="12.75" customHeight="1">
      <c r="A130" s="266"/>
      <c r="I130" s="371"/>
      <c r="J130" s="371">
        <f t="shared" si="11"/>
        <v>85</v>
      </c>
      <c r="K130" s="250">
        <f t="shared" si="12"/>
        <v>5.460844373</v>
      </c>
      <c r="L130" s="250">
        <f t="shared" si="13"/>
        <v>193.6715029</v>
      </c>
      <c r="M130" s="250">
        <f t="shared" si="14"/>
        <v>183.5274994</v>
      </c>
      <c r="N130" s="250">
        <f t="shared" si="1"/>
        <v>22.36037575</v>
      </c>
      <c r="O130" s="250">
        <f t="shared" si="2"/>
        <v>19.70981939</v>
      </c>
      <c r="P130" s="250" t="str">
        <f t="shared" si="3"/>
        <v>True</v>
      </c>
      <c r="Q130" s="250">
        <f t="shared" si="4"/>
        <v>19.70981939</v>
      </c>
      <c r="R130" s="250">
        <f t="shared" si="15"/>
        <v>8.942746052</v>
      </c>
      <c r="S130" s="250">
        <f t="shared" si="5"/>
        <v>0.22258533</v>
      </c>
      <c r="T130" s="250">
        <f t="shared" si="6"/>
        <v>0.6407764048</v>
      </c>
      <c r="U130" s="250">
        <f t="shared" si="7"/>
        <v>16.3585653</v>
      </c>
      <c r="V130" s="368">
        <f t="shared" si="8"/>
        <v>35.15612508</v>
      </c>
      <c r="W130" s="250" t="str">
        <f t="shared" si="9"/>
        <v>False</v>
      </c>
      <c r="X130" s="269">
        <f t="shared" si="10"/>
        <v>0.6426658762</v>
      </c>
    </row>
    <row r="131" ht="12.75" customHeight="1">
      <c r="A131" s="266"/>
      <c r="J131" s="250">
        <f t="shared" si="11"/>
        <v>86</v>
      </c>
      <c r="K131" s="250">
        <f t="shared" si="12"/>
        <v>5.513702351</v>
      </c>
      <c r="L131" s="250">
        <f t="shared" si="13"/>
        <v>197.9839478</v>
      </c>
      <c r="M131" s="250">
        <f t="shared" si="14"/>
        <v>187.6729122</v>
      </c>
      <c r="N131" s="250">
        <f t="shared" si="1"/>
        <v>22.50850671</v>
      </c>
      <c r="O131" s="250">
        <f t="shared" si="2"/>
        <v>19.79155912</v>
      </c>
      <c r="P131" s="250" t="str">
        <f t="shared" si="3"/>
        <v>True</v>
      </c>
      <c r="Q131" s="250">
        <f t="shared" si="4"/>
        <v>19.79155912</v>
      </c>
      <c r="R131" s="250">
        <f t="shared" si="15"/>
        <v>9.09826689</v>
      </c>
      <c r="S131" s="250">
        <f t="shared" si="5"/>
        <v>0.2245293085</v>
      </c>
      <c r="T131" s="250">
        <f t="shared" si="6"/>
        <v>0.646324172</v>
      </c>
      <c r="U131" s="250">
        <f t="shared" si="7"/>
        <v>16.64305261</v>
      </c>
      <c r="V131" s="368">
        <f t="shared" si="8"/>
        <v>35.36053231</v>
      </c>
      <c r="W131" s="250" t="str">
        <f t="shared" si="9"/>
        <v>False</v>
      </c>
      <c r="X131" s="269">
        <f t="shared" si="10"/>
        <v>0.6494975065</v>
      </c>
    </row>
    <row r="132" ht="12.75" customHeight="1">
      <c r="A132" s="270"/>
      <c r="B132" s="371"/>
      <c r="C132" s="371"/>
      <c r="D132" s="371"/>
      <c r="E132" s="371"/>
      <c r="F132" s="371"/>
      <c r="G132" s="371"/>
      <c r="H132" s="371"/>
      <c r="J132" s="250">
        <f t="shared" si="11"/>
        <v>87</v>
      </c>
      <c r="K132" s="250">
        <f t="shared" si="12"/>
        <v>5.566398862</v>
      </c>
      <c r="L132" s="250">
        <f t="shared" si="13"/>
        <v>202.3375779</v>
      </c>
      <c r="M132" s="250">
        <f t="shared" si="14"/>
        <v>191.858824</v>
      </c>
      <c r="N132" s="250">
        <f t="shared" si="1"/>
        <v>22.65576435</v>
      </c>
      <c r="O132" s="250">
        <f t="shared" si="2"/>
        <v>19.87228547</v>
      </c>
      <c r="P132" s="250" t="str">
        <f t="shared" si="3"/>
        <v>True</v>
      </c>
      <c r="Q132" s="250">
        <f t="shared" si="4"/>
        <v>19.87228547</v>
      </c>
      <c r="R132" s="250">
        <f t="shared" si="15"/>
        <v>9.254514011</v>
      </c>
      <c r="S132" s="250">
        <f t="shared" si="5"/>
        <v>0.2264658496</v>
      </c>
      <c r="T132" s="250">
        <f t="shared" si="6"/>
        <v>0.6518503018</v>
      </c>
      <c r="U132" s="250">
        <f t="shared" si="7"/>
        <v>16.92886848</v>
      </c>
      <c r="V132" s="368">
        <f t="shared" si="8"/>
        <v>35.56357186</v>
      </c>
      <c r="W132" s="250" t="str">
        <f t="shared" si="9"/>
        <v>False</v>
      </c>
      <c r="X132" s="269">
        <f t="shared" si="10"/>
        <v>0.6563146405</v>
      </c>
    </row>
    <row r="133" ht="12.75" customHeight="1">
      <c r="A133" s="266"/>
      <c r="J133" s="250">
        <f t="shared" si="11"/>
        <v>88</v>
      </c>
      <c r="K133" s="250">
        <f t="shared" si="12"/>
        <v>5.618936365</v>
      </c>
      <c r="L133" s="250">
        <f t="shared" si="13"/>
        <v>206.7322744</v>
      </c>
      <c r="M133" s="250">
        <f t="shared" si="14"/>
        <v>196.0851212</v>
      </c>
      <c r="N133" s="250">
        <f t="shared" si="1"/>
        <v>22.80216437</v>
      </c>
      <c r="O133" s="250">
        <f t="shared" si="2"/>
        <v>19.95202323</v>
      </c>
      <c r="P133" s="250" t="str">
        <f t="shared" si="3"/>
        <v>True</v>
      </c>
      <c r="Q133" s="250">
        <f t="shared" si="4"/>
        <v>19.95202323</v>
      </c>
      <c r="R133" s="250">
        <f t="shared" si="15"/>
        <v>9.411481678</v>
      </c>
      <c r="S133" s="250">
        <f t="shared" si="5"/>
        <v>0.2283950715</v>
      </c>
      <c r="T133" s="250">
        <f t="shared" si="6"/>
        <v>0.6573551396</v>
      </c>
      <c r="U133" s="250">
        <f t="shared" si="7"/>
        <v>17.21600241</v>
      </c>
      <c r="V133" s="368">
        <f t="shared" si="8"/>
        <v>35.76526941</v>
      </c>
      <c r="W133" s="250" t="str">
        <f t="shared" si="9"/>
        <v>False</v>
      </c>
      <c r="X133" s="269">
        <f t="shared" si="10"/>
        <v>0.6631174842</v>
      </c>
    </row>
    <row r="134" ht="12.75" customHeight="1">
      <c r="A134" s="266"/>
      <c r="J134" s="250">
        <f t="shared" si="11"/>
        <v>89</v>
      </c>
      <c r="K134" s="250">
        <f t="shared" si="12"/>
        <v>5.671317252</v>
      </c>
      <c r="L134" s="250">
        <f t="shared" si="13"/>
        <v>211.1679202</v>
      </c>
      <c r="M134" s="250">
        <f t="shared" si="14"/>
        <v>200.3516917</v>
      </c>
      <c r="N134" s="250">
        <f t="shared" si="1"/>
        <v>22.94772203</v>
      </c>
      <c r="O134" s="250">
        <f t="shared" si="2"/>
        <v>20.03079625</v>
      </c>
      <c r="P134" s="250" t="str">
        <f t="shared" si="3"/>
        <v>True</v>
      </c>
      <c r="Q134" s="250">
        <f t="shared" si="4"/>
        <v>20.03079625</v>
      </c>
      <c r="R134" s="250">
        <f t="shared" si="15"/>
        <v>9.569164271</v>
      </c>
      <c r="S134" s="250">
        <f t="shared" si="5"/>
        <v>0.2303170891</v>
      </c>
      <c r="T134" s="250">
        <f t="shared" si="6"/>
        <v>0.6628390212</v>
      </c>
      <c r="U134" s="250">
        <f t="shared" si="7"/>
        <v>17.50444412</v>
      </c>
      <c r="V134" s="368">
        <f t="shared" si="8"/>
        <v>35.96564987</v>
      </c>
      <c r="W134" s="250" t="str">
        <f t="shared" si="9"/>
        <v>False</v>
      </c>
      <c r="X134" s="269">
        <f t="shared" si="10"/>
        <v>0.6699062379</v>
      </c>
    </row>
    <row r="135" ht="12.75" customHeight="1">
      <c r="A135" s="266"/>
      <c r="I135" s="371"/>
      <c r="J135" s="371">
        <f t="shared" si="11"/>
        <v>90</v>
      </c>
      <c r="K135" s="250">
        <f t="shared" si="12"/>
        <v>5.72354385</v>
      </c>
      <c r="L135" s="250">
        <f t="shared" si="13"/>
        <v>215.6443998</v>
      </c>
      <c r="M135" s="250">
        <f t="shared" si="14"/>
        <v>204.658425</v>
      </c>
      <c r="N135" s="250">
        <f t="shared" si="1"/>
        <v>23.0924521</v>
      </c>
      <c r="O135" s="250">
        <f t="shared" si="2"/>
        <v>20.10862754</v>
      </c>
      <c r="P135" s="250" t="str">
        <f t="shared" si="3"/>
        <v>True</v>
      </c>
      <c r="Q135" s="250">
        <f t="shared" si="4"/>
        <v>20.10862754</v>
      </c>
      <c r="R135" s="250">
        <f t="shared" si="15"/>
        <v>9.727556281</v>
      </c>
      <c r="S135" s="250">
        <f t="shared" si="5"/>
        <v>0.232232014</v>
      </c>
      <c r="T135" s="250">
        <f t="shared" si="6"/>
        <v>0.6683022733</v>
      </c>
      <c r="U135" s="250">
        <f t="shared" si="7"/>
        <v>17.79418354</v>
      </c>
      <c r="V135" s="368">
        <f t="shared" si="8"/>
        <v>36.16473738</v>
      </c>
      <c r="W135" s="250" t="str">
        <f t="shared" si="9"/>
        <v>False</v>
      </c>
      <c r="X135" s="269">
        <f t="shared" si="10"/>
        <v>0.676681097</v>
      </c>
    </row>
    <row r="136" ht="12.75" customHeight="1">
      <c r="A136" s="266"/>
      <c r="J136" s="250">
        <f t="shared" si="11"/>
        <v>91</v>
      </c>
      <c r="K136" s="250">
        <f t="shared" si="12"/>
        <v>5.775618425</v>
      </c>
      <c r="L136" s="250">
        <f t="shared" si="13"/>
        <v>220.1615997</v>
      </c>
      <c r="M136" s="250">
        <f t="shared" si="14"/>
        <v>209.0052123</v>
      </c>
      <c r="N136" s="250">
        <f t="shared" si="1"/>
        <v>23.23636895</v>
      </c>
      <c r="O136" s="250">
        <f t="shared" si="2"/>
        <v>20.18553931</v>
      </c>
      <c r="P136" s="250" t="str">
        <f t="shared" si="3"/>
        <v>True</v>
      </c>
      <c r="Q136" s="250">
        <f t="shared" si="4"/>
        <v>20.18553931</v>
      </c>
      <c r="R136" s="250">
        <f t="shared" si="15"/>
        <v>9.886652307</v>
      </c>
      <c r="S136" s="250">
        <f t="shared" si="5"/>
        <v>0.2341399551</v>
      </c>
      <c r="T136" s="250">
        <f t="shared" si="6"/>
        <v>0.6737452136</v>
      </c>
      <c r="U136" s="250">
        <f t="shared" si="7"/>
        <v>18.08521078</v>
      </c>
      <c r="V136" s="368">
        <f t="shared" si="8"/>
        <v>36.36255537</v>
      </c>
      <c r="W136" s="250" t="str">
        <f t="shared" si="9"/>
        <v>False</v>
      </c>
      <c r="X136" s="269">
        <f t="shared" si="10"/>
        <v>0.6834422518</v>
      </c>
    </row>
    <row r="137" ht="12.75" customHeight="1">
      <c r="A137" s="270"/>
      <c r="B137" s="371"/>
      <c r="C137" s="371"/>
      <c r="D137" s="371"/>
      <c r="E137" s="371"/>
      <c r="F137" s="371"/>
      <c r="G137" s="371"/>
      <c r="H137" s="371"/>
      <c r="J137" s="250">
        <f t="shared" si="11"/>
        <v>92</v>
      </c>
      <c r="K137" s="250">
        <f t="shared" si="12"/>
        <v>5.827543184</v>
      </c>
      <c r="L137" s="250">
        <f t="shared" si="13"/>
        <v>224.7194078</v>
      </c>
      <c r="M137" s="250">
        <f t="shared" si="14"/>
        <v>213.3919462</v>
      </c>
      <c r="N137" s="250">
        <f t="shared" si="1"/>
        <v>23.37948653</v>
      </c>
      <c r="O137" s="250">
        <f t="shared" si="2"/>
        <v>20.26155298</v>
      </c>
      <c r="P137" s="250" t="str">
        <f t="shared" si="3"/>
        <v>True</v>
      </c>
      <c r="Q137" s="250">
        <f t="shared" si="4"/>
        <v>20.26155298</v>
      </c>
      <c r="R137" s="250">
        <f t="shared" si="15"/>
        <v>10.04644705</v>
      </c>
      <c r="S137" s="250">
        <f t="shared" si="5"/>
        <v>0.2360410182</v>
      </c>
      <c r="T137" s="250">
        <f t="shared" si="6"/>
        <v>0.6791681515</v>
      </c>
      <c r="U137" s="250">
        <f t="shared" si="7"/>
        <v>18.37751616</v>
      </c>
      <c r="V137" s="368">
        <f t="shared" si="8"/>
        <v>36.55912658</v>
      </c>
      <c r="W137" s="250" t="str">
        <f t="shared" si="9"/>
        <v>False</v>
      </c>
      <c r="X137" s="269">
        <f t="shared" si="10"/>
        <v>0.6901898881</v>
      </c>
    </row>
    <row r="138" ht="12.75" customHeight="1">
      <c r="A138" s="266"/>
      <c r="J138" s="250">
        <f t="shared" si="11"/>
        <v>93</v>
      </c>
      <c r="K138" s="250">
        <f t="shared" si="12"/>
        <v>5.879320278</v>
      </c>
      <c r="L138" s="250">
        <f t="shared" si="13"/>
        <v>229.3177136</v>
      </c>
      <c r="M138" s="250">
        <f t="shared" si="14"/>
        <v>217.8185211</v>
      </c>
      <c r="N138" s="250">
        <f t="shared" si="1"/>
        <v>23.5218184</v>
      </c>
      <c r="O138" s="250">
        <f t="shared" si="2"/>
        <v>20.33668923</v>
      </c>
      <c r="P138" s="250" t="str">
        <f t="shared" si="3"/>
        <v>True</v>
      </c>
      <c r="Q138" s="250">
        <f t="shared" si="4"/>
        <v>20.33668923</v>
      </c>
      <c r="R138" s="250">
        <f t="shared" si="15"/>
        <v>10.20693532</v>
      </c>
      <c r="S138" s="250">
        <f t="shared" si="5"/>
        <v>0.2379353063</v>
      </c>
      <c r="T138" s="250">
        <f t="shared" si="6"/>
        <v>0.684571388</v>
      </c>
      <c r="U138" s="250">
        <f t="shared" si="7"/>
        <v>18.67109017</v>
      </c>
      <c r="V138" s="368">
        <f t="shared" si="8"/>
        <v>36.7544731</v>
      </c>
      <c r="W138" s="250" t="str">
        <f t="shared" si="9"/>
        <v>False</v>
      </c>
      <c r="X138" s="269">
        <f t="shared" si="10"/>
        <v>0.6969241869</v>
      </c>
    </row>
    <row r="139" ht="12.75" customHeight="1">
      <c r="A139" s="266"/>
      <c r="J139" s="250">
        <f t="shared" si="11"/>
        <v>94</v>
      </c>
      <c r="K139" s="250">
        <f t="shared" si="12"/>
        <v>5.930951801</v>
      </c>
      <c r="L139" s="250">
        <f t="shared" si="13"/>
        <v>233.9564082</v>
      </c>
      <c r="M139" s="250">
        <f t="shared" si="14"/>
        <v>222.2848326</v>
      </c>
      <c r="N139" s="250">
        <f t="shared" si="1"/>
        <v>23.66337772</v>
      </c>
      <c r="O139" s="250">
        <f t="shared" si="2"/>
        <v>20.41096805</v>
      </c>
      <c r="P139" s="250" t="str">
        <f t="shared" si="3"/>
        <v>True</v>
      </c>
      <c r="Q139" s="250">
        <f t="shared" si="4"/>
        <v>20.41096805</v>
      </c>
      <c r="R139" s="250">
        <f t="shared" si="15"/>
        <v>10.36811201</v>
      </c>
      <c r="S139" s="250">
        <f t="shared" si="5"/>
        <v>0.2398229198</v>
      </c>
      <c r="T139" s="250">
        <f t="shared" si="6"/>
        <v>0.6899552165</v>
      </c>
      <c r="U139" s="250">
        <f t="shared" si="7"/>
        <v>18.96592349</v>
      </c>
      <c r="V139" s="368">
        <f t="shared" si="8"/>
        <v>36.94861635</v>
      </c>
      <c r="W139" s="250" t="str">
        <f t="shared" si="9"/>
        <v>False</v>
      </c>
      <c r="X139" s="269">
        <f t="shared" si="10"/>
        <v>0.7036453247</v>
      </c>
    </row>
    <row r="140" ht="12.75" customHeight="1">
      <c r="A140" s="266"/>
      <c r="I140" s="371"/>
      <c r="J140" s="371">
        <f t="shared" si="11"/>
        <v>95</v>
      </c>
      <c r="K140" s="250">
        <f t="shared" si="12"/>
        <v>5.982439796</v>
      </c>
      <c r="L140" s="250">
        <f t="shared" si="13"/>
        <v>238.6353844</v>
      </c>
      <c r="M140" s="250">
        <f t="shared" si="14"/>
        <v>226.7907779</v>
      </c>
      <c r="N140" s="250">
        <f t="shared" si="1"/>
        <v>23.8041773</v>
      </c>
      <c r="O140" s="250">
        <f t="shared" si="2"/>
        <v>20.48440875</v>
      </c>
      <c r="P140" s="250" t="str">
        <f t="shared" si="3"/>
        <v>True</v>
      </c>
      <c r="Q140" s="250">
        <f t="shared" si="4"/>
        <v>20.48440875</v>
      </c>
      <c r="R140" s="250">
        <f t="shared" si="15"/>
        <v>10.52997213</v>
      </c>
      <c r="S140" s="250">
        <f t="shared" si="5"/>
        <v>0.2417039564</v>
      </c>
      <c r="T140" s="250">
        <f t="shared" si="6"/>
        <v>0.6953199226</v>
      </c>
      <c r="U140" s="250">
        <f t="shared" si="7"/>
        <v>19.26200696</v>
      </c>
      <c r="V140" s="368">
        <f t="shared" si="8"/>
        <v>37.14157717</v>
      </c>
      <c r="W140" s="250" t="str">
        <f t="shared" si="9"/>
        <v>False</v>
      </c>
      <c r="X140" s="269">
        <f t="shared" si="10"/>
        <v>0.7103534738</v>
      </c>
    </row>
    <row r="141" ht="12.75" customHeight="1">
      <c r="A141" s="266"/>
      <c r="J141" s="250">
        <f t="shared" si="11"/>
        <v>96</v>
      </c>
      <c r="K141" s="250">
        <f t="shared" si="12"/>
        <v>6.033786254</v>
      </c>
      <c r="L141" s="250">
        <f t="shared" si="13"/>
        <v>243.3545363</v>
      </c>
      <c r="M141" s="250">
        <f t="shared" si="14"/>
        <v>231.3362555</v>
      </c>
      <c r="N141" s="250">
        <f t="shared" si="1"/>
        <v>23.94422961</v>
      </c>
      <c r="O141" s="250">
        <f t="shared" si="2"/>
        <v>20.55702999</v>
      </c>
      <c r="P141" s="250" t="str">
        <f t="shared" si="3"/>
        <v>True</v>
      </c>
      <c r="Q141" s="250">
        <f t="shared" si="4"/>
        <v>20.55702999</v>
      </c>
      <c r="R141" s="250">
        <f t="shared" si="15"/>
        <v>10.69251076</v>
      </c>
      <c r="S141" s="250">
        <f t="shared" si="5"/>
        <v>0.2435785116</v>
      </c>
      <c r="T141" s="250">
        <f t="shared" si="6"/>
        <v>0.7006657847</v>
      </c>
      <c r="U141" s="250">
        <f t="shared" si="7"/>
        <v>19.5593316</v>
      </c>
      <c r="V141" s="368">
        <f t="shared" si="8"/>
        <v>37.33337581</v>
      </c>
      <c r="W141" s="250" t="str">
        <f t="shared" si="9"/>
        <v>False</v>
      </c>
      <c r="X141" s="269">
        <f t="shared" si="10"/>
        <v>0.7170488026</v>
      </c>
    </row>
    <row r="142" ht="12.75" customHeight="1">
      <c r="A142" s="270"/>
      <c r="B142" s="371"/>
      <c r="C142" s="371"/>
      <c r="D142" s="371"/>
      <c r="E142" s="371"/>
      <c r="F142" s="371"/>
      <c r="G142" s="371"/>
      <c r="H142" s="371"/>
      <c r="J142" s="250">
        <f t="shared" si="11"/>
        <v>97</v>
      </c>
      <c r="K142" s="250">
        <f t="shared" si="12"/>
        <v>6.084993118</v>
      </c>
      <c r="L142" s="250">
        <f t="shared" si="13"/>
        <v>248.1137594</v>
      </c>
      <c r="M142" s="250">
        <f t="shared" si="14"/>
        <v>235.9211654</v>
      </c>
      <c r="N142" s="250">
        <f t="shared" si="1"/>
        <v>24.08354676</v>
      </c>
      <c r="O142" s="250">
        <f t="shared" si="2"/>
        <v>20.6288498</v>
      </c>
      <c r="P142" s="250" t="str">
        <f t="shared" si="3"/>
        <v>True</v>
      </c>
      <c r="Q142" s="250">
        <f t="shared" si="4"/>
        <v>20.6288498</v>
      </c>
      <c r="R142" s="250">
        <f t="shared" si="15"/>
        <v>10.85572309</v>
      </c>
      <c r="S142" s="250">
        <f t="shared" si="5"/>
        <v>0.245446678</v>
      </c>
      <c r="T142" s="250">
        <f t="shared" si="6"/>
        <v>0.7059930741</v>
      </c>
      <c r="U142" s="250">
        <f t="shared" si="7"/>
        <v>19.85788861</v>
      </c>
      <c r="V142" s="368">
        <f t="shared" si="8"/>
        <v>37.52403193</v>
      </c>
      <c r="W142" s="250" t="str">
        <f t="shared" si="9"/>
        <v>False</v>
      </c>
      <c r="X142" s="269">
        <f t="shared" si="10"/>
        <v>0.7237314753</v>
      </c>
    </row>
    <row r="143" ht="12.75" customHeight="1">
      <c r="A143" s="266"/>
      <c r="J143" s="250">
        <f t="shared" si="11"/>
        <v>98</v>
      </c>
      <c r="K143" s="250">
        <f t="shared" si="12"/>
        <v>6.136062282</v>
      </c>
      <c r="L143" s="250">
        <f t="shared" si="13"/>
        <v>252.9129508</v>
      </c>
      <c r="M143" s="250">
        <f t="shared" si="14"/>
        <v>240.5454089</v>
      </c>
      <c r="N143" s="250">
        <f t="shared" si="1"/>
        <v>24.22214054</v>
      </c>
      <c r="O143" s="250">
        <f t="shared" si="2"/>
        <v>20.69988567</v>
      </c>
      <c r="P143" s="250" t="str">
        <f t="shared" si="3"/>
        <v>True</v>
      </c>
      <c r="Q143" s="250">
        <f t="shared" si="4"/>
        <v>20.69988567</v>
      </c>
      <c r="R143" s="250">
        <f t="shared" si="15"/>
        <v>11.01960437</v>
      </c>
      <c r="S143" s="250">
        <f t="shared" si="5"/>
        <v>0.2473085464</v>
      </c>
      <c r="T143" s="250">
        <f t="shared" si="6"/>
        <v>0.7113020554</v>
      </c>
      <c r="U143" s="250">
        <f t="shared" si="7"/>
        <v>20.15766932</v>
      </c>
      <c r="V143" s="368">
        <f t="shared" si="8"/>
        <v>37.71356467</v>
      </c>
      <c r="W143" s="250" t="str">
        <f t="shared" si="9"/>
        <v>False</v>
      </c>
      <c r="X143" s="269">
        <f t="shared" si="10"/>
        <v>0.7304016521</v>
      </c>
    </row>
    <row r="144" ht="12.75" customHeight="1">
      <c r="A144" s="266"/>
      <c r="J144" s="250">
        <f t="shared" si="11"/>
        <v>99</v>
      </c>
      <c r="K144" s="250">
        <f t="shared" si="12"/>
        <v>6.186995595</v>
      </c>
      <c r="L144" s="250">
        <f t="shared" si="13"/>
        <v>257.7520088</v>
      </c>
      <c r="M144" s="250">
        <f t="shared" si="14"/>
        <v>245.2088884</v>
      </c>
      <c r="N144" s="250">
        <f t="shared" si="1"/>
        <v>24.36002242</v>
      </c>
      <c r="O144" s="250">
        <f t="shared" si="2"/>
        <v>20.77015447</v>
      </c>
      <c r="P144" s="250" t="str">
        <f t="shared" si="3"/>
        <v>True</v>
      </c>
      <c r="Q144" s="250">
        <f t="shared" si="4"/>
        <v>20.77015447</v>
      </c>
      <c r="R144" s="250">
        <f t="shared" si="15"/>
        <v>11.18414997</v>
      </c>
      <c r="S144" s="250">
        <f t="shared" si="5"/>
        <v>0.249164205</v>
      </c>
      <c r="T144" s="250">
        <f t="shared" si="6"/>
        <v>0.7165929866</v>
      </c>
      <c r="U144" s="250">
        <f t="shared" si="7"/>
        <v>20.45866522</v>
      </c>
      <c r="V144" s="368">
        <f t="shared" si="8"/>
        <v>37.90199266</v>
      </c>
      <c r="W144" s="250" t="str">
        <f t="shared" si="9"/>
        <v>False</v>
      </c>
      <c r="X144" s="269">
        <f t="shared" si="10"/>
        <v>0.7370594899</v>
      </c>
    </row>
    <row r="145" ht="12.75" customHeight="1">
      <c r="A145" s="266"/>
      <c r="J145" s="250">
        <f t="shared" si="11"/>
        <v>100</v>
      </c>
      <c r="K145" s="250">
        <f>species19!$C$29*(R144^species19!$C$30)*U144</f>
        <v>-9.363931071</v>
      </c>
      <c r="L145" s="250">
        <f t="shared" si="13"/>
        <v>247.0291073</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0.582585</v>
      </c>
      <c r="E3" s="276">
        <v>0.8</v>
      </c>
      <c r="F3" s="277">
        <v>0.8637</v>
      </c>
      <c r="G3" s="277">
        <v>0.724</v>
      </c>
      <c r="H3" s="277" t="s">
        <v>2311</v>
      </c>
      <c r="X3" s="269"/>
    </row>
    <row r="4" ht="12.75" customHeight="1">
      <c r="A4" s="273"/>
      <c r="B4" s="278" t="s">
        <v>2312</v>
      </c>
      <c r="C4" s="373">
        <v>1.02299174</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374">
        <v>0.1164</v>
      </c>
      <c r="E7" s="276">
        <v>0.04</v>
      </c>
      <c r="F7" s="277">
        <v>0.1164</v>
      </c>
      <c r="G7" s="277">
        <v>0.2902</v>
      </c>
      <c r="H7" s="277" t="s">
        <v>2311</v>
      </c>
      <c r="X7" s="269"/>
    </row>
    <row r="8" ht="12.75" customHeight="1">
      <c r="A8" s="289"/>
      <c r="B8" s="290" t="s">
        <v>2315</v>
      </c>
      <c r="C8" s="374">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375">
        <v>0.15</v>
      </c>
      <c r="E11" s="276">
        <v>0.25</v>
      </c>
      <c r="F11" s="277">
        <v>0.15</v>
      </c>
      <c r="G11" s="277">
        <v>0.55</v>
      </c>
      <c r="H11" s="277" t="s">
        <v>2311</v>
      </c>
      <c r="X11" s="269"/>
    </row>
    <row r="12" ht="12.75" customHeight="1">
      <c r="A12" s="295"/>
      <c r="B12" s="296" t="s">
        <v>2318</v>
      </c>
      <c r="C12" s="375">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76">
        <v>0.0325446</v>
      </c>
      <c r="E15" s="276">
        <v>0.03</v>
      </c>
      <c r="F15" s="277">
        <v>0.0265</v>
      </c>
      <c r="G15" s="277">
        <v>0.0303</v>
      </c>
      <c r="H15" s="277" t="s">
        <v>2311</v>
      </c>
      <c r="X15" s="269"/>
    </row>
    <row r="16" ht="12.75" customHeight="1">
      <c r="A16" s="266"/>
      <c r="B16" s="302" t="s">
        <v>153</v>
      </c>
      <c r="C16" s="303">
        <v>0.393608</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110.0</v>
      </c>
      <c r="D19" s="250"/>
      <c r="E19" s="276">
        <v>100.0</v>
      </c>
      <c r="F19" s="277">
        <v>160.81198</v>
      </c>
      <c r="G19" s="277">
        <v>80.2588695</v>
      </c>
      <c r="H19" s="277" t="s">
        <v>2311</v>
      </c>
      <c r="X19" s="269"/>
    </row>
    <row r="20" ht="12.75" customHeight="1">
      <c r="A20" s="306"/>
      <c r="B20" s="307" t="s">
        <v>158</v>
      </c>
      <c r="C20" s="308">
        <v>1.0</v>
      </c>
      <c r="E20" s="276">
        <v>1.0</v>
      </c>
      <c r="F20" s="277">
        <v>1.0964662</v>
      </c>
      <c r="G20" s="277">
        <v>0.92930453</v>
      </c>
      <c r="H20" s="277">
        <v>0.6667</v>
      </c>
      <c r="X20" s="269"/>
    </row>
    <row r="21" ht="12.75" customHeight="1">
      <c r="A21" s="266"/>
      <c r="B21" s="309" t="s">
        <v>160</v>
      </c>
      <c r="C21" s="378">
        <v>0.0</v>
      </c>
      <c r="E21" s="276">
        <v>0.0</v>
      </c>
      <c r="F21" s="277">
        <v>0.0</v>
      </c>
      <c r="G21" s="277">
        <v>0.0</v>
      </c>
      <c r="H21" s="277" t="s">
        <v>2311</v>
      </c>
      <c r="X21" s="269"/>
    </row>
    <row r="22" ht="12.75" customHeight="1">
      <c r="A22" s="280"/>
      <c r="B22" s="281"/>
      <c r="C22" s="281"/>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8"/>
      <c r="E23" s="276"/>
      <c r="F23" s="277"/>
      <c r="G23" s="277"/>
      <c r="H23" s="277"/>
      <c r="X23" s="269"/>
    </row>
    <row r="24" ht="12.75" customHeight="1">
      <c r="A24" s="266" t="s">
        <v>161</v>
      </c>
      <c r="B24" s="312" t="s">
        <v>2323</v>
      </c>
      <c r="C24" s="313">
        <f>'All species'!L27</f>
        <v>30.6</v>
      </c>
      <c r="E24" s="276" t="s">
        <v>2324</v>
      </c>
      <c r="F24" s="277">
        <v>31.464273</v>
      </c>
      <c r="G24" s="277">
        <v>30.112785</v>
      </c>
      <c r="H24" s="277" t="s">
        <v>2311</v>
      </c>
      <c r="X24" s="269"/>
    </row>
    <row r="25" ht="12.75" customHeight="1">
      <c r="A25" s="266"/>
      <c r="B25" s="314" t="s">
        <v>170</v>
      </c>
      <c r="C25" s="315">
        <v>8.6</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1.45</v>
      </c>
      <c r="D28" s="250"/>
      <c r="E28" s="276">
        <v>1.5</v>
      </c>
      <c r="F28" s="277">
        <v>1.5056</v>
      </c>
      <c r="G28" s="277">
        <v>0.58408</v>
      </c>
      <c r="H28" s="277" t="s">
        <v>2311</v>
      </c>
      <c r="X28" s="269"/>
    </row>
    <row r="29" ht="12.75" customHeight="1">
      <c r="A29" s="266"/>
      <c r="B29" s="318" t="s">
        <v>133</v>
      </c>
      <c r="C29" s="379">
        <v>-0.44834</v>
      </c>
      <c r="D29" s="250"/>
      <c r="E29" s="276">
        <v>-0.45</v>
      </c>
      <c r="F29" s="277">
        <v>-0.44834</v>
      </c>
      <c r="G29" s="277">
        <v>-0.45767</v>
      </c>
      <c r="H29" s="277" t="s">
        <v>2311</v>
      </c>
      <c r="X29" s="269"/>
    </row>
    <row r="30" ht="12.75" customHeight="1">
      <c r="A30" s="280"/>
      <c r="B30" s="281"/>
      <c r="C30" s="282"/>
      <c r="D30" s="281"/>
      <c r="E30" s="283"/>
      <c r="F30" s="284"/>
      <c r="G30" s="284"/>
      <c r="H30" s="285"/>
      <c r="X30" s="269"/>
    </row>
    <row r="31" ht="12.75" customHeight="1">
      <c r="A31" s="324" t="s">
        <v>2327</v>
      </c>
      <c r="B31" s="380"/>
      <c r="C31" s="380">
        <f>'All species'!L10</f>
        <v>0.000031</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0.2141763695</v>
      </c>
      <c r="E35" s="276"/>
      <c r="F35" s="277"/>
      <c r="G35" s="277"/>
      <c r="H35" s="277"/>
      <c r="X35" s="269"/>
    </row>
    <row r="36" ht="12.75" customHeight="1">
      <c r="A36" s="330" t="s">
        <v>117</v>
      </c>
      <c r="B36" s="338"/>
      <c r="C36" s="339">
        <f>C31/C35</f>
        <v>0.0001447405242</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9">
        <v>923.43</v>
      </c>
      <c r="E38" s="276" t="s">
        <v>2337</v>
      </c>
      <c r="F38" s="277">
        <v>500.0</v>
      </c>
      <c r="G38" s="277">
        <v>923.43</v>
      </c>
      <c r="H38" s="277" t="s">
        <v>2311</v>
      </c>
      <c r="X38" s="269"/>
    </row>
    <row r="39" ht="12.75" customHeight="1">
      <c r="A39" s="347" t="s">
        <v>2338</v>
      </c>
      <c r="B39" s="348"/>
      <c r="C39" s="349">
        <f>'All species'!L5</f>
        <v>415</v>
      </c>
      <c r="E39" s="276" t="s">
        <v>2324</v>
      </c>
      <c r="F39" s="277">
        <v>995.76</v>
      </c>
      <c r="G39" s="277">
        <v>764.3</v>
      </c>
      <c r="H39" s="277"/>
      <c r="X39" s="269"/>
    </row>
    <row r="40" ht="12.75" customHeight="1">
      <c r="A40" s="350" t="s">
        <v>2339</v>
      </c>
      <c r="B40" s="351"/>
      <c r="C40" s="352">
        <f>C39/2</f>
        <v>207.5</v>
      </c>
      <c r="E40" s="353" t="s">
        <v>2340</v>
      </c>
      <c r="F40" s="277"/>
      <c r="G40" s="277"/>
      <c r="H40" s="277"/>
      <c r="J40" s="354" t="s">
        <v>2341</v>
      </c>
      <c r="K40" s="355">
        <f t="array" ref="K40">INDEX(J:J,MATCH("True",P:P,0))</f>
        <v>15</v>
      </c>
      <c r="L40" s="356">
        <f>'All species'!L30</f>
        <v>15</v>
      </c>
      <c r="X40" s="269"/>
    </row>
    <row r="41" ht="12.75" customHeight="1">
      <c r="A41" s="382" t="s">
        <v>2342</v>
      </c>
      <c r="B41" s="351"/>
      <c r="C41" s="352">
        <f>'All species'!L6</f>
        <v>10.07</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9">
        <v>2.96E-4</v>
      </c>
      <c r="E42" s="276"/>
      <c r="F42" s="277">
        <v>2.96E-4</v>
      </c>
      <c r="G42" s="277">
        <v>2.96E-4</v>
      </c>
      <c r="H42" s="277" t="s">
        <v>2311</v>
      </c>
      <c r="X42" s="269"/>
    </row>
    <row r="43" ht="12.75" customHeight="1">
      <c r="A43" s="266"/>
      <c r="B43" s="298"/>
      <c r="C43" s="299"/>
      <c r="E43" s="276"/>
      <c r="F43" s="277"/>
      <c r="G43" s="361"/>
      <c r="H43" s="277"/>
      <c r="X43" s="269"/>
    </row>
    <row r="44" ht="12.75" customHeight="1">
      <c r="A44" s="266" t="s">
        <v>2345</v>
      </c>
      <c r="B44" s="340"/>
      <c r="C44" s="386">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0.000031</v>
      </c>
      <c r="L45" s="250">
        <f>K45</f>
        <v>0.000031</v>
      </c>
      <c r="M45" s="250">
        <f>L45*C44</f>
        <v>0.00003069</v>
      </c>
      <c r="N45" s="250">
        <f t="shared" ref="N45:N144" si="1">($C$19*(S45^$C$20))-$C$21</f>
        <v>0.05991250724</v>
      </c>
      <c r="O45" s="250">
        <f t="shared" ref="O45:O144" si="2">$C$24+($C$25*(LN(S45)))</f>
        <v>-34.03201309</v>
      </c>
      <c r="P45" s="250" t="str">
        <f t="shared" ref="P45:P146" si="3">IF(P44="True", "True", IF(O45&gt;N45,"True","False"))</f>
        <v>False</v>
      </c>
      <c r="Q45" s="250">
        <f t="shared" ref="Q45:Q146" si="4">IF(P45="True", O45, N45)</f>
        <v>0.05991250724</v>
      </c>
      <c r="R45" s="250">
        <f>L45-M45</f>
        <v>0.00000031</v>
      </c>
      <c r="S45" s="250">
        <f t="shared" ref="S45:S144" si="5">$C$15*(M45^$C$16)</f>
        <v>0.0005446591567</v>
      </c>
      <c r="T45" s="250">
        <f t="shared" ref="T45:T144" si="6">(((R45/$C$41)/$C$44)^0.5)*0.7071067812</f>
        <v>0.0001246905431</v>
      </c>
      <c r="U45" s="250">
        <f t="shared" ref="U45:U144" si="7">(((R45/$C$38)/$C$42)/2)</f>
        <v>0.0000005670691321</v>
      </c>
      <c r="V45" s="368">
        <f t="shared" ref="V45:V144" si="8">0.79*((($C$41*1000000000)/(9.81*$C$39))^0.33)*(S45^0.6667)</f>
        <v>0.6782574654</v>
      </c>
      <c r="W45" s="250" t="str">
        <f t="shared" ref="W45:W146" si="9">IF(Q45&gt;V45,"True","False")</f>
        <v>False</v>
      </c>
      <c r="X45" s="269">
        <f t="shared" ref="X45:X146" si="10">$C$33*(K45^$C$34)</f>
        <v>0.000001120889729</v>
      </c>
    </row>
    <row r="46" ht="12.75" customHeight="1">
      <c r="A46" s="370" t="s">
        <v>2361</v>
      </c>
      <c r="C46" s="356">
        <f>'All species'!L33</f>
        <v>1.26</v>
      </c>
      <c r="J46" s="368">
        <f t="shared" ref="J46:J146" si="11">J45+1</f>
        <v>1</v>
      </c>
      <c r="K46" s="250">
        <f t="shared" ref="K46:K144" si="12">$C$28*(R45^$C$29)*U45</f>
        <v>0.000680905603</v>
      </c>
      <c r="L46" s="250">
        <f t="shared" ref="L46:L146" si="13">M45+R45+K46</f>
        <v>0.000711905603</v>
      </c>
      <c r="M46" s="250">
        <f t="shared" ref="M46:M144" si="14">M45+($C$3*(K46^$C$4))</f>
        <v>0.0003661443006</v>
      </c>
      <c r="N46" s="250">
        <f t="shared" si="1"/>
        <v>0.1589635926</v>
      </c>
      <c r="O46" s="250">
        <f t="shared" si="2"/>
        <v>-25.64021984</v>
      </c>
      <c r="P46" s="250" t="str">
        <f t="shared" si="3"/>
        <v>False</v>
      </c>
      <c r="Q46" s="250">
        <f t="shared" si="4"/>
        <v>0.1589635926</v>
      </c>
      <c r="R46" s="250">
        <f t="shared" ref="R46:R144" si="15">IF(P46="False",$C$7*(M46^$C$8),$C$11*(M46^$C$12))</f>
        <v>0.0001085020452</v>
      </c>
      <c r="S46" s="250">
        <f t="shared" si="5"/>
        <v>0.001445123569</v>
      </c>
      <c r="T46" s="250">
        <f t="shared" si="6"/>
        <v>0.002332768444</v>
      </c>
      <c r="U46" s="250">
        <f t="shared" si="7"/>
        <v>0.0001984779375</v>
      </c>
      <c r="V46" s="368">
        <f t="shared" si="8"/>
        <v>1.299956515</v>
      </c>
      <c r="W46" s="250" t="str">
        <f t="shared" si="9"/>
        <v>False</v>
      </c>
      <c r="X46" s="269">
        <f t="shared" si="10"/>
        <v>0.00003329466558</v>
      </c>
    </row>
    <row r="47" ht="12.75" customHeight="1">
      <c r="A47" s="370" t="s">
        <v>2362</v>
      </c>
      <c r="C47" s="356">
        <f>'All species'!L34</f>
        <v>2.88</v>
      </c>
      <c r="J47" s="368">
        <f t="shared" si="11"/>
        <v>2</v>
      </c>
      <c r="K47" s="250">
        <f t="shared" si="12"/>
        <v>0.01724058513</v>
      </c>
      <c r="L47" s="250">
        <f t="shared" si="13"/>
        <v>0.01771523148</v>
      </c>
      <c r="M47" s="250">
        <f t="shared" si="14"/>
        <v>0.009514995455</v>
      </c>
      <c r="N47" s="250">
        <f t="shared" si="1"/>
        <v>0.5730032294</v>
      </c>
      <c r="O47" s="250">
        <f t="shared" si="2"/>
        <v>-14.61316091</v>
      </c>
      <c r="P47" s="250" t="str">
        <f t="shared" si="3"/>
        <v>False</v>
      </c>
      <c r="Q47" s="250">
        <f t="shared" si="4"/>
        <v>0.5730032294</v>
      </c>
      <c r="R47" s="250">
        <f t="shared" si="15"/>
        <v>0.001919161451</v>
      </c>
      <c r="S47" s="250">
        <f t="shared" si="5"/>
        <v>0.005209120267</v>
      </c>
      <c r="T47" s="250">
        <f t="shared" si="6"/>
        <v>0.009810890429</v>
      </c>
      <c r="U47" s="250">
        <f t="shared" si="7"/>
        <v>0.003510636188</v>
      </c>
      <c r="V47" s="368">
        <f t="shared" si="8"/>
        <v>3.056236706</v>
      </c>
      <c r="W47" s="250" t="str">
        <f t="shared" si="9"/>
        <v>False</v>
      </c>
      <c r="X47" s="269">
        <f t="shared" si="10"/>
        <v>0.001156001214</v>
      </c>
    </row>
    <row r="48" ht="12.75" customHeight="1">
      <c r="A48" s="266"/>
      <c r="J48" s="368">
        <f t="shared" si="11"/>
        <v>3</v>
      </c>
      <c r="K48" s="250">
        <f t="shared" si="12"/>
        <v>0.08410922133</v>
      </c>
      <c r="L48" s="250">
        <f t="shared" si="13"/>
        <v>0.09554337824</v>
      </c>
      <c r="M48" s="250">
        <f t="shared" si="14"/>
        <v>0.0558045706</v>
      </c>
      <c r="N48" s="250">
        <f t="shared" si="1"/>
        <v>1.149610756</v>
      </c>
      <c r="O48" s="250">
        <f t="shared" si="2"/>
        <v>-8.625089805</v>
      </c>
      <c r="P48" s="250" t="str">
        <f t="shared" si="3"/>
        <v>False</v>
      </c>
      <c r="Q48" s="250">
        <f t="shared" si="4"/>
        <v>1.149610756</v>
      </c>
      <c r="R48" s="250">
        <f t="shared" si="15"/>
        <v>0.009133580296</v>
      </c>
      <c r="S48" s="250">
        <f t="shared" si="5"/>
        <v>0.01045100687</v>
      </c>
      <c r="T48" s="250">
        <f t="shared" si="6"/>
        <v>0.02140292823</v>
      </c>
      <c r="U48" s="250">
        <f t="shared" si="7"/>
        <v>0.01670764984</v>
      </c>
      <c r="V48" s="368">
        <f t="shared" si="8"/>
        <v>4.861753098</v>
      </c>
      <c r="W48" s="250" t="str">
        <f t="shared" si="9"/>
        <v>False</v>
      </c>
      <c r="X48" s="269">
        <f t="shared" si="10"/>
        <v>0.00658409353</v>
      </c>
    </row>
    <row r="49" ht="12.75" customHeight="1">
      <c r="A49" s="266"/>
      <c r="J49" s="368">
        <f t="shared" si="11"/>
        <v>4</v>
      </c>
      <c r="K49" s="250">
        <f t="shared" si="12"/>
        <v>0.1988884477</v>
      </c>
      <c r="L49" s="250">
        <f t="shared" si="13"/>
        <v>0.2638265986</v>
      </c>
      <c r="M49" s="250">
        <f t="shared" si="14"/>
        <v>0.1674504426</v>
      </c>
      <c r="N49" s="250">
        <f t="shared" si="1"/>
        <v>1.771687259</v>
      </c>
      <c r="O49" s="250">
        <f t="shared" si="2"/>
        <v>-4.90551297</v>
      </c>
      <c r="P49" s="250" t="str">
        <f t="shared" si="3"/>
        <v>False</v>
      </c>
      <c r="Q49" s="250">
        <f t="shared" si="4"/>
        <v>1.771687259</v>
      </c>
      <c r="R49" s="250">
        <f t="shared" si="15"/>
        <v>0.02407123141</v>
      </c>
      <c r="S49" s="250">
        <f t="shared" si="5"/>
        <v>0.01610624781</v>
      </c>
      <c r="T49" s="250">
        <f t="shared" si="6"/>
        <v>0.03474576065</v>
      </c>
      <c r="U49" s="250">
        <f t="shared" si="7"/>
        <v>0.04403242679</v>
      </c>
      <c r="V49" s="368">
        <f t="shared" si="8"/>
        <v>6.486692685</v>
      </c>
      <c r="W49" s="250" t="str">
        <f t="shared" si="9"/>
        <v>False</v>
      </c>
      <c r="X49" s="269">
        <f t="shared" si="10"/>
        <v>0.01693475314</v>
      </c>
    </row>
    <row r="50" ht="12.75" customHeight="1">
      <c r="A50" s="266"/>
      <c r="J50" s="368">
        <f t="shared" si="11"/>
        <v>5</v>
      </c>
      <c r="K50" s="250">
        <f t="shared" si="12"/>
        <v>0.3394530167</v>
      </c>
      <c r="L50" s="250">
        <f t="shared" si="13"/>
        <v>0.5309746906</v>
      </c>
      <c r="M50" s="250">
        <f t="shared" si="14"/>
        <v>0.3603586828</v>
      </c>
      <c r="N50" s="250">
        <f t="shared" si="1"/>
        <v>2.395515413</v>
      </c>
      <c r="O50" s="250">
        <f t="shared" si="2"/>
        <v>-2.311184807</v>
      </c>
      <c r="P50" s="250" t="str">
        <f t="shared" si="3"/>
        <v>False</v>
      </c>
      <c r="Q50" s="250">
        <f t="shared" si="4"/>
        <v>2.395515413</v>
      </c>
      <c r="R50" s="250">
        <f t="shared" si="15"/>
        <v>0.04731921907</v>
      </c>
      <c r="S50" s="250">
        <f t="shared" si="5"/>
        <v>0.02177741284</v>
      </c>
      <c r="T50" s="250">
        <f t="shared" si="6"/>
        <v>0.04871598117</v>
      </c>
      <c r="U50" s="250">
        <f t="shared" si="7"/>
        <v>0.08655893062</v>
      </c>
      <c r="V50" s="368">
        <f t="shared" si="8"/>
        <v>7.93174899</v>
      </c>
      <c r="W50" s="250" t="str">
        <f t="shared" si="9"/>
        <v>False</v>
      </c>
      <c r="X50" s="269">
        <f t="shared" si="10"/>
        <v>0.0304531348</v>
      </c>
    </row>
    <row r="51" ht="12.75" customHeight="1">
      <c r="A51" s="266"/>
      <c r="J51" s="368">
        <f t="shared" si="11"/>
        <v>6</v>
      </c>
      <c r="K51" s="250">
        <f t="shared" si="12"/>
        <v>0.4928486157</v>
      </c>
      <c r="L51" s="250">
        <f t="shared" si="13"/>
        <v>0.9005265176</v>
      </c>
      <c r="M51" s="250">
        <f t="shared" si="14"/>
        <v>0.6428517468</v>
      </c>
      <c r="N51" s="250">
        <f t="shared" si="1"/>
        <v>3.008448006</v>
      </c>
      <c r="O51" s="250">
        <f t="shared" si="2"/>
        <v>-0.3518818799</v>
      </c>
      <c r="P51" s="250" t="str">
        <f t="shared" si="3"/>
        <v>False</v>
      </c>
      <c r="Q51" s="250">
        <f t="shared" si="4"/>
        <v>3.008448006</v>
      </c>
      <c r="R51" s="250">
        <f t="shared" si="15"/>
        <v>0.07883624307</v>
      </c>
      <c r="S51" s="250">
        <f t="shared" si="5"/>
        <v>0.02734952733</v>
      </c>
      <c r="T51" s="250">
        <f t="shared" si="6"/>
        <v>0.06288044833</v>
      </c>
      <c r="U51" s="250">
        <f t="shared" si="7"/>
        <v>0.1442116127</v>
      </c>
      <c r="V51" s="368">
        <f t="shared" si="8"/>
        <v>9.232825352</v>
      </c>
      <c r="W51" s="250" t="str">
        <f t="shared" si="9"/>
        <v>False</v>
      </c>
      <c r="X51" s="269">
        <f t="shared" si="10"/>
        <v>0.04585501209</v>
      </c>
    </row>
    <row r="52" ht="12.75" customHeight="1">
      <c r="A52" s="266"/>
      <c r="J52" s="250">
        <f t="shared" si="11"/>
        <v>7</v>
      </c>
      <c r="K52" s="250">
        <f t="shared" si="12"/>
        <v>0.6531457975</v>
      </c>
      <c r="L52" s="250">
        <f t="shared" si="13"/>
        <v>1.374833787</v>
      </c>
      <c r="M52" s="250">
        <f t="shared" si="14"/>
        <v>1.019656347</v>
      </c>
      <c r="N52" s="250">
        <f t="shared" si="1"/>
        <v>3.607440006</v>
      </c>
      <c r="O52" s="250">
        <f t="shared" si="2"/>
        <v>1.209654931</v>
      </c>
      <c r="P52" s="250" t="str">
        <f t="shared" si="3"/>
        <v>False</v>
      </c>
      <c r="Q52" s="250">
        <f t="shared" si="4"/>
        <v>3.607440006</v>
      </c>
      <c r="R52" s="250">
        <f t="shared" si="15"/>
        <v>0.1184154611</v>
      </c>
      <c r="S52" s="250">
        <f t="shared" si="5"/>
        <v>0.03279490914</v>
      </c>
      <c r="T52" s="250">
        <f t="shared" si="6"/>
        <v>0.07706494535</v>
      </c>
      <c r="U52" s="250">
        <f t="shared" si="7"/>
        <v>0.2166121056</v>
      </c>
      <c r="V52" s="368">
        <f t="shared" si="8"/>
        <v>10.42097419</v>
      </c>
      <c r="W52" s="250" t="str">
        <f t="shared" si="9"/>
        <v>False</v>
      </c>
      <c r="X52" s="269">
        <f t="shared" si="10"/>
        <v>0.06246428678</v>
      </c>
    </row>
    <row r="53" ht="12.75" customHeight="1">
      <c r="A53" s="266"/>
      <c r="J53" s="250">
        <f t="shared" si="11"/>
        <v>8</v>
      </c>
      <c r="K53" s="250">
        <f t="shared" si="12"/>
        <v>0.8174831309</v>
      </c>
      <c r="L53" s="250">
        <f t="shared" si="13"/>
        <v>1.955554939</v>
      </c>
      <c r="M53" s="250">
        <f t="shared" si="14"/>
        <v>1.493708184</v>
      </c>
      <c r="N53" s="250">
        <f t="shared" si="1"/>
        <v>4.19241263</v>
      </c>
      <c r="O53" s="250">
        <f t="shared" si="2"/>
        <v>2.502045678</v>
      </c>
      <c r="P53" s="250" t="str">
        <f t="shared" si="3"/>
        <v>False</v>
      </c>
      <c r="Q53" s="250">
        <f t="shared" si="4"/>
        <v>4.19241263</v>
      </c>
      <c r="R53" s="250">
        <f t="shared" si="15"/>
        <v>0.1658203985</v>
      </c>
      <c r="S53" s="250">
        <f t="shared" si="5"/>
        <v>0.03811284209</v>
      </c>
      <c r="T53" s="250">
        <f t="shared" si="6"/>
        <v>0.09119513001</v>
      </c>
      <c r="U53" s="250">
        <f t="shared" si="7"/>
        <v>0.3033278369</v>
      </c>
      <c r="V53" s="368">
        <f t="shared" si="8"/>
        <v>11.51914995</v>
      </c>
      <c r="W53" s="250" t="str">
        <f t="shared" si="9"/>
        <v>False</v>
      </c>
      <c r="X53" s="269">
        <f t="shared" si="10"/>
        <v>0.07991404918</v>
      </c>
    </row>
    <row r="54" ht="12.75" customHeight="1">
      <c r="A54" s="266"/>
      <c r="J54" s="250">
        <f t="shared" si="11"/>
        <v>9</v>
      </c>
      <c r="K54" s="250">
        <f t="shared" si="12"/>
        <v>0.9843460204</v>
      </c>
      <c r="L54" s="250">
        <f t="shared" si="13"/>
        <v>2.643874603</v>
      </c>
      <c r="M54" s="250">
        <f t="shared" si="14"/>
        <v>2.066965418</v>
      </c>
      <c r="N54" s="250">
        <f t="shared" si="1"/>
        <v>4.764192462</v>
      </c>
      <c r="O54" s="250">
        <f t="shared" si="2"/>
        <v>3.601570083</v>
      </c>
      <c r="P54" s="250" t="str">
        <f t="shared" si="3"/>
        <v>False</v>
      </c>
      <c r="Q54" s="250">
        <f t="shared" si="4"/>
        <v>4.764192462</v>
      </c>
      <c r="R54" s="250">
        <f t="shared" si="15"/>
        <v>0.2208235253</v>
      </c>
      <c r="S54" s="250">
        <f t="shared" si="5"/>
        <v>0.04331084056</v>
      </c>
      <c r="T54" s="250">
        <f t="shared" si="6"/>
        <v>0.1052386671</v>
      </c>
      <c r="U54" s="250">
        <f t="shared" si="7"/>
        <v>0.4039425962</v>
      </c>
      <c r="V54" s="368">
        <f t="shared" si="8"/>
        <v>12.5440892</v>
      </c>
      <c r="W54" s="250" t="str">
        <f t="shared" si="9"/>
        <v>False</v>
      </c>
      <c r="X54" s="269">
        <f t="shared" si="10"/>
        <v>0.09798813395</v>
      </c>
    </row>
    <row r="55" ht="12.75" customHeight="1">
      <c r="A55" s="266"/>
      <c r="I55" s="371"/>
      <c r="J55" s="371">
        <f t="shared" si="11"/>
        <v>10</v>
      </c>
      <c r="K55" s="250">
        <f t="shared" si="12"/>
        <v>1.152864769</v>
      </c>
      <c r="L55" s="250">
        <f t="shared" si="13"/>
        <v>3.440653712</v>
      </c>
      <c r="M55" s="250">
        <f t="shared" si="14"/>
        <v>2.740807389</v>
      </c>
      <c r="N55" s="250">
        <f t="shared" si="1"/>
        <v>5.323829156</v>
      </c>
      <c r="O55" s="250">
        <f t="shared" si="2"/>
        <v>4.556727026</v>
      </c>
      <c r="P55" s="250" t="str">
        <f t="shared" si="3"/>
        <v>False</v>
      </c>
      <c r="Q55" s="250">
        <f t="shared" si="4"/>
        <v>5.323829156</v>
      </c>
      <c r="R55" s="250">
        <f t="shared" si="15"/>
        <v>0.2832161691</v>
      </c>
      <c r="S55" s="250">
        <f t="shared" si="5"/>
        <v>0.04839844688</v>
      </c>
      <c r="T55" s="250">
        <f t="shared" si="6"/>
        <v>0.1191822806</v>
      </c>
      <c r="U55" s="250">
        <f t="shared" si="7"/>
        <v>0.5180746684</v>
      </c>
      <c r="V55" s="368">
        <f t="shared" si="8"/>
        <v>13.50819382</v>
      </c>
      <c r="W55" s="250" t="str">
        <f t="shared" si="9"/>
        <v>False</v>
      </c>
      <c r="X55" s="269">
        <f t="shared" si="10"/>
        <v>0.1165491934</v>
      </c>
    </row>
    <row r="56" ht="12.75" customHeight="1">
      <c r="A56" s="266"/>
      <c r="J56" s="250">
        <f t="shared" si="11"/>
        <v>11</v>
      </c>
      <c r="K56" s="250">
        <f t="shared" si="12"/>
        <v>1.32250632</v>
      </c>
      <c r="L56" s="250">
        <f t="shared" si="13"/>
        <v>4.346529878</v>
      </c>
      <c r="M56" s="250">
        <f t="shared" si="14"/>
        <v>3.51624739</v>
      </c>
      <c r="N56" s="250">
        <f t="shared" si="1"/>
        <v>5.872362446</v>
      </c>
      <c r="O56" s="250">
        <f t="shared" si="2"/>
        <v>5.400079174</v>
      </c>
      <c r="P56" s="250" t="str">
        <f t="shared" si="3"/>
        <v>False</v>
      </c>
      <c r="Q56" s="250">
        <f t="shared" si="4"/>
        <v>5.872362446</v>
      </c>
      <c r="R56" s="250">
        <f t="shared" si="15"/>
        <v>0.352809624</v>
      </c>
      <c r="S56" s="250">
        <f t="shared" si="5"/>
        <v>0.05338511315</v>
      </c>
      <c r="T56" s="250">
        <f t="shared" si="6"/>
        <v>0.1330218187</v>
      </c>
      <c r="U56" s="250">
        <f t="shared" si="7"/>
        <v>0.6453788621</v>
      </c>
      <c r="V56" s="368">
        <f t="shared" si="8"/>
        <v>14.42086124</v>
      </c>
      <c r="W56" s="250" t="str">
        <f t="shared" si="9"/>
        <v>False</v>
      </c>
      <c r="X56" s="269">
        <f t="shared" si="10"/>
        <v>0.1355044242</v>
      </c>
    </row>
    <row r="57" ht="12.75" customHeight="1">
      <c r="A57" s="266"/>
      <c r="J57" s="250">
        <f t="shared" si="11"/>
        <v>12</v>
      </c>
      <c r="K57" s="250">
        <f t="shared" si="12"/>
        <v>1.492926633</v>
      </c>
      <c r="L57" s="250">
        <f t="shared" si="13"/>
        <v>5.361983648</v>
      </c>
      <c r="M57" s="250">
        <f t="shared" si="14"/>
        <v>4.394054737</v>
      </c>
      <c r="N57" s="250">
        <f t="shared" si="1"/>
        <v>6.410746623</v>
      </c>
      <c r="O57" s="250">
        <f t="shared" si="2"/>
        <v>6.154460236</v>
      </c>
      <c r="P57" s="250" t="str">
        <f t="shared" si="3"/>
        <v>False</v>
      </c>
      <c r="Q57" s="250">
        <f t="shared" si="4"/>
        <v>6.410746623</v>
      </c>
      <c r="R57" s="250">
        <f t="shared" si="15"/>
        <v>0.42943361</v>
      </c>
      <c r="S57" s="250">
        <f t="shared" si="5"/>
        <v>0.05827951476</v>
      </c>
      <c r="T57" s="250">
        <f t="shared" si="6"/>
        <v>0.1467576286</v>
      </c>
      <c r="U57" s="250">
        <f t="shared" si="7"/>
        <v>0.785543692</v>
      </c>
      <c r="V57" s="368">
        <f t="shared" si="8"/>
        <v>15.28937177</v>
      </c>
      <c r="W57" s="250" t="str">
        <f t="shared" si="9"/>
        <v>False</v>
      </c>
      <c r="X57" s="269">
        <f t="shared" si="10"/>
        <v>0.154787962</v>
      </c>
    </row>
    <row r="58" ht="12.75" customHeight="1">
      <c r="A58" s="266"/>
      <c r="J58" s="250">
        <f t="shared" si="11"/>
        <v>13</v>
      </c>
      <c r="K58" s="250">
        <f t="shared" si="12"/>
        <v>1.663894326</v>
      </c>
      <c r="L58" s="250">
        <f t="shared" si="13"/>
        <v>6.487382674</v>
      </c>
      <c r="M58" s="250">
        <f t="shared" si="14"/>
        <v>5.3748291</v>
      </c>
      <c r="N58" s="250">
        <f t="shared" si="1"/>
        <v>6.939832625</v>
      </c>
      <c r="O58" s="250">
        <f t="shared" si="2"/>
        <v>6.836456703</v>
      </c>
      <c r="P58" s="250" t="str">
        <f t="shared" si="3"/>
        <v>False</v>
      </c>
      <c r="Q58" s="250">
        <f t="shared" si="4"/>
        <v>6.939832625</v>
      </c>
      <c r="R58" s="250">
        <f t="shared" si="15"/>
        <v>0.5129341021</v>
      </c>
      <c r="S58" s="250">
        <f t="shared" si="5"/>
        <v>0.0630893875</v>
      </c>
      <c r="T58" s="250">
        <f t="shared" si="6"/>
        <v>0.1603922783</v>
      </c>
      <c r="U58" s="250">
        <f t="shared" si="7"/>
        <v>0.9382874068</v>
      </c>
      <c r="V58" s="368">
        <f t="shared" si="8"/>
        <v>16.11948063</v>
      </c>
      <c r="W58" s="250" t="str">
        <f t="shared" si="9"/>
        <v>False</v>
      </c>
      <c r="X58" s="269">
        <f t="shared" si="10"/>
        <v>0.1743511772</v>
      </c>
    </row>
    <row r="59" ht="12.75" customHeight="1">
      <c r="A59" s="266"/>
      <c r="J59" s="250">
        <f t="shared" si="11"/>
        <v>14</v>
      </c>
      <c r="K59" s="250">
        <f t="shared" si="12"/>
        <v>1.835248525</v>
      </c>
      <c r="L59" s="250">
        <f t="shared" si="13"/>
        <v>7.723011727</v>
      </c>
      <c r="M59" s="250">
        <f t="shared" si="14"/>
        <v>6.459048032</v>
      </c>
      <c r="N59" s="250">
        <f t="shared" si="1"/>
        <v>7.460371112</v>
      </c>
      <c r="O59" s="250">
        <f t="shared" si="2"/>
        <v>7.458473229</v>
      </c>
      <c r="P59" s="250" t="str">
        <f t="shared" si="3"/>
        <v>False</v>
      </c>
      <c r="Q59" s="250">
        <f t="shared" si="4"/>
        <v>7.460371112</v>
      </c>
      <c r="R59" s="250">
        <f t="shared" si="15"/>
        <v>0.6031711946</v>
      </c>
      <c r="S59" s="250">
        <f t="shared" si="5"/>
        <v>0.06782155556</v>
      </c>
      <c r="T59" s="250">
        <f t="shared" si="6"/>
        <v>0.1739293869</v>
      </c>
      <c r="U59" s="250">
        <f t="shared" si="7"/>
        <v>1.103354083</v>
      </c>
      <c r="V59" s="368">
        <f t="shared" si="8"/>
        <v>16.91581975</v>
      </c>
      <c r="W59" s="250" t="str">
        <f t="shared" si="9"/>
        <v>False</v>
      </c>
      <c r="X59" s="269">
        <f t="shared" si="10"/>
        <v>0.1941569907</v>
      </c>
    </row>
    <row r="60" ht="12.75" customHeight="1">
      <c r="A60" s="266"/>
      <c r="I60" s="371"/>
      <c r="J60" s="371">
        <f t="shared" si="11"/>
        <v>15</v>
      </c>
      <c r="K60" s="250">
        <f t="shared" si="12"/>
        <v>2.006874309</v>
      </c>
      <c r="L60" s="250">
        <f t="shared" si="13"/>
        <v>9.069093536</v>
      </c>
      <c r="M60" s="250">
        <f t="shared" si="14"/>
        <v>7.64709863</v>
      </c>
      <c r="N60" s="250">
        <f t="shared" si="1"/>
        <v>7.973022488</v>
      </c>
      <c r="O60" s="250">
        <f t="shared" si="2"/>
        <v>8.030016279</v>
      </c>
      <c r="P60" s="250" t="str">
        <f t="shared" si="3"/>
        <v>True</v>
      </c>
      <c r="Q60" s="250">
        <f t="shared" si="4"/>
        <v>8.030016279</v>
      </c>
      <c r="R60" s="250">
        <f t="shared" si="15"/>
        <v>0.7212110221</v>
      </c>
      <c r="S60" s="250">
        <f t="shared" si="5"/>
        <v>0.07248202262</v>
      </c>
      <c r="T60" s="250">
        <f t="shared" si="6"/>
        <v>0.1901883222</v>
      </c>
      <c r="U60" s="250">
        <f t="shared" si="7"/>
        <v>1.319279059</v>
      </c>
      <c r="V60" s="368">
        <f t="shared" si="8"/>
        <v>17.68217628</v>
      </c>
      <c r="W60" s="250" t="str">
        <f t="shared" si="9"/>
        <v>False</v>
      </c>
      <c r="X60" s="269">
        <f t="shared" si="10"/>
        <v>0.2141763695</v>
      </c>
    </row>
    <row r="61" ht="12.75" customHeight="1">
      <c r="A61" s="266"/>
      <c r="J61" s="250">
        <f t="shared" si="11"/>
        <v>16</v>
      </c>
      <c r="K61" s="250">
        <f t="shared" si="12"/>
        <v>2.214833047</v>
      </c>
      <c r="L61" s="250">
        <f t="shared" si="13"/>
        <v>10.5831427</v>
      </c>
      <c r="M61" s="250">
        <f t="shared" si="14"/>
        <v>8.961234542</v>
      </c>
      <c r="N61" s="250">
        <f t="shared" si="1"/>
        <v>8.486551004</v>
      </c>
      <c r="O61" s="250">
        <f t="shared" si="2"/>
        <v>8.566819864</v>
      </c>
      <c r="P61" s="250" t="str">
        <f t="shared" si="3"/>
        <v>True</v>
      </c>
      <c r="Q61" s="250">
        <f t="shared" si="4"/>
        <v>8.566819864</v>
      </c>
      <c r="R61" s="250">
        <f t="shared" si="15"/>
        <v>0.8151245961</v>
      </c>
      <c r="S61" s="250">
        <f t="shared" si="5"/>
        <v>0.07715046367</v>
      </c>
      <c r="T61" s="250">
        <f t="shared" si="6"/>
        <v>0.2021923261</v>
      </c>
      <c r="U61" s="250">
        <f t="shared" si="7"/>
        <v>1.491070959</v>
      </c>
      <c r="V61" s="368">
        <f t="shared" si="8"/>
        <v>18.43354134</v>
      </c>
      <c r="W61" s="250" t="str">
        <f t="shared" si="9"/>
        <v>False</v>
      </c>
      <c r="X61" s="269">
        <f t="shared" si="10"/>
        <v>0.2386579843</v>
      </c>
    </row>
    <row r="62" ht="12.75" customHeight="1">
      <c r="A62" s="270"/>
      <c r="B62" s="371"/>
      <c r="C62" s="371"/>
      <c r="D62" s="371"/>
      <c r="E62" s="371"/>
      <c r="F62" s="371"/>
      <c r="G62" s="371"/>
      <c r="H62" s="371"/>
      <c r="J62" s="250">
        <f t="shared" si="11"/>
        <v>17</v>
      </c>
      <c r="K62" s="250">
        <f t="shared" si="12"/>
        <v>2.369562382</v>
      </c>
      <c r="L62" s="250">
        <f t="shared" si="13"/>
        <v>12.14592152</v>
      </c>
      <c r="M62" s="250">
        <f t="shared" si="14"/>
        <v>10.36936119</v>
      </c>
      <c r="N62" s="250">
        <f t="shared" si="1"/>
        <v>8.988345078</v>
      </c>
      <c r="O62" s="250">
        <f t="shared" si="2"/>
        <v>9.060856076</v>
      </c>
      <c r="P62" s="250" t="str">
        <f t="shared" si="3"/>
        <v>True</v>
      </c>
      <c r="Q62" s="250">
        <f t="shared" si="4"/>
        <v>9.060856076</v>
      </c>
      <c r="R62" s="250">
        <f t="shared" si="15"/>
        <v>0.9123263736</v>
      </c>
      <c r="S62" s="250">
        <f t="shared" si="5"/>
        <v>0.08171222798</v>
      </c>
      <c r="T62" s="250">
        <f t="shared" si="6"/>
        <v>0.213908373</v>
      </c>
      <c r="U62" s="250">
        <f t="shared" si="7"/>
        <v>1.668877822</v>
      </c>
      <c r="V62" s="368">
        <f t="shared" si="8"/>
        <v>19.15322674</v>
      </c>
      <c r="W62" s="250" t="str">
        <f t="shared" si="9"/>
        <v>False</v>
      </c>
      <c r="X62" s="269">
        <f t="shared" si="10"/>
        <v>0.2570208662</v>
      </c>
    </row>
    <row r="63" ht="12.75" customHeight="1">
      <c r="A63" s="266"/>
      <c r="J63" s="250">
        <f t="shared" si="11"/>
        <v>18</v>
      </c>
      <c r="K63" s="250">
        <f t="shared" si="12"/>
        <v>2.52149895</v>
      </c>
      <c r="L63" s="250">
        <f t="shared" si="13"/>
        <v>13.80318651</v>
      </c>
      <c r="M63" s="250">
        <f t="shared" si="14"/>
        <v>11.86991967</v>
      </c>
      <c r="N63" s="250">
        <f t="shared" si="1"/>
        <v>9.479443992</v>
      </c>
      <c r="O63" s="250">
        <f t="shared" si="2"/>
        <v>9.518349564</v>
      </c>
      <c r="P63" s="250" t="str">
        <f t="shared" si="3"/>
        <v>True</v>
      </c>
      <c r="Q63" s="250">
        <f t="shared" si="4"/>
        <v>9.518349564</v>
      </c>
      <c r="R63" s="250">
        <f t="shared" si="15"/>
        <v>1.012645647</v>
      </c>
      <c r="S63" s="250">
        <f t="shared" si="5"/>
        <v>0.08617676356</v>
      </c>
      <c r="T63" s="250">
        <f t="shared" si="6"/>
        <v>0.2253623796</v>
      </c>
      <c r="U63" s="250">
        <f t="shared" si="7"/>
        <v>1.852387382</v>
      </c>
      <c r="V63" s="368">
        <f t="shared" si="8"/>
        <v>19.84471221</v>
      </c>
      <c r="W63" s="250" t="str">
        <f t="shared" si="9"/>
        <v>False</v>
      </c>
      <c r="X63" s="269">
        <f t="shared" si="10"/>
        <v>0.2751667877</v>
      </c>
    </row>
    <row r="64" ht="12.75" customHeight="1">
      <c r="A64" s="266"/>
      <c r="J64" s="250">
        <f t="shared" si="11"/>
        <v>19</v>
      </c>
      <c r="K64" s="250">
        <f t="shared" si="12"/>
        <v>2.670871541</v>
      </c>
      <c r="L64" s="250">
        <f t="shared" si="13"/>
        <v>15.55343686</v>
      </c>
      <c r="M64" s="250">
        <f t="shared" si="14"/>
        <v>13.46147519</v>
      </c>
      <c r="N64" s="250">
        <f t="shared" si="1"/>
        <v>9.960738187</v>
      </c>
      <c r="O64" s="250">
        <f t="shared" si="2"/>
        <v>9.944269037</v>
      </c>
      <c r="P64" s="250" t="str">
        <f t="shared" si="3"/>
        <v>True</v>
      </c>
      <c r="Q64" s="250">
        <f t="shared" si="4"/>
        <v>9.944269037</v>
      </c>
      <c r="R64" s="250">
        <f t="shared" si="15"/>
        <v>1.115932381</v>
      </c>
      <c r="S64" s="250">
        <f t="shared" si="5"/>
        <v>0.09055216534</v>
      </c>
      <c r="T64" s="250">
        <f t="shared" si="6"/>
        <v>0.2365765038</v>
      </c>
      <c r="U64" s="250">
        <f t="shared" si="7"/>
        <v>2.041325183</v>
      </c>
      <c r="V64" s="368">
        <f t="shared" si="8"/>
        <v>20.51089582</v>
      </c>
      <c r="W64" s="250" t="str">
        <f t="shared" si="9"/>
        <v>False</v>
      </c>
      <c r="X64" s="269">
        <f t="shared" si="10"/>
        <v>0.2931110269</v>
      </c>
    </row>
    <row r="65" ht="12.75" customHeight="1">
      <c r="A65" s="266"/>
      <c r="I65" s="371"/>
      <c r="J65" s="371">
        <f t="shared" si="11"/>
        <v>20</v>
      </c>
      <c r="K65" s="250">
        <f t="shared" si="12"/>
        <v>2.817878273</v>
      </c>
      <c r="L65" s="250">
        <f t="shared" si="13"/>
        <v>17.39528584</v>
      </c>
      <c r="M65" s="250">
        <f t="shared" si="14"/>
        <v>15.1427009</v>
      </c>
      <c r="N65" s="250">
        <f t="shared" si="1"/>
        <v>10.43299745</v>
      </c>
      <c r="O65" s="250">
        <f t="shared" si="2"/>
        <v>10.34264194</v>
      </c>
      <c r="P65" s="250" t="str">
        <f t="shared" si="3"/>
        <v>True</v>
      </c>
      <c r="Q65" s="250">
        <f t="shared" si="4"/>
        <v>10.34264194</v>
      </c>
      <c r="R65" s="250">
        <f t="shared" si="15"/>
        <v>1.222053503</v>
      </c>
      <c r="S65" s="250">
        <f t="shared" si="5"/>
        <v>0.09484543134</v>
      </c>
      <c r="T65" s="250">
        <f t="shared" si="6"/>
        <v>0.247569865</v>
      </c>
      <c r="U65" s="250">
        <f t="shared" si="7"/>
        <v>2.235447805</v>
      </c>
      <c r="V65" s="368">
        <f t="shared" si="8"/>
        <v>21.15422001</v>
      </c>
      <c r="W65" s="250" t="str">
        <f t="shared" si="9"/>
        <v>False</v>
      </c>
      <c r="X65" s="269">
        <f t="shared" si="10"/>
        <v>0.3108671192</v>
      </c>
    </row>
    <row r="66" ht="12.75" customHeight="1">
      <c r="A66" s="266"/>
      <c r="J66" s="250">
        <f t="shared" si="11"/>
        <v>21</v>
      </c>
      <c r="K66" s="250">
        <f t="shared" si="12"/>
        <v>2.962692014</v>
      </c>
      <c r="L66" s="250">
        <f t="shared" si="13"/>
        <v>19.32744642</v>
      </c>
      <c r="M66" s="250">
        <f t="shared" si="14"/>
        <v>16.91236442</v>
      </c>
      <c r="N66" s="250">
        <f t="shared" si="1"/>
        <v>10.89689265</v>
      </c>
      <c r="O66" s="250">
        <f t="shared" si="2"/>
        <v>10.71677682</v>
      </c>
      <c r="P66" s="250" t="str">
        <f t="shared" si="3"/>
        <v>True</v>
      </c>
      <c r="Q66" s="250">
        <f t="shared" si="4"/>
        <v>10.71677682</v>
      </c>
      <c r="R66" s="250">
        <f t="shared" si="15"/>
        <v>1.330890055</v>
      </c>
      <c r="S66" s="250">
        <f t="shared" si="5"/>
        <v>0.09906266043</v>
      </c>
      <c r="T66" s="250">
        <f t="shared" si="6"/>
        <v>0.2583590979</v>
      </c>
      <c r="U66" s="250">
        <f t="shared" si="7"/>
        <v>2.43453764</v>
      </c>
      <c r="V66" s="368">
        <f t="shared" si="8"/>
        <v>21.77676481</v>
      </c>
      <c r="W66" s="250" t="str">
        <f t="shared" si="9"/>
        <v>False</v>
      </c>
      <c r="X66" s="269">
        <f t="shared" si="10"/>
        <v>0.328447104</v>
      </c>
    </row>
    <row r="67" ht="12.75" customHeight="1">
      <c r="A67" s="270"/>
      <c r="B67" s="371"/>
      <c r="C67" s="371"/>
      <c r="D67" s="371"/>
      <c r="E67" s="371"/>
      <c r="F67" s="371"/>
      <c r="G67" s="371"/>
      <c r="H67" s="371"/>
      <c r="J67" s="250">
        <f t="shared" si="11"/>
        <v>22</v>
      </c>
      <c r="K67" s="250">
        <f t="shared" si="12"/>
        <v>3.105464656</v>
      </c>
      <c r="L67" s="250">
        <f t="shared" si="13"/>
        <v>21.34871913</v>
      </c>
      <c r="M67" s="250">
        <f t="shared" si="14"/>
        <v>18.76931667</v>
      </c>
      <c r="N67" s="250">
        <f t="shared" si="1"/>
        <v>11.35301274</v>
      </c>
      <c r="O67" s="250">
        <f t="shared" si="2"/>
        <v>11.06942393</v>
      </c>
      <c r="P67" s="250" t="str">
        <f t="shared" si="3"/>
        <v>True</v>
      </c>
      <c r="Q67" s="250">
        <f t="shared" si="4"/>
        <v>11.06942393</v>
      </c>
      <c r="R67" s="250">
        <f t="shared" si="15"/>
        <v>1.442334948</v>
      </c>
      <c r="S67" s="250">
        <f t="shared" si="5"/>
        <v>0.1032092068</v>
      </c>
      <c r="T67" s="250">
        <f t="shared" si="6"/>
        <v>0.2689587842</v>
      </c>
      <c r="U67" s="250">
        <f t="shared" si="7"/>
        <v>2.638398797</v>
      </c>
      <c r="V67" s="368">
        <f t="shared" si="8"/>
        <v>22.38031816</v>
      </c>
      <c r="W67" s="250" t="str">
        <f t="shared" si="9"/>
        <v>False</v>
      </c>
      <c r="X67" s="269">
        <f t="shared" si="10"/>
        <v>0.345861736</v>
      </c>
    </row>
    <row r="68" ht="12.75" customHeight="1">
      <c r="A68" s="266"/>
      <c r="J68" s="250">
        <f t="shared" si="11"/>
        <v>23</v>
      </c>
      <c r="K68" s="250">
        <f t="shared" si="12"/>
        <v>3.246330524</v>
      </c>
      <c r="L68" s="250">
        <f t="shared" si="13"/>
        <v>23.45798214</v>
      </c>
      <c r="M68" s="250">
        <f t="shared" si="14"/>
        <v>20.7124824</v>
      </c>
      <c r="N68" s="250">
        <f t="shared" si="1"/>
        <v>11.8018782</v>
      </c>
      <c r="O68" s="250">
        <f t="shared" si="2"/>
        <v>11.40289357</v>
      </c>
      <c r="P68" s="250" t="str">
        <f t="shared" si="3"/>
        <v>True</v>
      </c>
      <c r="Q68" s="250">
        <f t="shared" si="4"/>
        <v>11.40289357</v>
      </c>
      <c r="R68" s="250">
        <f t="shared" si="15"/>
        <v>1.556291185</v>
      </c>
      <c r="S68" s="250">
        <f t="shared" si="5"/>
        <v>0.1072898018</v>
      </c>
      <c r="T68" s="250">
        <f t="shared" si="6"/>
        <v>0.2793817918</v>
      </c>
      <c r="U68" s="250">
        <f t="shared" si="7"/>
        <v>2.846853843</v>
      </c>
      <c r="V68" s="368">
        <f t="shared" si="8"/>
        <v>22.9664297</v>
      </c>
      <c r="W68" s="250" t="str">
        <f t="shared" si="9"/>
        <v>False</v>
      </c>
      <c r="X68" s="269">
        <f t="shared" si="10"/>
        <v>0.363120664</v>
      </c>
    </row>
    <row r="69" ht="12.75" customHeight="1">
      <c r="A69" s="266"/>
      <c r="J69" s="250">
        <f t="shared" si="11"/>
        <v>24</v>
      </c>
      <c r="K69" s="250">
        <f t="shared" si="12"/>
        <v>3.385409108</v>
      </c>
      <c r="L69" s="250">
        <f t="shared" si="13"/>
        <v>25.65418269</v>
      </c>
      <c r="M69" s="250">
        <f t="shared" si="14"/>
        <v>22.74085221</v>
      </c>
      <c r="N69" s="250">
        <f t="shared" si="1"/>
        <v>12.24395173</v>
      </c>
      <c r="O69" s="250">
        <f t="shared" si="2"/>
        <v>11.71914473</v>
      </c>
      <c r="P69" s="250" t="str">
        <f t="shared" si="3"/>
        <v>True</v>
      </c>
      <c r="Q69" s="250">
        <f t="shared" si="4"/>
        <v>11.71914473</v>
      </c>
      <c r="R69" s="250">
        <f t="shared" si="15"/>
        <v>1.672670426</v>
      </c>
      <c r="S69" s="250">
        <f t="shared" si="5"/>
        <v>0.1113086521</v>
      </c>
      <c r="T69" s="250">
        <f t="shared" si="6"/>
        <v>0.2896395465</v>
      </c>
      <c r="U69" s="250">
        <f t="shared" si="7"/>
        <v>3.059741184</v>
      </c>
      <c r="V69" s="368">
        <f t="shared" si="8"/>
        <v>23.53645254</v>
      </c>
      <c r="W69" s="250" t="str">
        <f t="shared" si="9"/>
        <v>False</v>
      </c>
      <c r="X69" s="269">
        <f t="shared" si="10"/>
        <v>0.3802325804</v>
      </c>
    </row>
    <row r="70" ht="12.75" customHeight="1">
      <c r="A70" s="266"/>
      <c r="I70" s="371"/>
      <c r="J70" s="371">
        <f t="shared" si="11"/>
        <v>25</v>
      </c>
      <c r="K70" s="250">
        <f t="shared" si="12"/>
        <v>3.522807281</v>
      </c>
      <c r="L70" s="250">
        <f t="shared" si="13"/>
        <v>27.93632992</v>
      </c>
      <c r="M70" s="250">
        <f t="shared" si="14"/>
        <v>24.85347573</v>
      </c>
      <c r="N70" s="250">
        <f t="shared" si="1"/>
        <v>12.67964697</v>
      </c>
      <c r="O70" s="250">
        <f t="shared" si="2"/>
        <v>12.01985257</v>
      </c>
      <c r="P70" s="250" t="str">
        <f t="shared" si="3"/>
        <v>True</v>
      </c>
      <c r="Q70" s="250">
        <f t="shared" si="4"/>
        <v>12.01985257</v>
      </c>
      <c r="R70" s="250">
        <f t="shared" si="15"/>
        <v>1.791391821</v>
      </c>
      <c r="S70" s="250">
        <f t="shared" si="5"/>
        <v>0.1152695179</v>
      </c>
      <c r="T70" s="250">
        <f t="shared" si="6"/>
        <v>0.2997422501</v>
      </c>
      <c r="U70" s="250">
        <f t="shared" si="7"/>
        <v>3.27691292</v>
      </c>
      <c r="V70" s="368">
        <f t="shared" si="8"/>
        <v>24.09157615</v>
      </c>
      <c r="W70" s="250" t="str">
        <f t="shared" si="9"/>
        <v>False</v>
      </c>
      <c r="X70" s="269">
        <f t="shared" si="10"/>
        <v>0.3972053484</v>
      </c>
    </row>
    <row r="71" ht="12.75" customHeight="1">
      <c r="A71" s="266"/>
      <c r="I71" s="371"/>
      <c r="J71" s="250">
        <f t="shared" si="11"/>
        <v>26</v>
      </c>
      <c r="K71" s="250">
        <f t="shared" si="12"/>
        <v>3.658621103</v>
      </c>
      <c r="L71" s="250">
        <f t="shared" si="13"/>
        <v>30.30348866</v>
      </c>
      <c r="M71" s="250">
        <f t="shared" si="14"/>
        <v>27.04945574</v>
      </c>
      <c r="N71" s="250">
        <f t="shared" si="1"/>
        <v>13.1093355</v>
      </c>
      <c r="O71" s="250">
        <f t="shared" si="2"/>
        <v>12.3064605</v>
      </c>
      <c r="P71" s="250" t="str">
        <f t="shared" si="3"/>
        <v>True</v>
      </c>
      <c r="Q71" s="250">
        <f t="shared" si="4"/>
        <v>12.3064605</v>
      </c>
      <c r="R71" s="250">
        <f t="shared" si="15"/>
        <v>1.91238104</v>
      </c>
      <c r="S71" s="250">
        <f t="shared" si="5"/>
        <v>0.1191757773</v>
      </c>
      <c r="T71" s="250">
        <f t="shared" si="6"/>
        <v>0.3096990579</v>
      </c>
      <c r="U71" s="250">
        <f t="shared" si="7"/>
        <v>3.498233085</v>
      </c>
      <c r="V71" s="368">
        <f t="shared" si="8"/>
        <v>24.63285255</v>
      </c>
      <c r="W71" s="250" t="str">
        <f t="shared" si="9"/>
        <v>False</v>
      </c>
      <c r="X71" s="269">
        <f t="shared" si="10"/>
        <v>0.4140461082</v>
      </c>
    </row>
    <row r="72" ht="12.75" customHeight="1">
      <c r="A72" s="270"/>
      <c r="B72" s="371"/>
      <c r="C72" s="371"/>
      <c r="D72" s="371"/>
      <c r="E72" s="371"/>
      <c r="F72" s="371"/>
      <c r="G72" s="371"/>
      <c r="H72" s="371"/>
      <c r="J72" s="250">
        <f t="shared" si="11"/>
        <v>27</v>
      </c>
      <c r="K72" s="250">
        <f t="shared" si="12"/>
        <v>3.792937317</v>
      </c>
      <c r="L72" s="250">
        <f t="shared" si="13"/>
        <v>32.7547741</v>
      </c>
      <c r="M72" s="250">
        <f t="shared" si="14"/>
        <v>29.32794309</v>
      </c>
      <c r="N72" s="250">
        <f t="shared" si="1"/>
        <v>13.53335273</v>
      </c>
      <c r="O72" s="250">
        <f t="shared" si="2"/>
        <v>12.58022087</v>
      </c>
      <c r="P72" s="250" t="str">
        <f t="shared" si="3"/>
        <v>True</v>
      </c>
      <c r="Q72" s="250">
        <f t="shared" si="4"/>
        <v>12.58022087</v>
      </c>
      <c r="R72" s="250">
        <f t="shared" si="15"/>
        <v>2.035569476</v>
      </c>
      <c r="S72" s="250">
        <f t="shared" si="5"/>
        <v>0.1230304793</v>
      </c>
      <c r="T72" s="250">
        <f t="shared" si="6"/>
        <v>0.3195182247</v>
      </c>
      <c r="U72" s="250">
        <f t="shared" si="7"/>
        <v>3.723576181</v>
      </c>
      <c r="V72" s="368">
        <f t="shared" si="8"/>
        <v>25.16121739</v>
      </c>
      <c r="W72" s="250" t="str">
        <f t="shared" si="9"/>
        <v>False</v>
      </c>
      <c r="X72" s="269">
        <f t="shared" si="10"/>
        <v>0.4307613669</v>
      </c>
    </row>
    <row r="73" ht="12.75" customHeight="1">
      <c r="A73" s="266"/>
      <c r="J73" s="250">
        <f t="shared" si="11"/>
        <v>28</v>
      </c>
      <c r="K73" s="250">
        <f t="shared" si="12"/>
        <v>3.925834579</v>
      </c>
      <c r="L73" s="250">
        <f t="shared" si="13"/>
        <v>35.28934715</v>
      </c>
      <c r="M73" s="250">
        <f t="shared" si="14"/>
        <v>31.68813232</v>
      </c>
      <c r="N73" s="250">
        <f t="shared" si="1"/>
        <v>13.95200262</v>
      </c>
      <c r="O73" s="250">
        <f t="shared" si="2"/>
        <v>12.84222713</v>
      </c>
      <c r="P73" s="250" t="str">
        <f t="shared" si="3"/>
        <v>True</v>
      </c>
      <c r="Q73" s="250">
        <f t="shared" si="4"/>
        <v>12.84222713</v>
      </c>
      <c r="R73" s="250">
        <f t="shared" si="15"/>
        <v>2.160893573</v>
      </c>
      <c r="S73" s="250">
        <f t="shared" si="5"/>
        <v>0.1268363874</v>
      </c>
      <c r="T73" s="250">
        <f t="shared" si="6"/>
        <v>0.3292072254</v>
      </c>
      <c r="U73" s="250">
        <f t="shared" si="7"/>
        <v>3.952825944</v>
      </c>
      <c r="V73" s="368">
        <f t="shared" si="8"/>
        <v>25.677507</v>
      </c>
      <c r="W73" s="250" t="str">
        <f t="shared" si="9"/>
        <v>False</v>
      </c>
      <c r="X73" s="269">
        <f t="shared" si="10"/>
        <v>0.4473570751</v>
      </c>
      <c r="Y73" s="371"/>
      <c r="Z73" s="371"/>
    </row>
    <row r="74" ht="12.75" customHeight="1">
      <c r="A74" s="266"/>
      <c r="J74" s="250">
        <f t="shared" si="11"/>
        <v>29</v>
      </c>
      <c r="K74" s="250">
        <f t="shared" si="12"/>
        <v>4.057384493</v>
      </c>
      <c r="L74" s="250">
        <f t="shared" si="13"/>
        <v>37.90641039</v>
      </c>
      <c r="M74" s="250">
        <f t="shared" si="14"/>
        <v>34.12925779</v>
      </c>
      <c r="N74" s="250">
        <f t="shared" si="1"/>
        <v>14.36556177</v>
      </c>
      <c r="O74" s="250">
        <f t="shared" si="2"/>
        <v>13.09343952</v>
      </c>
      <c r="P74" s="250" t="str">
        <f t="shared" si="3"/>
        <v>True</v>
      </c>
      <c r="Q74" s="250">
        <f t="shared" si="4"/>
        <v>13.09343952</v>
      </c>
      <c r="R74" s="250">
        <f t="shared" si="15"/>
        <v>2.288294252</v>
      </c>
      <c r="S74" s="250">
        <f t="shared" si="5"/>
        <v>0.1305960161</v>
      </c>
      <c r="T74" s="250">
        <f t="shared" si="6"/>
        <v>0.3387728553</v>
      </c>
      <c r="U74" s="250">
        <f t="shared" si="7"/>
        <v>4.185874308</v>
      </c>
      <c r="V74" s="368">
        <f t="shared" si="8"/>
        <v>26.18247248</v>
      </c>
      <c r="W74" s="250" t="str">
        <f t="shared" si="9"/>
        <v>False</v>
      </c>
      <c r="X74" s="269">
        <f t="shared" si="10"/>
        <v>0.4638386924</v>
      </c>
    </row>
    <row r="75" ht="12.75" customHeight="1">
      <c r="A75" s="270"/>
      <c r="B75" s="371"/>
      <c r="C75" s="371"/>
      <c r="D75" s="371"/>
      <c r="E75" s="371"/>
      <c r="I75" s="371"/>
      <c r="J75" s="371">
        <f t="shared" si="11"/>
        <v>30</v>
      </c>
      <c r="K75" s="250">
        <f t="shared" si="12"/>
        <v>4.187652482</v>
      </c>
      <c r="L75" s="250">
        <f t="shared" si="13"/>
        <v>40.60520452</v>
      </c>
      <c r="M75" s="250">
        <f t="shared" si="14"/>
        <v>36.65059027</v>
      </c>
      <c r="N75" s="250">
        <f t="shared" si="1"/>
        <v>14.77428278</v>
      </c>
      <c r="O75" s="250">
        <f t="shared" si="2"/>
        <v>13.33470582</v>
      </c>
      <c r="P75" s="250" t="str">
        <f t="shared" si="3"/>
        <v>True</v>
      </c>
      <c r="Q75" s="250">
        <f t="shared" si="4"/>
        <v>13.33470582</v>
      </c>
      <c r="R75" s="250">
        <f t="shared" si="15"/>
        <v>2.417716434</v>
      </c>
      <c r="S75" s="250">
        <f t="shared" si="5"/>
        <v>0.1343116616</v>
      </c>
      <c r="T75" s="250">
        <f t="shared" si="6"/>
        <v>0.3482213147</v>
      </c>
      <c r="U75" s="250">
        <f t="shared" si="7"/>
        <v>4.422620516</v>
      </c>
      <c r="V75" s="368">
        <f t="shared" si="8"/>
        <v>26.67679126</v>
      </c>
      <c r="W75" s="250" t="str">
        <f t="shared" si="9"/>
        <v>False</v>
      </c>
      <c r="X75" s="269">
        <f t="shared" si="10"/>
        <v>0.4802112423</v>
      </c>
    </row>
    <row r="76" ht="12.75" customHeight="1">
      <c r="A76" s="266"/>
      <c r="J76" s="250">
        <f t="shared" si="11"/>
        <v>31</v>
      </c>
      <c r="K76" s="250">
        <f t="shared" si="12"/>
        <v>4.316698518</v>
      </c>
      <c r="L76" s="250">
        <f t="shared" si="13"/>
        <v>43.38500523</v>
      </c>
      <c r="M76" s="250">
        <f t="shared" si="14"/>
        <v>39.25143401</v>
      </c>
      <c r="N76" s="250">
        <f t="shared" si="1"/>
        <v>15.17839707</v>
      </c>
      <c r="O76" s="250">
        <f t="shared" si="2"/>
        <v>13.56677813</v>
      </c>
      <c r="P76" s="250" t="str">
        <f t="shared" si="3"/>
        <v>True</v>
      </c>
      <c r="Q76" s="250">
        <f t="shared" si="4"/>
        <v>13.56677813</v>
      </c>
      <c r="R76" s="250">
        <f t="shared" si="15"/>
        <v>2.549108617</v>
      </c>
      <c r="S76" s="250">
        <f t="shared" si="5"/>
        <v>0.1379854279</v>
      </c>
      <c r="T76" s="250">
        <f t="shared" si="6"/>
        <v>0.3575582805</v>
      </c>
      <c r="U76" s="250">
        <f t="shared" si="7"/>
        <v>4.662970358</v>
      </c>
      <c r="V76" s="368">
        <f t="shared" si="8"/>
        <v>27.16107677</v>
      </c>
      <c r="W76" s="250" t="str">
        <f t="shared" si="9"/>
        <v>False</v>
      </c>
      <c r="X76" s="269">
        <f t="shared" si="10"/>
        <v>0.4964793611</v>
      </c>
    </row>
    <row r="77" ht="12.75" customHeight="1">
      <c r="A77" s="270"/>
      <c r="B77" s="371"/>
      <c r="C77" s="371"/>
      <c r="D77" s="371"/>
      <c r="E77" s="371"/>
      <c r="F77" s="371"/>
      <c r="G77" s="371"/>
      <c r="H77" s="371"/>
      <c r="J77" s="250">
        <f t="shared" si="11"/>
        <v>32</v>
      </c>
      <c r="K77" s="250">
        <f t="shared" si="12"/>
        <v>4.444577753</v>
      </c>
      <c r="L77" s="250">
        <f t="shared" si="13"/>
        <v>46.24512038</v>
      </c>
      <c r="M77" s="250">
        <f t="shared" si="14"/>
        <v>41.93112402</v>
      </c>
      <c r="N77" s="250">
        <f t="shared" si="1"/>
        <v>15.57811737</v>
      </c>
      <c r="O77" s="250">
        <f t="shared" si="2"/>
        <v>13.79032675</v>
      </c>
      <c r="P77" s="250" t="str">
        <f t="shared" si="3"/>
        <v>True</v>
      </c>
      <c r="Q77" s="250">
        <f t="shared" si="4"/>
        <v>13.79032675</v>
      </c>
      <c r="R77" s="250">
        <f t="shared" si="15"/>
        <v>2.682422522</v>
      </c>
      <c r="S77" s="250">
        <f t="shared" si="5"/>
        <v>0.1416192488</v>
      </c>
      <c r="T77" s="250">
        <f t="shared" si="6"/>
        <v>0.3667889665</v>
      </c>
      <c r="U77" s="250">
        <f t="shared" si="7"/>
        <v>4.906835521</v>
      </c>
      <c r="V77" s="368">
        <f t="shared" si="8"/>
        <v>27.63588652</v>
      </c>
      <c r="W77" s="250" t="str">
        <f t="shared" si="9"/>
        <v>False</v>
      </c>
      <c r="X77" s="269">
        <f t="shared" si="10"/>
        <v>0.5126473386</v>
      </c>
    </row>
    <row r="78" ht="12.75" customHeight="1">
      <c r="A78" s="266"/>
      <c r="F78" s="371"/>
      <c r="G78" s="371"/>
      <c r="H78" s="371"/>
      <c r="J78" s="250">
        <f t="shared" si="11"/>
        <v>33</v>
      </c>
      <c r="K78" s="250">
        <f t="shared" si="12"/>
        <v>4.571341053</v>
      </c>
      <c r="L78" s="250">
        <f t="shared" si="13"/>
        <v>49.1848876</v>
      </c>
      <c r="M78" s="250">
        <f t="shared" si="14"/>
        <v>44.68902376</v>
      </c>
      <c r="N78" s="250">
        <f t="shared" si="1"/>
        <v>15.97363977</v>
      </c>
      <c r="O78" s="250">
        <f t="shared" si="2"/>
        <v>14.00595156</v>
      </c>
      <c r="P78" s="250" t="str">
        <f t="shared" si="3"/>
        <v>True</v>
      </c>
      <c r="Q78" s="250">
        <f t="shared" si="4"/>
        <v>14.00595156</v>
      </c>
      <c r="R78" s="250">
        <f t="shared" si="15"/>
        <v>2.817612781</v>
      </c>
      <c r="S78" s="250">
        <f t="shared" si="5"/>
        <v>0.145214907</v>
      </c>
      <c r="T78" s="250">
        <f t="shared" si="6"/>
        <v>0.3759181753</v>
      </c>
      <c r="U78" s="250">
        <f t="shared" si="7"/>
        <v>5.154133015</v>
      </c>
      <c r="V78" s="368">
        <f t="shared" si="8"/>
        <v>28.10172892</v>
      </c>
      <c r="W78" s="250" t="str">
        <f t="shared" si="9"/>
        <v>False</v>
      </c>
      <c r="X78" s="269">
        <f t="shared" si="10"/>
        <v>0.5287191542</v>
      </c>
    </row>
    <row r="79" ht="12.75" customHeight="1">
      <c r="A79" s="266"/>
      <c r="J79" s="250">
        <f t="shared" si="11"/>
        <v>34</v>
      </c>
      <c r="K79" s="250">
        <f t="shared" si="12"/>
        <v>4.697035458</v>
      </c>
      <c r="L79" s="250">
        <f t="shared" si="13"/>
        <v>52.203672</v>
      </c>
      <c r="M79" s="250">
        <f t="shared" si="14"/>
        <v>47.52452301</v>
      </c>
      <c r="N79" s="250">
        <f t="shared" si="1"/>
        <v>16.36514552</v>
      </c>
      <c r="O79" s="250">
        <f t="shared" si="2"/>
        <v>14.21419154</v>
      </c>
      <c r="P79" s="250" t="str">
        <f t="shared" si="3"/>
        <v>True</v>
      </c>
      <c r="Q79" s="250">
        <f t="shared" si="4"/>
        <v>14.21419154</v>
      </c>
      <c r="R79" s="250">
        <f t="shared" si="15"/>
        <v>2.954636667</v>
      </c>
      <c r="S79" s="250">
        <f t="shared" si="5"/>
        <v>0.1487740502</v>
      </c>
      <c r="T79" s="250">
        <f t="shared" si="6"/>
        <v>0.3849503432</v>
      </c>
      <c r="U79" s="250">
        <f t="shared" si="7"/>
        <v>5.404784679</v>
      </c>
      <c r="V79" s="368">
        <f t="shared" si="8"/>
        <v>28.55906911</v>
      </c>
      <c r="W79" s="250" t="str">
        <f t="shared" si="9"/>
        <v>False</v>
      </c>
      <c r="X79" s="269">
        <f t="shared" si="10"/>
        <v>0.5446985084</v>
      </c>
    </row>
    <row r="80" ht="12.75" customHeight="1">
      <c r="A80" s="266"/>
      <c r="I80" s="371"/>
      <c r="J80" s="371">
        <f t="shared" si="11"/>
        <v>35</v>
      </c>
      <c r="K80" s="250">
        <f t="shared" si="12"/>
        <v>4.821704583</v>
      </c>
      <c r="L80" s="250">
        <f t="shared" si="13"/>
        <v>55.30086426</v>
      </c>
      <c r="M80" s="250">
        <f t="shared" si="14"/>
        <v>50.43703597</v>
      </c>
      <c r="N80" s="250">
        <f t="shared" si="1"/>
        <v>16.75280258</v>
      </c>
      <c r="O80" s="250">
        <f t="shared" si="2"/>
        <v>14.41553269</v>
      </c>
      <c r="P80" s="250" t="str">
        <f t="shared" si="3"/>
        <v>True</v>
      </c>
      <c r="Q80" s="250">
        <f t="shared" si="4"/>
        <v>14.41553269</v>
      </c>
      <c r="R80" s="250">
        <f t="shared" si="15"/>
        <v>3.093453853</v>
      </c>
      <c r="S80" s="250">
        <f t="shared" si="5"/>
        <v>0.1522982053</v>
      </c>
      <c r="T80" s="250">
        <f t="shared" si="6"/>
        <v>0.3938895785</v>
      </c>
      <c r="U80" s="250">
        <f t="shared" si="7"/>
        <v>5.658716747</v>
      </c>
      <c r="V80" s="368">
        <f t="shared" si="8"/>
        <v>29.0083339</v>
      </c>
      <c r="W80" s="250" t="str">
        <f t="shared" si="9"/>
        <v>False</v>
      </c>
      <c r="X80" s="269">
        <f t="shared" si="10"/>
        <v>0.5605888496</v>
      </c>
    </row>
    <row r="81" ht="12.75" customHeight="1">
      <c r="A81" s="266"/>
      <c r="J81" s="250">
        <f t="shared" si="11"/>
        <v>36</v>
      </c>
      <c r="K81" s="250">
        <f t="shared" si="12"/>
        <v>4.945388963</v>
      </c>
      <c r="L81" s="250">
        <f t="shared" si="13"/>
        <v>58.47587879</v>
      </c>
      <c r="M81" s="250">
        <f t="shared" si="14"/>
        <v>53.4259996</v>
      </c>
      <c r="N81" s="250">
        <f t="shared" si="1"/>
        <v>17.13676696</v>
      </c>
      <c r="O81" s="250">
        <f t="shared" si="2"/>
        <v>14.61041478</v>
      </c>
      <c r="P81" s="250" t="str">
        <f t="shared" si="3"/>
        <v>True</v>
      </c>
      <c r="Q81" s="250">
        <f t="shared" si="4"/>
        <v>14.61041478</v>
      </c>
      <c r="R81" s="250">
        <f t="shared" si="15"/>
        <v>3.234026205</v>
      </c>
      <c r="S81" s="250">
        <f t="shared" si="5"/>
        <v>0.1557887905</v>
      </c>
      <c r="T81" s="250">
        <f t="shared" si="6"/>
        <v>0.4027396951</v>
      </c>
      <c r="U81" s="250">
        <f t="shared" si="7"/>
        <v>5.915859462</v>
      </c>
      <c r="V81" s="368">
        <f t="shared" si="8"/>
        <v>29.44991601</v>
      </c>
      <c r="W81" s="250" t="str">
        <f t="shared" si="9"/>
        <v>False</v>
      </c>
      <c r="X81" s="269">
        <f t="shared" si="10"/>
        <v>0.5763933984</v>
      </c>
    </row>
    <row r="82" ht="12.75" customHeight="1">
      <c r="A82" s="270"/>
      <c r="B82" s="371"/>
      <c r="C82" s="371"/>
      <c r="D82" s="371"/>
      <c r="E82" s="371"/>
      <c r="F82" s="371"/>
      <c r="G82" s="371"/>
      <c r="H82" s="371"/>
      <c r="J82" s="250">
        <f t="shared" si="11"/>
        <v>37</v>
      </c>
      <c r="K82" s="250">
        <f t="shared" si="12"/>
        <v>5.068126359</v>
      </c>
      <c r="L82" s="250">
        <f t="shared" si="13"/>
        <v>61.72815217</v>
      </c>
      <c r="M82" s="250">
        <f t="shared" si="14"/>
        <v>56.49087203</v>
      </c>
      <c r="N82" s="250">
        <f t="shared" si="1"/>
        <v>17.51718391</v>
      </c>
      <c r="O82" s="250">
        <f t="shared" si="2"/>
        <v>14.79923695</v>
      </c>
      <c r="P82" s="250" t="str">
        <f t="shared" si="3"/>
        <v>True</v>
      </c>
      <c r="Q82" s="250">
        <f t="shared" si="4"/>
        <v>14.79923695</v>
      </c>
      <c r="R82" s="250">
        <f t="shared" si="15"/>
        <v>3.376317599</v>
      </c>
      <c r="S82" s="250">
        <f t="shared" si="5"/>
        <v>0.1592471265</v>
      </c>
      <c r="T82" s="250">
        <f t="shared" si="6"/>
        <v>0.4115042414</v>
      </c>
      <c r="U82" s="250">
        <f t="shared" si="7"/>
        <v>6.176146743</v>
      </c>
      <c r="V82" s="368">
        <f t="shared" si="8"/>
        <v>29.88417775</v>
      </c>
      <c r="W82" s="250" t="str">
        <f t="shared" si="9"/>
        <v>False</v>
      </c>
      <c r="X82" s="269">
        <f t="shared" si="10"/>
        <v>0.5921151686</v>
      </c>
    </row>
    <row r="83" ht="12.75" customHeight="1">
      <c r="A83" s="266"/>
      <c r="J83" s="250">
        <f t="shared" si="11"/>
        <v>38</v>
      </c>
      <c r="K83" s="250">
        <f t="shared" si="12"/>
        <v>5.189952017</v>
      </c>
      <c r="L83" s="250">
        <f t="shared" si="13"/>
        <v>65.05714164</v>
      </c>
      <c r="M83" s="250">
        <f t="shared" si="14"/>
        <v>59.63113118</v>
      </c>
      <c r="N83" s="250">
        <f t="shared" si="1"/>
        <v>17.89418894</v>
      </c>
      <c r="O83" s="250">
        <f t="shared" si="2"/>
        <v>14.98236263</v>
      </c>
      <c r="P83" s="250" t="str">
        <f t="shared" si="3"/>
        <v>True</v>
      </c>
      <c r="Q83" s="250">
        <f t="shared" si="4"/>
        <v>14.98236263</v>
      </c>
      <c r="R83" s="250">
        <f t="shared" si="15"/>
        <v>3.520293751</v>
      </c>
      <c r="S83" s="250">
        <f t="shared" si="5"/>
        <v>0.1626744449</v>
      </c>
      <c r="T83" s="250">
        <f t="shared" si="6"/>
        <v>0.420186526</v>
      </c>
      <c r="U83" s="250">
        <f t="shared" si="7"/>
        <v>6.439515877</v>
      </c>
      <c r="V83" s="368">
        <f t="shared" si="8"/>
        <v>30.31145417</v>
      </c>
      <c r="W83" s="250" t="str">
        <f t="shared" si="9"/>
        <v>False</v>
      </c>
      <c r="X83" s="269">
        <f t="shared" si="10"/>
        <v>0.6077569858</v>
      </c>
    </row>
    <row r="84" ht="12.75" customHeight="1">
      <c r="A84" s="266"/>
      <c r="J84" s="250">
        <f t="shared" si="11"/>
        <v>39</v>
      </c>
      <c r="K84" s="250">
        <f t="shared" si="12"/>
        <v>5.310898904</v>
      </c>
      <c r="L84" s="250">
        <f t="shared" si="13"/>
        <v>68.46232384</v>
      </c>
      <c r="M84" s="250">
        <f t="shared" si="14"/>
        <v>62.84627355</v>
      </c>
      <c r="N84" s="250">
        <f t="shared" si="1"/>
        <v>18.26790873</v>
      </c>
      <c r="O84" s="250">
        <f t="shared" si="2"/>
        <v>15.16012358</v>
      </c>
      <c r="P84" s="250" t="str">
        <f t="shared" si="3"/>
        <v>True</v>
      </c>
      <c r="Q84" s="250">
        <f t="shared" si="4"/>
        <v>15.16012358</v>
      </c>
      <c r="R84" s="250">
        <f t="shared" si="15"/>
        <v>3.665922077</v>
      </c>
      <c r="S84" s="250">
        <f t="shared" si="5"/>
        <v>0.1660718975</v>
      </c>
      <c r="T84" s="250">
        <f t="shared" si="6"/>
        <v>0.4287896405</v>
      </c>
      <c r="U84" s="250">
        <f t="shared" si="7"/>
        <v>6.70590726</v>
      </c>
      <c r="V84" s="368">
        <f t="shared" si="8"/>
        <v>30.73205587</v>
      </c>
      <c r="W84" s="250" t="str">
        <f t="shared" si="9"/>
        <v>False</v>
      </c>
      <c r="X84" s="269">
        <f t="shared" si="10"/>
        <v>0.6233215038</v>
      </c>
    </row>
    <row r="85" ht="12.75" customHeight="1">
      <c r="A85" s="266"/>
      <c r="I85" s="371"/>
      <c r="J85" s="371">
        <f t="shared" si="11"/>
        <v>40</v>
      </c>
      <c r="K85" s="250">
        <f t="shared" si="12"/>
        <v>5.430997917</v>
      </c>
      <c r="L85" s="250">
        <f t="shared" si="13"/>
        <v>71.94319354</v>
      </c>
      <c r="M85" s="250">
        <f t="shared" si="14"/>
        <v>66.13581298</v>
      </c>
      <c r="N85" s="250">
        <f t="shared" si="1"/>
        <v>18.63846191</v>
      </c>
      <c r="O85" s="250">
        <f t="shared" si="2"/>
        <v>15.33282355</v>
      </c>
      <c r="P85" s="250" t="str">
        <f t="shared" si="3"/>
        <v>True</v>
      </c>
      <c r="Q85" s="250">
        <f t="shared" si="4"/>
        <v>15.33282355</v>
      </c>
      <c r="R85" s="250">
        <f t="shared" si="15"/>
        <v>3.813171559</v>
      </c>
      <c r="S85" s="250">
        <f t="shared" si="5"/>
        <v>0.1694405628</v>
      </c>
      <c r="T85" s="250">
        <f t="shared" si="6"/>
        <v>0.4373164784</v>
      </c>
      <c r="U85" s="250">
        <f t="shared" si="7"/>
        <v>6.975264149</v>
      </c>
      <c r="V85" s="368">
        <f t="shared" si="8"/>
        <v>31.14627136</v>
      </c>
      <c r="W85" s="250" t="str">
        <f t="shared" si="9"/>
        <v>False</v>
      </c>
      <c r="X85" s="269">
        <f t="shared" si="10"/>
        <v>0.6388112193</v>
      </c>
    </row>
    <row r="86" ht="12.75" customHeight="1">
      <c r="A86" s="266"/>
      <c r="J86" s="250">
        <f t="shared" si="11"/>
        <v>41</v>
      </c>
      <c r="K86" s="250">
        <f t="shared" si="12"/>
        <v>5.550278059</v>
      </c>
      <c r="L86" s="250">
        <f t="shared" si="13"/>
        <v>75.49926259</v>
      </c>
      <c r="M86" s="250">
        <f t="shared" si="14"/>
        <v>69.49927966</v>
      </c>
      <c r="N86" s="250">
        <f t="shared" si="1"/>
        <v>19.0059598</v>
      </c>
      <c r="O86" s="250">
        <f t="shared" si="2"/>
        <v>15.50074125</v>
      </c>
      <c r="P86" s="250" t="str">
        <f t="shared" si="3"/>
        <v>True</v>
      </c>
      <c r="Q86" s="250">
        <f t="shared" si="4"/>
        <v>15.50074125</v>
      </c>
      <c r="R86" s="250">
        <f t="shared" si="15"/>
        <v>3.962012626</v>
      </c>
      <c r="S86" s="250">
        <f t="shared" si="5"/>
        <v>0.1727814528</v>
      </c>
      <c r="T86" s="250">
        <f t="shared" si="6"/>
        <v>0.4457697534</v>
      </c>
      <c r="U86" s="250">
        <f t="shared" si="7"/>
        <v>7.247532455</v>
      </c>
      <c r="V86" s="368">
        <f t="shared" si="8"/>
        <v>31.55436922</v>
      </c>
      <c r="W86" s="250" t="str">
        <f t="shared" si="9"/>
        <v>False</v>
      </c>
      <c r="X86" s="269">
        <f t="shared" si="10"/>
        <v>0.6542284853</v>
      </c>
    </row>
    <row r="87" ht="12.75" customHeight="1">
      <c r="A87" s="270"/>
      <c r="B87" s="371"/>
      <c r="C87" s="371"/>
      <c r="D87" s="371"/>
      <c r="E87" s="371"/>
      <c r="F87" s="371"/>
      <c r="G87" s="371"/>
      <c r="H87" s="371"/>
      <c r="J87" s="250">
        <f t="shared" si="11"/>
        <v>42</v>
      </c>
      <c r="K87" s="250">
        <f t="shared" si="12"/>
        <v>5.668766605</v>
      </c>
      <c r="L87" s="250">
        <f t="shared" si="13"/>
        <v>79.13005889</v>
      </c>
      <c r="M87" s="250">
        <f t="shared" si="14"/>
        <v>72.93621917</v>
      </c>
      <c r="N87" s="250">
        <f t="shared" si="1"/>
        <v>19.37050703</v>
      </c>
      <c r="O87" s="250">
        <f t="shared" si="2"/>
        <v>15.66413307</v>
      </c>
      <c r="P87" s="250" t="str">
        <f t="shared" si="3"/>
        <v>True</v>
      </c>
      <c r="Q87" s="250">
        <f t="shared" si="4"/>
        <v>15.66413307</v>
      </c>
      <c r="R87" s="250">
        <f t="shared" si="15"/>
        <v>4.112417052</v>
      </c>
      <c r="S87" s="250">
        <f t="shared" si="5"/>
        <v>0.1760955185</v>
      </c>
      <c r="T87" s="250">
        <f t="shared" si="6"/>
        <v>0.4541520148</v>
      </c>
      <c r="U87" s="250">
        <f t="shared" si="7"/>
        <v>7.522660544</v>
      </c>
      <c r="V87" s="368">
        <f t="shared" si="8"/>
        <v>31.95659997</v>
      </c>
      <c r="W87" s="250" t="str">
        <f t="shared" si="9"/>
        <v>False</v>
      </c>
      <c r="X87" s="269">
        <f t="shared" si="10"/>
        <v>0.6695755224</v>
      </c>
    </row>
    <row r="88" ht="12.75" customHeight="1">
      <c r="A88" s="266"/>
      <c r="J88" s="250">
        <f t="shared" si="11"/>
        <v>43</v>
      </c>
      <c r="K88" s="250">
        <f t="shared" si="12"/>
        <v>5.786489246</v>
      </c>
      <c r="L88" s="250">
        <f t="shared" si="13"/>
        <v>82.83512547</v>
      </c>
      <c r="M88" s="250">
        <f t="shared" si="14"/>
        <v>76.44619156</v>
      </c>
      <c r="N88" s="250">
        <f t="shared" si="1"/>
        <v>19.73220207</v>
      </c>
      <c r="O88" s="250">
        <f t="shared" si="2"/>
        <v>15.8232354</v>
      </c>
      <c r="P88" s="250" t="str">
        <f t="shared" si="3"/>
        <v>True</v>
      </c>
      <c r="Q88" s="250">
        <f t="shared" si="4"/>
        <v>15.8232354</v>
      </c>
      <c r="R88" s="250">
        <f t="shared" si="15"/>
        <v>4.26435786</v>
      </c>
      <c r="S88" s="250">
        <f t="shared" si="5"/>
        <v>0.1793836552</v>
      </c>
      <c r="T88" s="250">
        <f t="shared" si="6"/>
        <v>0.4624656611</v>
      </c>
      <c r="U88" s="250">
        <f t="shared" si="7"/>
        <v>7.800599066</v>
      </c>
      <c r="V88" s="368">
        <f t="shared" si="8"/>
        <v>32.35319766</v>
      </c>
      <c r="W88" s="250" t="str">
        <f t="shared" si="9"/>
        <v>False</v>
      </c>
      <c r="X88" s="269">
        <f t="shared" si="10"/>
        <v>0.6848544292</v>
      </c>
    </row>
    <row r="89" ht="12.75" customHeight="1">
      <c r="A89" s="266"/>
      <c r="J89" s="250">
        <f t="shared" si="11"/>
        <v>44</v>
      </c>
      <c r="K89" s="250">
        <f t="shared" si="12"/>
        <v>5.903470217</v>
      </c>
      <c r="L89" s="250">
        <f t="shared" si="13"/>
        <v>86.61401963</v>
      </c>
      <c r="M89" s="250">
        <f t="shared" si="14"/>
        <v>80.02877055</v>
      </c>
      <c r="N89" s="250">
        <f t="shared" si="1"/>
        <v>20.09113778</v>
      </c>
      <c r="O89" s="250">
        <f t="shared" si="2"/>
        <v>15.97826663</v>
      </c>
      <c r="P89" s="250" t="str">
        <f t="shared" si="3"/>
        <v>True</v>
      </c>
      <c r="Q89" s="250">
        <f t="shared" si="4"/>
        <v>15.97826663</v>
      </c>
      <c r="R89" s="250">
        <f t="shared" si="15"/>
        <v>4.417809232</v>
      </c>
      <c r="S89" s="250">
        <f t="shared" si="5"/>
        <v>0.1826467071</v>
      </c>
      <c r="T89" s="250">
        <f t="shared" si="6"/>
        <v>0.4707129525</v>
      </c>
      <c r="U89" s="250">
        <f t="shared" si="7"/>
        <v>8.081300797</v>
      </c>
      <c r="V89" s="368">
        <f t="shared" si="8"/>
        <v>32.74438142</v>
      </c>
      <c r="W89" s="250" t="str">
        <f t="shared" si="9"/>
        <v>False</v>
      </c>
      <c r="X89" s="269">
        <f t="shared" si="10"/>
        <v>0.7000671925</v>
      </c>
    </row>
    <row r="90" ht="12.75" customHeight="1">
      <c r="A90" s="266"/>
      <c r="I90" s="371"/>
      <c r="J90" s="371">
        <f t="shared" si="11"/>
        <v>45</v>
      </c>
      <c r="K90" s="250">
        <f t="shared" si="12"/>
        <v>6.019732413</v>
      </c>
      <c r="L90" s="250">
        <f t="shared" si="13"/>
        <v>90.4663122</v>
      </c>
      <c r="M90" s="250">
        <f t="shared" si="14"/>
        <v>83.68354282</v>
      </c>
      <c r="N90" s="250">
        <f t="shared" si="1"/>
        <v>20.44740181</v>
      </c>
      <c r="O90" s="250">
        <f t="shared" si="2"/>
        <v>16.12942893</v>
      </c>
      <c r="P90" s="250" t="str">
        <f t="shared" si="3"/>
        <v>True</v>
      </c>
      <c r="Q90" s="250">
        <f t="shared" si="4"/>
        <v>16.12942893</v>
      </c>
      <c r="R90" s="250">
        <f t="shared" si="15"/>
        <v>4.572746436</v>
      </c>
      <c r="S90" s="250">
        <f t="shared" si="5"/>
        <v>0.185885471</v>
      </c>
      <c r="T90" s="250">
        <f t="shared" si="6"/>
        <v>0.478896022</v>
      </c>
      <c r="U90" s="250">
        <f t="shared" si="7"/>
        <v>8.364720494</v>
      </c>
      <c r="V90" s="368">
        <f t="shared" si="8"/>
        <v>33.13035665</v>
      </c>
      <c r="W90" s="250" t="str">
        <f t="shared" si="9"/>
        <v>False</v>
      </c>
      <c r="X90" s="269">
        <f t="shared" si="10"/>
        <v>0.7152156947</v>
      </c>
    </row>
    <row r="91" ht="12.75" customHeight="1">
      <c r="A91" s="266"/>
      <c r="J91" s="250">
        <f t="shared" si="11"/>
        <v>46</v>
      </c>
      <c r="K91" s="250">
        <f t="shared" si="12"/>
        <v>6.135297492</v>
      </c>
      <c r="L91" s="250">
        <f t="shared" si="13"/>
        <v>94.39158675</v>
      </c>
      <c r="M91" s="250">
        <f t="shared" si="14"/>
        <v>87.41010727</v>
      </c>
      <c r="N91" s="250">
        <f t="shared" si="1"/>
        <v>20.80107704</v>
      </c>
      <c r="O91" s="250">
        <f t="shared" si="2"/>
        <v>16.27690984</v>
      </c>
      <c r="P91" s="250" t="str">
        <f t="shared" si="3"/>
        <v>True</v>
      </c>
      <c r="Q91" s="250">
        <f t="shared" si="4"/>
        <v>16.27690984</v>
      </c>
      <c r="R91" s="250">
        <f t="shared" si="15"/>
        <v>4.729145752</v>
      </c>
      <c r="S91" s="250">
        <f t="shared" si="5"/>
        <v>0.1891007003</v>
      </c>
      <c r="T91" s="250">
        <f t="shared" si="6"/>
        <v>0.4870168857</v>
      </c>
      <c r="U91" s="250">
        <f t="shared" si="7"/>
        <v>8.650814765</v>
      </c>
      <c r="V91" s="368">
        <f t="shared" si="8"/>
        <v>33.51131629</v>
      </c>
      <c r="W91" s="250" t="str">
        <f t="shared" si="9"/>
        <v>False</v>
      </c>
      <c r="X91" s="269">
        <f t="shared" si="10"/>
        <v>0.7303017223</v>
      </c>
    </row>
    <row r="92" ht="12.75" customHeight="1">
      <c r="A92" s="270"/>
      <c r="B92" s="371"/>
      <c r="C92" s="371"/>
      <c r="D92" s="371"/>
      <c r="E92" s="371"/>
      <c r="F92" s="371"/>
      <c r="G92" s="371"/>
      <c r="H92" s="371"/>
      <c r="J92" s="250">
        <f t="shared" si="11"/>
        <v>47</v>
      </c>
      <c r="K92" s="250">
        <f t="shared" si="12"/>
        <v>6.250185971</v>
      </c>
      <c r="L92" s="250">
        <f t="shared" si="13"/>
        <v>98.38943899</v>
      </c>
      <c r="M92" s="250">
        <f t="shared" si="14"/>
        <v>91.2080744</v>
      </c>
      <c r="N92" s="250">
        <f t="shared" si="1"/>
        <v>21.15224194</v>
      </c>
      <c r="O92" s="250">
        <f t="shared" si="2"/>
        <v>16.42088361</v>
      </c>
      <c r="P92" s="250" t="str">
        <f t="shared" si="3"/>
        <v>True</v>
      </c>
      <c r="Q92" s="250">
        <f t="shared" si="4"/>
        <v>16.42088361</v>
      </c>
      <c r="R92" s="250">
        <f t="shared" si="15"/>
        <v>4.886984406</v>
      </c>
      <c r="S92" s="250">
        <f t="shared" si="5"/>
        <v>0.1922931085</v>
      </c>
      <c r="T92" s="250">
        <f t="shared" si="6"/>
        <v>0.495077451</v>
      </c>
      <c r="U92" s="250">
        <f t="shared" si="7"/>
        <v>8.939541954</v>
      </c>
      <c r="V92" s="368">
        <f t="shared" si="8"/>
        <v>33.88744178</v>
      </c>
      <c r="W92" s="250" t="str">
        <f t="shared" si="9"/>
        <v>False</v>
      </c>
      <c r="X92" s="269">
        <f t="shared" si="10"/>
        <v>0.7453269727</v>
      </c>
    </row>
    <row r="93" ht="12.75" customHeight="1">
      <c r="A93" s="266"/>
      <c r="J93" s="250">
        <f t="shared" si="11"/>
        <v>48</v>
      </c>
      <c r="K93" s="250">
        <f t="shared" si="12"/>
        <v>6.364417308</v>
      </c>
      <c r="L93" s="250">
        <f t="shared" si="13"/>
        <v>102.4594761</v>
      </c>
      <c r="M93" s="250">
        <f t="shared" si="14"/>
        <v>95.07706573</v>
      </c>
      <c r="N93" s="250">
        <f t="shared" si="1"/>
        <v>21.50097088</v>
      </c>
      <c r="O93" s="250">
        <f t="shared" si="2"/>
        <v>16.56151244</v>
      </c>
      <c r="P93" s="250" t="str">
        <f t="shared" si="3"/>
        <v>True</v>
      </c>
      <c r="Q93" s="250">
        <f t="shared" si="4"/>
        <v>16.56151244</v>
      </c>
      <c r="R93" s="250">
        <f t="shared" si="15"/>
        <v>5.046240513</v>
      </c>
      <c r="S93" s="250">
        <f t="shared" si="5"/>
        <v>0.1954633716</v>
      </c>
      <c r="T93" s="250">
        <f t="shared" si="6"/>
        <v>0.5030795255</v>
      </c>
      <c r="U93" s="250">
        <f t="shared" si="7"/>
        <v>9.230862027</v>
      </c>
      <c r="V93" s="368">
        <f t="shared" si="8"/>
        <v>34.25890399</v>
      </c>
      <c r="W93" s="250" t="str">
        <f t="shared" si="9"/>
        <v>False</v>
      </c>
      <c r="X93" s="269">
        <f t="shared" si="10"/>
        <v>0.7602930603</v>
      </c>
    </row>
    <row r="94" ht="12.75" customHeight="1">
      <c r="A94" s="266"/>
      <c r="J94" s="250">
        <f t="shared" si="11"/>
        <v>49</v>
      </c>
      <c r="K94" s="250">
        <f t="shared" si="12"/>
        <v>6.478009983</v>
      </c>
      <c r="L94" s="250">
        <f t="shared" si="13"/>
        <v>106.6013162</v>
      </c>
      <c r="M94" s="250">
        <f t="shared" si="14"/>
        <v>99.01671324</v>
      </c>
      <c r="N94" s="250">
        <f t="shared" si="1"/>
        <v>21.84733444</v>
      </c>
      <c r="O94" s="250">
        <f t="shared" si="2"/>
        <v>16.69894757</v>
      </c>
      <c r="P94" s="250" t="str">
        <f t="shared" si="3"/>
        <v>True</v>
      </c>
      <c r="Q94" s="250">
        <f t="shared" si="4"/>
        <v>16.69894757</v>
      </c>
      <c r="R94" s="250">
        <f t="shared" si="15"/>
        <v>5.206893023</v>
      </c>
      <c r="S94" s="250">
        <f t="shared" si="5"/>
        <v>0.1986121313</v>
      </c>
      <c r="T94" s="250">
        <f t="shared" si="6"/>
        <v>0.5110248238</v>
      </c>
      <c r="U94" s="250">
        <f t="shared" si="7"/>
        <v>9.524736475</v>
      </c>
      <c r="V94" s="368">
        <f t="shared" si="8"/>
        <v>34.62586411</v>
      </c>
      <c r="W94" s="250" t="str">
        <f t="shared" si="9"/>
        <v>False</v>
      </c>
      <c r="X94" s="269">
        <f t="shared" si="10"/>
        <v>0.7752015223</v>
      </c>
    </row>
    <row r="95" ht="12.75" customHeight="1">
      <c r="A95" s="266"/>
      <c r="I95" s="371"/>
      <c r="J95" s="371">
        <f t="shared" si="11"/>
        <v>50</v>
      </c>
      <c r="K95" s="250">
        <f t="shared" si="12"/>
        <v>6.590981562</v>
      </c>
      <c r="L95" s="250">
        <f t="shared" si="13"/>
        <v>110.8145878</v>
      </c>
      <c r="M95" s="250">
        <f t="shared" si="14"/>
        <v>103.0266589</v>
      </c>
      <c r="N95" s="250">
        <f t="shared" si="1"/>
        <v>22.19139969</v>
      </c>
      <c r="O95" s="250">
        <f t="shared" si="2"/>
        <v>16.83333024</v>
      </c>
      <c r="P95" s="250" t="str">
        <f t="shared" si="3"/>
        <v>True</v>
      </c>
      <c r="Q95" s="250">
        <f t="shared" si="4"/>
        <v>16.83333024</v>
      </c>
      <c r="R95" s="250">
        <f t="shared" si="15"/>
        <v>5.368921667</v>
      </c>
      <c r="S95" s="250">
        <f t="shared" si="5"/>
        <v>0.2017399972</v>
      </c>
      <c r="T95" s="250">
        <f t="shared" si="6"/>
        <v>0.5189149744</v>
      </c>
      <c r="U95" s="250">
        <f t="shared" si="7"/>
        <v>9.821128225</v>
      </c>
      <c r="V95" s="368">
        <f t="shared" si="8"/>
        <v>34.98847434</v>
      </c>
      <c r="W95" s="250" t="str">
        <f t="shared" si="9"/>
        <v>False</v>
      </c>
      <c r="X95" s="269">
        <f t="shared" si="10"/>
        <v>0.790053824</v>
      </c>
    </row>
    <row r="96" ht="12.75" customHeight="1">
      <c r="A96" s="266"/>
      <c r="J96" s="250">
        <f t="shared" si="11"/>
        <v>51</v>
      </c>
      <c r="K96" s="250">
        <f t="shared" si="12"/>
        <v>6.703348764</v>
      </c>
      <c r="L96" s="250">
        <f t="shared" si="13"/>
        <v>115.0989293</v>
      </c>
      <c r="M96" s="250">
        <f t="shared" si="14"/>
        <v>107.106554</v>
      </c>
      <c r="N96" s="250">
        <f t="shared" si="1"/>
        <v>22.53323042</v>
      </c>
      <c r="O96" s="250">
        <f t="shared" si="2"/>
        <v>16.96479255</v>
      </c>
      <c r="P96" s="250" t="str">
        <f t="shared" si="3"/>
        <v>True</v>
      </c>
      <c r="Q96" s="250">
        <f t="shared" si="4"/>
        <v>16.96479255</v>
      </c>
      <c r="R96" s="250">
        <f t="shared" si="15"/>
        <v>5.532306916</v>
      </c>
      <c r="S96" s="250">
        <f t="shared" si="5"/>
        <v>0.2048475493</v>
      </c>
      <c r="T96" s="250">
        <f t="shared" si="6"/>
        <v>0.5267515259</v>
      </c>
      <c r="U96" s="250">
        <f t="shared" si="7"/>
        <v>10.12000155</v>
      </c>
      <c r="V96" s="368">
        <f t="shared" si="8"/>
        <v>35.3468786</v>
      </c>
      <c r="W96" s="250" t="str">
        <f t="shared" si="9"/>
        <v>False</v>
      </c>
      <c r="X96" s="269">
        <f t="shared" si="10"/>
        <v>0.8048513638</v>
      </c>
    </row>
    <row r="97" ht="12.75" customHeight="1">
      <c r="A97" s="270"/>
      <c r="B97" s="371"/>
      <c r="C97" s="371"/>
      <c r="D97" s="371"/>
      <c r="E97" s="371"/>
      <c r="F97" s="371"/>
      <c r="G97" s="371"/>
      <c r="H97" s="371"/>
      <c r="J97" s="250">
        <f t="shared" si="11"/>
        <v>52</v>
      </c>
      <c r="K97" s="250">
        <f t="shared" si="12"/>
        <v>6.815127518</v>
      </c>
      <c r="L97" s="250">
        <f t="shared" si="13"/>
        <v>119.4539884</v>
      </c>
      <c r="M97" s="250">
        <f t="shared" si="14"/>
        <v>111.2560591</v>
      </c>
      <c r="N97" s="250">
        <f t="shared" si="1"/>
        <v>22.87288736</v>
      </c>
      <c r="O97" s="250">
        <f t="shared" si="2"/>
        <v>17.09345821</v>
      </c>
      <c r="P97" s="250" t="str">
        <f t="shared" si="3"/>
        <v>True</v>
      </c>
      <c r="Q97" s="250">
        <f t="shared" si="4"/>
        <v>17.09345821</v>
      </c>
      <c r="R97" s="250">
        <f t="shared" si="15"/>
        <v>5.697029938</v>
      </c>
      <c r="S97" s="250">
        <f t="shared" si="5"/>
        <v>0.2079353396</v>
      </c>
      <c r="T97" s="250">
        <f t="shared" si="6"/>
        <v>0.534535952</v>
      </c>
      <c r="U97" s="250">
        <f t="shared" si="7"/>
        <v>10.42132201</v>
      </c>
      <c r="V97" s="368">
        <f t="shared" si="8"/>
        <v>35.70121314</v>
      </c>
      <c r="W97" s="250" t="str">
        <f t="shared" si="9"/>
        <v>False</v>
      </c>
      <c r="X97" s="269">
        <f t="shared" si="10"/>
        <v>0.8195954771</v>
      </c>
    </row>
    <row r="98" ht="12.75" customHeight="1">
      <c r="A98" s="266"/>
      <c r="J98" s="250">
        <f t="shared" si="11"/>
        <v>53</v>
      </c>
      <c r="K98" s="250">
        <f t="shared" si="12"/>
        <v>6.926333014</v>
      </c>
      <c r="L98" s="250">
        <f t="shared" si="13"/>
        <v>123.879422</v>
      </c>
      <c r="M98" s="250">
        <f t="shared" si="14"/>
        <v>115.4748432</v>
      </c>
      <c r="N98" s="250">
        <f t="shared" si="1"/>
        <v>23.2104284</v>
      </c>
      <c r="O98" s="250">
        <f t="shared" si="2"/>
        <v>17.21944328</v>
      </c>
      <c r="P98" s="250" t="str">
        <f t="shared" si="3"/>
        <v>True</v>
      </c>
      <c r="Q98" s="250">
        <f t="shared" si="4"/>
        <v>17.21944328</v>
      </c>
      <c r="R98" s="250">
        <f t="shared" si="15"/>
        <v>5.863072555</v>
      </c>
      <c r="S98" s="250">
        <f t="shared" si="5"/>
        <v>0.2110038945</v>
      </c>
      <c r="T98" s="250">
        <f t="shared" si="6"/>
        <v>0.542269657</v>
      </c>
      <c r="U98" s="250">
        <f t="shared" si="7"/>
        <v>10.72505634</v>
      </c>
      <c r="V98" s="368">
        <f t="shared" si="8"/>
        <v>36.0516071</v>
      </c>
      <c r="W98" s="250" t="str">
        <f t="shared" si="9"/>
        <v>False</v>
      </c>
      <c r="X98" s="269">
        <f t="shared" si="10"/>
        <v>0.8342874406</v>
      </c>
    </row>
    <row r="99" ht="12.75" customHeight="1">
      <c r="A99" s="266"/>
      <c r="J99" s="250">
        <f t="shared" si="11"/>
        <v>54</v>
      </c>
      <c r="K99" s="250">
        <f t="shared" si="12"/>
        <v>7.036979755</v>
      </c>
      <c r="L99" s="250">
        <f t="shared" si="13"/>
        <v>128.3748955</v>
      </c>
      <c r="M99" s="250">
        <f t="shared" si="14"/>
        <v>119.7625836</v>
      </c>
      <c r="N99" s="250">
        <f t="shared" si="1"/>
        <v>23.54590877</v>
      </c>
      <c r="O99" s="250">
        <f t="shared" si="2"/>
        <v>17.34285674</v>
      </c>
      <c r="P99" s="250" t="str">
        <f t="shared" si="3"/>
        <v>True</v>
      </c>
      <c r="Q99" s="250">
        <f t="shared" si="4"/>
        <v>17.34285674</v>
      </c>
      <c r="R99" s="250">
        <f t="shared" si="15"/>
        <v>6.030417212</v>
      </c>
      <c r="S99" s="250">
        <f t="shared" si="5"/>
        <v>0.2140537161</v>
      </c>
      <c r="T99" s="250">
        <f t="shared" si="6"/>
        <v>0.5499539801</v>
      </c>
      <c r="U99" s="250">
        <f t="shared" si="7"/>
        <v>11.03117243</v>
      </c>
      <c r="V99" s="368">
        <f t="shared" si="8"/>
        <v>36.398183</v>
      </c>
      <c r="W99" s="250" t="str">
        <f t="shared" si="9"/>
        <v>False</v>
      </c>
      <c r="X99" s="269">
        <f t="shared" si="10"/>
        <v>0.848928476</v>
      </c>
    </row>
    <row r="100" ht="12.75" customHeight="1">
      <c r="A100" s="266"/>
      <c r="I100" s="371"/>
      <c r="J100" s="371">
        <f t="shared" si="11"/>
        <v>55</v>
      </c>
      <c r="K100" s="250">
        <f t="shared" si="12"/>
        <v>7.147081596</v>
      </c>
      <c r="L100" s="250">
        <f t="shared" si="13"/>
        <v>132.9400824</v>
      </c>
      <c r="M100" s="250">
        <f t="shared" si="14"/>
        <v>124.1189655</v>
      </c>
      <c r="N100" s="250">
        <f t="shared" si="1"/>
        <v>23.87938121</v>
      </c>
      <c r="O100" s="250">
        <f t="shared" si="2"/>
        <v>17.46380109</v>
      </c>
      <c r="P100" s="250" t="str">
        <f t="shared" si="3"/>
        <v>True</v>
      </c>
      <c r="Q100" s="250">
        <f t="shared" si="4"/>
        <v>17.46380109</v>
      </c>
      <c r="R100" s="250">
        <f t="shared" si="15"/>
        <v>6.19904694</v>
      </c>
      <c r="S100" s="250">
        <f t="shared" si="5"/>
        <v>0.2170852837</v>
      </c>
      <c r="T100" s="250">
        <f t="shared" si="6"/>
        <v>0.5575901999</v>
      </c>
      <c r="U100" s="250">
        <f t="shared" si="7"/>
        <v>11.33963925</v>
      </c>
      <c r="V100" s="368">
        <f t="shared" si="8"/>
        <v>36.74105722</v>
      </c>
      <c r="W100" s="250" t="str">
        <f t="shared" si="9"/>
        <v>False</v>
      </c>
      <c r="X100" s="269">
        <f t="shared" si="10"/>
        <v>0.8635197532</v>
      </c>
    </row>
    <row r="101" ht="12.75" customHeight="1">
      <c r="A101" s="266"/>
      <c r="J101" s="250">
        <f t="shared" si="11"/>
        <v>56</v>
      </c>
      <c r="K101" s="250">
        <f t="shared" si="12"/>
        <v>7.25665179</v>
      </c>
      <c r="L101" s="250">
        <f t="shared" si="13"/>
        <v>137.5746643</v>
      </c>
      <c r="M101" s="250">
        <f t="shared" si="14"/>
        <v>128.5436816</v>
      </c>
      <c r="N101" s="250">
        <f t="shared" si="1"/>
        <v>24.21089614</v>
      </c>
      <c r="O101" s="250">
        <f t="shared" si="2"/>
        <v>17.58237281</v>
      </c>
      <c r="P101" s="250" t="str">
        <f t="shared" si="3"/>
        <v>True</v>
      </c>
      <c r="Q101" s="250">
        <f t="shared" si="4"/>
        <v>17.58237281</v>
      </c>
      <c r="R101" s="250">
        <f t="shared" si="15"/>
        <v>6.368945328</v>
      </c>
      <c r="S101" s="250">
        <f t="shared" si="5"/>
        <v>0.2200990558</v>
      </c>
      <c r="T101" s="250">
        <f t="shared" si="6"/>
        <v>0.5651795379</v>
      </c>
      <c r="U101" s="250">
        <f t="shared" si="7"/>
        <v>11.65042677</v>
      </c>
      <c r="V101" s="368">
        <f t="shared" si="8"/>
        <v>37.08034041</v>
      </c>
      <c r="W101" s="250" t="str">
        <f t="shared" si="9"/>
        <v>False</v>
      </c>
      <c r="X101" s="269">
        <f t="shared" si="10"/>
        <v>0.8780623936</v>
      </c>
    </row>
    <row r="102" ht="12.75" customHeight="1">
      <c r="A102" s="270"/>
      <c r="B102" s="371"/>
      <c r="C102" s="371"/>
      <c r="D102" s="371"/>
      <c r="E102" s="371"/>
      <c r="F102" s="371"/>
      <c r="G102" s="371"/>
      <c r="H102" s="371"/>
      <c r="J102" s="250">
        <f t="shared" si="11"/>
        <v>57</v>
      </c>
      <c r="K102" s="250">
        <f t="shared" si="12"/>
        <v>7.36570302</v>
      </c>
      <c r="L102" s="250">
        <f t="shared" si="13"/>
        <v>142.2783299</v>
      </c>
      <c r="M102" s="250">
        <f t="shared" si="14"/>
        <v>133.0364317</v>
      </c>
      <c r="N102" s="250">
        <f t="shared" si="1"/>
        <v>24.54050177</v>
      </c>
      <c r="O102" s="250">
        <f t="shared" si="2"/>
        <v>17.69866288</v>
      </c>
      <c r="P102" s="250" t="str">
        <f t="shared" si="3"/>
        <v>True</v>
      </c>
      <c r="Q102" s="250">
        <f t="shared" si="4"/>
        <v>17.69866288</v>
      </c>
      <c r="R102" s="250">
        <f t="shared" si="15"/>
        <v>6.54009649</v>
      </c>
      <c r="S102" s="250">
        <f t="shared" si="5"/>
        <v>0.2230954707</v>
      </c>
      <c r="T102" s="250">
        <f t="shared" si="6"/>
        <v>0.5727231625</v>
      </c>
      <c r="U102" s="250">
        <f t="shared" si="7"/>
        <v>11.96350594</v>
      </c>
      <c r="V102" s="368">
        <f t="shared" si="8"/>
        <v>37.41613789</v>
      </c>
      <c r="W102" s="250" t="str">
        <f t="shared" si="9"/>
        <v>False</v>
      </c>
      <c r="X102" s="269">
        <f t="shared" si="10"/>
        <v>0.8925574731</v>
      </c>
    </row>
    <row r="103" ht="12.75" customHeight="1">
      <c r="A103" s="266"/>
      <c r="J103" s="250">
        <f t="shared" si="11"/>
        <v>58</v>
      </c>
      <c r="K103" s="250">
        <f t="shared" si="12"/>
        <v>7.474247439</v>
      </c>
      <c r="L103" s="250">
        <f t="shared" si="13"/>
        <v>147.0507757</v>
      </c>
      <c r="M103" s="250">
        <f t="shared" si="14"/>
        <v>137.5969228</v>
      </c>
      <c r="N103" s="250">
        <f t="shared" si="1"/>
        <v>24.86824428</v>
      </c>
      <c r="O103" s="250">
        <f t="shared" si="2"/>
        <v>17.81275713</v>
      </c>
      <c r="P103" s="250" t="str">
        <f t="shared" si="3"/>
        <v>True</v>
      </c>
      <c r="Q103" s="250">
        <f t="shared" si="4"/>
        <v>17.81275713</v>
      </c>
      <c r="R103" s="250">
        <f t="shared" si="15"/>
        <v>6.712485044</v>
      </c>
      <c r="S103" s="250">
        <f t="shared" si="5"/>
        <v>0.226074948</v>
      </c>
      <c r="T103" s="250">
        <f t="shared" si="6"/>
        <v>0.5802221916</v>
      </c>
      <c r="U103" s="250">
        <f t="shared" si="7"/>
        <v>12.27884861</v>
      </c>
      <c r="V103" s="368">
        <f t="shared" si="8"/>
        <v>37.74854997</v>
      </c>
      <c r="W103" s="250" t="str">
        <f t="shared" si="9"/>
        <v>False</v>
      </c>
      <c r="X103" s="269">
        <f t="shared" si="10"/>
        <v>0.9070060241</v>
      </c>
    </row>
    <row r="104" ht="12.75" customHeight="1">
      <c r="A104" s="266"/>
      <c r="J104" s="250">
        <f t="shared" si="11"/>
        <v>59</v>
      </c>
      <c r="K104" s="250">
        <f t="shared" si="12"/>
        <v>7.582296694</v>
      </c>
      <c r="L104" s="250">
        <f t="shared" si="13"/>
        <v>151.8917045</v>
      </c>
      <c r="M104" s="250">
        <f t="shared" si="14"/>
        <v>142.2248681</v>
      </c>
      <c r="N104" s="250">
        <f t="shared" si="1"/>
        <v>25.19416791</v>
      </c>
      <c r="O104" s="250">
        <f t="shared" si="2"/>
        <v>17.92473666</v>
      </c>
      <c r="P104" s="250" t="str">
        <f t="shared" si="3"/>
        <v>True</v>
      </c>
      <c r="Q104" s="250">
        <f t="shared" si="4"/>
        <v>17.92473666</v>
      </c>
      <c r="R104" s="250">
        <f t="shared" si="15"/>
        <v>6.886096083</v>
      </c>
      <c r="S104" s="250">
        <f t="shared" si="5"/>
        <v>0.2290378901</v>
      </c>
      <c r="T104" s="250">
        <f t="shared" si="6"/>
        <v>0.5876776965</v>
      </c>
      <c r="U104" s="250">
        <f t="shared" si="7"/>
        <v>12.59642751</v>
      </c>
      <c r="V104" s="368">
        <f t="shared" si="8"/>
        <v>38.0776723</v>
      </c>
      <c r="W104" s="250" t="str">
        <f t="shared" si="9"/>
        <v>False</v>
      </c>
      <c r="X104" s="269">
        <f t="shared" si="10"/>
        <v>0.9214090388</v>
      </c>
    </row>
    <row r="105" ht="12.75" customHeight="1">
      <c r="A105" s="266"/>
      <c r="I105" s="371"/>
      <c r="J105" s="371">
        <f t="shared" si="11"/>
        <v>60</v>
      </c>
      <c r="K105" s="250">
        <f t="shared" si="12"/>
        <v>7.689861966</v>
      </c>
      <c r="L105" s="250">
        <f t="shared" si="13"/>
        <v>156.8008262</v>
      </c>
      <c r="M105" s="250">
        <f t="shared" si="14"/>
        <v>146.9199876</v>
      </c>
      <c r="N105" s="250">
        <f t="shared" si="1"/>
        <v>25.51831508</v>
      </c>
      <c r="O105" s="250">
        <f t="shared" si="2"/>
        <v>18.03467818</v>
      </c>
      <c r="P105" s="250" t="str">
        <f t="shared" si="3"/>
        <v>True</v>
      </c>
      <c r="Q105" s="250">
        <f t="shared" si="4"/>
        <v>18.03467818</v>
      </c>
      <c r="R105" s="250">
        <f t="shared" si="15"/>
        <v>7.060915151</v>
      </c>
      <c r="S105" s="250">
        <f t="shared" si="5"/>
        <v>0.2319846826</v>
      </c>
      <c r="T105" s="250">
        <f t="shared" si="6"/>
        <v>0.5950907038</v>
      </c>
      <c r="U105" s="250">
        <f t="shared" si="7"/>
        <v>12.91621621</v>
      </c>
      <c r="V105" s="368">
        <f t="shared" si="8"/>
        <v>38.40359618</v>
      </c>
      <c r="W105" s="250" t="str">
        <f t="shared" si="9"/>
        <v>False</v>
      </c>
      <c r="X105" s="269">
        <f t="shared" si="10"/>
        <v>0.9357674711</v>
      </c>
    </row>
    <row r="106" ht="12.75" customHeight="1">
      <c r="A106" s="266"/>
      <c r="J106" s="250">
        <f t="shared" si="11"/>
        <v>61</v>
      </c>
      <c r="K106" s="250">
        <f t="shared" si="12"/>
        <v>7.796953985</v>
      </c>
      <c r="L106" s="250">
        <f t="shared" si="13"/>
        <v>161.7778568</v>
      </c>
      <c r="M106" s="250">
        <f t="shared" si="14"/>
        <v>151.6820072</v>
      </c>
      <c r="N106" s="250">
        <f t="shared" si="1"/>
        <v>25.8407265</v>
      </c>
      <c r="O106" s="250">
        <f t="shared" si="2"/>
        <v>18.14265428</v>
      </c>
      <c r="P106" s="250" t="str">
        <f t="shared" si="3"/>
        <v>True</v>
      </c>
      <c r="Q106" s="250">
        <f t="shared" si="4"/>
        <v>18.14265428</v>
      </c>
      <c r="R106" s="250">
        <f t="shared" si="15"/>
        <v>7.236928226</v>
      </c>
      <c r="S106" s="250">
        <f t="shared" si="5"/>
        <v>0.2349156955</v>
      </c>
      <c r="T106" s="250">
        <f t="shared" si="6"/>
        <v>0.6024621985</v>
      </c>
      <c r="U106" s="250">
        <f t="shared" si="7"/>
        <v>13.23818906</v>
      </c>
      <c r="V106" s="368">
        <f t="shared" si="8"/>
        <v>38.72640879</v>
      </c>
      <c r="W106" s="250" t="str">
        <f t="shared" si="9"/>
        <v>False</v>
      </c>
      <c r="X106" s="269">
        <f t="shared" si="10"/>
        <v>0.9500822385</v>
      </c>
    </row>
    <row r="107" ht="12.75" customHeight="1">
      <c r="A107" s="270"/>
      <c r="B107" s="371"/>
      <c r="C107" s="371"/>
      <c r="D107" s="371"/>
      <c r="E107" s="371"/>
      <c r="F107" s="371"/>
      <c r="G107" s="371"/>
      <c r="H107" s="371"/>
      <c r="J107" s="250">
        <f t="shared" si="11"/>
        <v>62</v>
      </c>
      <c r="K107" s="250">
        <f t="shared" si="12"/>
        <v>7.903583064</v>
      </c>
      <c r="L107" s="250">
        <f t="shared" si="13"/>
        <v>166.8225185</v>
      </c>
      <c r="M107" s="250">
        <f t="shared" si="14"/>
        <v>156.5106587</v>
      </c>
      <c r="N107" s="250">
        <f t="shared" si="1"/>
        <v>26.16144127</v>
      </c>
      <c r="O107" s="250">
        <f t="shared" si="2"/>
        <v>18.24873378</v>
      </c>
      <c r="P107" s="250" t="str">
        <f t="shared" si="3"/>
        <v>True</v>
      </c>
      <c r="Q107" s="250">
        <f t="shared" si="4"/>
        <v>18.24873378</v>
      </c>
      <c r="R107" s="250">
        <f t="shared" si="15"/>
        <v>7.414121695</v>
      </c>
      <c r="S107" s="250">
        <f t="shared" si="5"/>
        <v>0.2378312843</v>
      </c>
      <c r="T107" s="250">
        <f t="shared" si="6"/>
        <v>0.6097931265</v>
      </c>
      <c r="U107" s="250">
        <f t="shared" si="7"/>
        <v>13.56232114</v>
      </c>
      <c r="V107" s="368">
        <f t="shared" si="8"/>
        <v>39.04619347</v>
      </c>
      <c r="W107" s="250" t="str">
        <f t="shared" si="9"/>
        <v>False</v>
      </c>
      <c r="X107" s="269">
        <f t="shared" si="10"/>
        <v>0.9643542243</v>
      </c>
    </row>
    <row r="108" ht="12.75" customHeight="1">
      <c r="A108" s="266"/>
      <c r="J108" s="250">
        <f t="shared" si="11"/>
        <v>63</v>
      </c>
      <c r="K108" s="250">
        <f t="shared" si="12"/>
        <v>8.009759121</v>
      </c>
      <c r="L108" s="250">
        <f t="shared" si="13"/>
        <v>171.9345395</v>
      </c>
      <c r="M108" s="250">
        <f t="shared" si="14"/>
        <v>161.4056794</v>
      </c>
      <c r="N108" s="250">
        <f t="shared" si="1"/>
        <v>26.48049695</v>
      </c>
      <c r="O108" s="250">
        <f t="shared" si="2"/>
        <v>18.35298194</v>
      </c>
      <c r="P108" s="250" t="str">
        <f t="shared" si="3"/>
        <v>True</v>
      </c>
      <c r="Q108" s="250">
        <f t="shared" si="4"/>
        <v>18.35298194</v>
      </c>
      <c r="R108" s="250">
        <f t="shared" si="15"/>
        <v>7.592482337</v>
      </c>
      <c r="S108" s="250">
        <f t="shared" si="5"/>
        <v>0.2407317905</v>
      </c>
      <c r="T108" s="250">
        <f t="shared" si="6"/>
        <v>0.617084396</v>
      </c>
      <c r="U108" s="250">
        <f t="shared" si="7"/>
        <v>13.88858829</v>
      </c>
      <c r="V108" s="368">
        <f t="shared" si="8"/>
        <v>39.36302995</v>
      </c>
      <c r="W108" s="250" t="str">
        <f t="shared" si="9"/>
        <v>False</v>
      </c>
      <c r="X108" s="269">
        <f t="shared" si="10"/>
        <v>0.9785842796</v>
      </c>
    </row>
    <row r="109" ht="12.75" customHeight="1">
      <c r="A109" s="266"/>
      <c r="J109" s="250">
        <f t="shared" si="11"/>
        <v>64</v>
      </c>
      <c r="K109" s="250">
        <f t="shared" si="12"/>
        <v>8.115491695</v>
      </c>
      <c r="L109" s="250">
        <f t="shared" si="13"/>
        <v>177.1136535</v>
      </c>
      <c r="M109" s="250">
        <f t="shared" si="14"/>
        <v>166.3668124</v>
      </c>
      <c r="N109" s="250">
        <f t="shared" si="1"/>
        <v>26.79792968</v>
      </c>
      <c r="O109" s="250">
        <f t="shared" si="2"/>
        <v>18.4554607</v>
      </c>
      <c r="P109" s="250" t="str">
        <f t="shared" si="3"/>
        <v>True</v>
      </c>
      <c r="Q109" s="250">
        <f t="shared" si="4"/>
        <v>18.4554607</v>
      </c>
      <c r="R109" s="250">
        <f t="shared" si="15"/>
        <v>7.771997305</v>
      </c>
      <c r="S109" s="250">
        <f t="shared" si="5"/>
        <v>0.2436175425</v>
      </c>
      <c r="T109" s="250">
        <f t="shared" si="6"/>
        <v>0.6243368807</v>
      </c>
      <c r="U109" s="250">
        <f t="shared" si="7"/>
        <v>14.21696699</v>
      </c>
      <c r="V109" s="368">
        <f t="shared" si="8"/>
        <v>39.67699455</v>
      </c>
      <c r="W109" s="250" t="str">
        <f t="shared" si="9"/>
        <v>False</v>
      </c>
      <c r="X109" s="269">
        <f t="shared" si="10"/>
        <v>0.9927732246</v>
      </c>
    </row>
    <row r="110" ht="12.75" customHeight="1">
      <c r="A110" s="266"/>
      <c r="I110" s="371"/>
      <c r="J110" s="371">
        <f t="shared" si="11"/>
        <v>65</v>
      </c>
      <c r="K110" s="250">
        <f t="shared" si="12"/>
        <v>8.220789972</v>
      </c>
      <c r="L110" s="250">
        <f t="shared" si="13"/>
        <v>182.3595997</v>
      </c>
      <c r="M110" s="250">
        <f t="shared" si="14"/>
        <v>171.3938057</v>
      </c>
      <c r="N110" s="250">
        <f t="shared" si="1"/>
        <v>27.11377422</v>
      </c>
      <c r="O110" s="250">
        <f t="shared" si="2"/>
        <v>18.55622896</v>
      </c>
      <c r="P110" s="250" t="str">
        <f t="shared" si="3"/>
        <v>True</v>
      </c>
      <c r="Q110" s="250">
        <f t="shared" si="4"/>
        <v>18.55622896</v>
      </c>
      <c r="R110" s="250">
        <f t="shared" si="15"/>
        <v>7.95265411</v>
      </c>
      <c r="S110" s="250">
        <f t="shared" si="5"/>
        <v>0.2464888565</v>
      </c>
      <c r="T110" s="250">
        <f t="shared" si="6"/>
        <v>0.6315514208</v>
      </c>
      <c r="U110" s="250">
        <f t="shared" si="7"/>
        <v>14.5474344</v>
      </c>
      <c r="V110" s="368">
        <f t="shared" si="8"/>
        <v>39.9881604</v>
      </c>
      <c r="W110" s="250" t="str">
        <f t="shared" si="9"/>
        <v>False</v>
      </c>
      <c r="X110" s="269">
        <f t="shared" si="10"/>
        <v>1.00692185</v>
      </c>
    </row>
    <row r="111" ht="12.75" customHeight="1">
      <c r="A111" s="266"/>
      <c r="J111" s="250">
        <f t="shared" si="11"/>
        <v>66</v>
      </c>
      <c r="K111" s="250">
        <f t="shared" si="12"/>
        <v>8.325662802</v>
      </c>
      <c r="L111" s="250">
        <f t="shared" si="13"/>
        <v>187.6721226</v>
      </c>
      <c r="M111" s="250">
        <f t="shared" si="14"/>
        <v>176.4864125</v>
      </c>
      <c r="N111" s="250">
        <f t="shared" si="1"/>
        <v>27.42806404</v>
      </c>
      <c r="O111" s="250">
        <f t="shared" si="2"/>
        <v>18.65534268</v>
      </c>
      <c r="P111" s="250" t="str">
        <f t="shared" si="3"/>
        <v>True</v>
      </c>
      <c r="Q111" s="250">
        <f t="shared" si="4"/>
        <v>18.65534268</v>
      </c>
      <c r="R111" s="250">
        <f t="shared" si="15"/>
        <v>8.134440603</v>
      </c>
      <c r="S111" s="250">
        <f t="shared" si="5"/>
        <v>0.2493460367</v>
      </c>
      <c r="T111" s="250">
        <f t="shared" si="6"/>
        <v>0.638728825</v>
      </c>
      <c r="U111" s="250">
        <f t="shared" si="7"/>
        <v>14.8799683</v>
      </c>
      <c r="V111" s="368">
        <f t="shared" si="8"/>
        <v>40.29659762</v>
      </c>
      <c r="W111" s="250" t="str">
        <f t="shared" si="9"/>
        <v>False</v>
      </c>
      <c r="X111" s="269">
        <f t="shared" si="10"/>
        <v>1.021030921</v>
      </c>
    </row>
    <row r="112" ht="12.75" customHeight="1">
      <c r="A112" s="270"/>
      <c r="B112" s="371"/>
      <c r="C112" s="371"/>
      <c r="D112" s="371"/>
      <c r="E112" s="371"/>
      <c r="F112" s="371"/>
      <c r="G112" s="371"/>
      <c r="H112" s="371"/>
      <c r="J112" s="250">
        <f t="shared" si="11"/>
        <v>67</v>
      </c>
      <c r="K112" s="250">
        <f t="shared" si="12"/>
        <v>8.430118717</v>
      </c>
      <c r="L112" s="250">
        <f t="shared" si="13"/>
        <v>193.0509718</v>
      </c>
      <c r="M112" s="250">
        <f t="shared" si="14"/>
        <v>181.6443909</v>
      </c>
      <c r="N112" s="250">
        <f t="shared" si="1"/>
        <v>27.7408314</v>
      </c>
      <c r="O112" s="250">
        <f t="shared" si="2"/>
        <v>18.75285517</v>
      </c>
      <c r="P112" s="250" t="str">
        <f t="shared" si="3"/>
        <v>True</v>
      </c>
      <c r="Q112" s="250">
        <f t="shared" si="4"/>
        <v>18.75285517</v>
      </c>
      <c r="R112" s="250">
        <f t="shared" si="15"/>
        <v>8.317344963</v>
      </c>
      <c r="S112" s="250">
        <f t="shared" si="5"/>
        <v>0.2521893764</v>
      </c>
      <c r="T112" s="250">
        <f t="shared" si="6"/>
        <v>0.6458698725</v>
      </c>
      <c r="U112" s="250">
        <f t="shared" si="7"/>
        <v>15.21454706</v>
      </c>
      <c r="V112" s="368">
        <f t="shared" si="8"/>
        <v>40.60237347</v>
      </c>
      <c r="W112" s="250" t="str">
        <f t="shared" si="9"/>
        <v>False</v>
      </c>
      <c r="X112" s="269">
        <f t="shared" si="10"/>
        <v>1.035101172</v>
      </c>
    </row>
    <row r="113" ht="12.75" customHeight="1">
      <c r="A113" s="266"/>
      <c r="J113" s="250">
        <f t="shared" si="11"/>
        <v>68</v>
      </c>
      <c r="K113" s="250">
        <f t="shared" si="12"/>
        <v>8.534165945</v>
      </c>
      <c r="L113" s="250">
        <f t="shared" si="13"/>
        <v>198.4959018</v>
      </c>
      <c r="M113" s="250">
        <f t="shared" si="14"/>
        <v>186.8675035</v>
      </c>
      <c r="N113" s="250">
        <f t="shared" si="1"/>
        <v>28.05210739</v>
      </c>
      <c r="O113" s="250">
        <f t="shared" si="2"/>
        <v>18.84881718</v>
      </c>
      <c r="P113" s="250" t="str">
        <f t="shared" si="3"/>
        <v>True</v>
      </c>
      <c r="Q113" s="250">
        <f t="shared" si="4"/>
        <v>18.84881718</v>
      </c>
      <c r="R113" s="250">
        <f t="shared" si="15"/>
        <v>8.501355682</v>
      </c>
      <c r="S113" s="250">
        <f t="shared" si="5"/>
        <v>0.2550191581</v>
      </c>
      <c r="T113" s="250">
        <f t="shared" si="6"/>
        <v>0.652975314</v>
      </c>
      <c r="U113" s="250">
        <f t="shared" si="7"/>
        <v>15.55114964</v>
      </c>
      <c r="V113" s="368">
        <f t="shared" si="8"/>
        <v>40.90555251</v>
      </c>
      <c r="W113" s="250" t="str">
        <f t="shared" si="9"/>
        <v>False</v>
      </c>
      <c r="X113" s="269">
        <f t="shared" si="10"/>
        <v>1.049133318</v>
      </c>
    </row>
    <row r="114" ht="12.75" customHeight="1">
      <c r="A114" s="266"/>
      <c r="J114" s="250">
        <f t="shared" si="11"/>
        <v>69</v>
      </c>
      <c r="K114" s="250">
        <f t="shared" si="12"/>
        <v>8.637812427</v>
      </c>
      <c r="L114" s="250">
        <f t="shared" si="13"/>
        <v>204.0066716</v>
      </c>
      <c r="M114" s="250">
        <f t="shared" si="14"/>
        <v>192.1555178</v>
      </c>
      <c r="N114" s="250">
        <f t="shared" si="1"/>
        <v>28.36192199</v>
      </c>
      <c r="O114" s="250">
        <f t="shared" si="2"/>
        <v>18.9432771</v>
      </c>
      <c r="P114" s="250" t="str">
        <f t="shared" si="3"/>
        <v>True</v>
      </c>
      <c r="Q114" s="250">
        <f t="shared" si="4"/>
        <v>18.9432771</v>
      </c>
      <c r="R114" s="250">
        <f t="shared" si="15"/>
        <v>8.68646155</v>
      </c>
      <c r="S114" s="250">
        <f t="shared" si="5"/>
        <v>0.2578356544</v>
      </c>
      <c r="T114" s="250">
        <f t="shared" si="6"/>
        <v>0.6600458737</v>
      </c>
      <c r="U114" s="250">
        <f t="shared" si="7"/>
        <v>15.88975552</v>
      </c>
      <c r="V114" s="368">
        <f t="shared" si="8"/>
        <v>41.20619679</v>
      </c>
      <c r="W114" s="250" t="str">
        <f t="shared" si="9"/>
        <v>False</v>
      </c>
      <c r="X114" s="269">
        <f t="shared" si="10"/>
        <v>1.063128047</v>
      </c>
    </row>
    <row r="115" ht="12.75" customHeight="1">
      <c r="A115" s="266"/>
      <c r="I115" s="371"/>
      <c r="J115" s="371">
        <f t="shared" si="11"/>
        <v>70</v>
      </c>
      <c r="K115" s="250">
        <f t="shared" si="12"/>
        <v>8.741065831</v>
      </c>
      <c r="L115" s="250">
        <f t="shared" si="13"/>
        <v>209.5830452</v>
      </c>
      <c r="M115" s="250">
        <f t="shared" si="14"/>
        <v>197.5082054</v>
      </c>
      <c r="N115" s="250">
        <f t="shared" si="1"/>
        <v>28.67030415</v>
      </c>
      <c r="O115" s="250">
        <f t="shared" si="2"/>
        <v>19.03628109</v>
      </c>
      <c r="P115" s="250" t="str">
        <f t="shared" si="3"/>
        <v>True</v>
      </c>
      <c r="Q115" s="250">
        <f t="shared" si="4"/>
        <v>19.03628109</v>
      </c>
      <c r="R115" s="250">
        <f t="shared" si="15"/>
        <v>8.872651647</v>
      </c>
      <c r="S115" s="250">
        <f t="shared" si="5"/>
        <v>0.2606391286</v>
      </c>
      <c r="T115" s="250">
        <f t="shared" si="6"/>
        <v>0.6670822501</v>
      </c>
      <c r="U115" s="250">
        <f t="shared" si="7"/>
        <v>16.23034474</v>
      </c>
      <c r="V115" s="368">
        <f t="shared" si="8"/>
        <v>41.50436594</v>
      </c>
      <c r="W115" s="250" t="str">
        <f t="shared" si="9"/>
        <v>False</v>
      </c>
      <c r="X115" s="269">
        <f t="shared" si="10"/>
        <v>1.077086023</v>
      </c>
    </row>
    <row r="116" ht="12.75" customHeight="1">
      <c r="A116" s="266"/>
      <c r="J116" s="250">
        <f t="shared" si="11"/>
        <v>71</v>
      </c>
      <c r="K116" s="250">
        <f t="shared" si="12"/>
        <v>8.843933565</v>
      </c>
      <c r="L116" s="250">
        <f t="shared" si="13"/>
        <v>215.2247906</v>
      </c>
      <c r="M116" s="250">
        <f t="shared" si="14"/>
        <v>202.9253421</v>
      </c>
      <c r="N116" s="250">
        <f t="shared" si="1"/>
        <v>28.97728181</v>
      </c>
      <c r="O116" s="250">
        <f t="shared" si="2"/>
        <v>19.12787323</v>
      </c>
      <c r="P116" s="250" t="str">
        <f t="shared" si="3"/>
        <v>True</v>
      </c>
      <c r="Q116" s="250">
        <f t="shared" si="4"/>
        <v>19.12787323</v>
      </c>
      <c r="R116" s="250">
        <f t="shared" si="15"/>
        <v>9.059915327</v>
      </c>
      <c r="S116" s="250">
        <f t="shared" si="5"/>
        <v>0.2634298346</v>
      </c>
      <c r="T116" s="250">
        <f t="shared" si="6"/>
        <v>0.6740851177</v>
      </c>
      <c r="U116" s="250">
        <f t="shared" si="7"/>
        <v>16.57289781</v>
      </c>
      <c r="V116" s="368">
        <f t="shared" si="8"/>
        <v>41.8001173</v>
      </c>
      <c r="W116" s="250" t="str">
        <f t="shared" si="9"/>
        <v>False</v>
      </c>
      <c r="X116" s="269">
        <f t="shared" si="10"/>
        <v>1.091007893</v>
      </c>
    </row>
    <row r="117" ht="12.75" customHeight="1">
      <c r="A117" s="270"/>
      <c r="B117" s="371"/>
      <c r="C117" s="371"/>
      <c r="D117" s="371"/>
      <c r="E117" s="371"/>
      <c r="F117" s="371"/>
      <c r="G117" s="371"/>
      <c r="H117" s="371"/>
      <c r="J117" s="250">
        <f t="shared" si="11"/>
        <v>72</v>
      </c>
      <c r="K117" s="250">
        <f t="shared" si="12"/>
        <v>8.946422792</v>
      </c>
      <c r="L117" s="250">
        <f t="shared" si="13"/>
        <v>220.9316802</v>
      </c>
      <c r="M117" s="250">
        <f t="shared" si="14"/>
        <v>208.406708</v>
      </c>
      <c r="N117" s="250">
        <f t="shared" si="1"/>
        <v>29.28288198</v>
      </c>
      <c r="O117" s="250">
        <f t="shared" si="2"/>
        <v>19.21809562</v>
      </c>
      <c r="P117" s="250" t="str">
        <f t="shared" si="3"/>
        <v>True</v>
      </c>
      <c r="Q117" s="250">
        <f t="shared" si="4"/>
        <v>19.21809562</v>
      </c>
      <c r="R117" s="250">
        <f t="shared" si="15"/>
        <v>9.248242208</v>
      </c>
      <c r="S117" s="250">
        <f t="shared" si="5"/>
        <v>0.266208018</v>
      </c>
      <c r="T117" s="250">
        <f t="shared" si="6"/>
        <v>0.6810551279</v>
      </c>
      <c r="U117" s="250">
        <f t="shared" si="7"/>
        <v>16.91739575</v>
      </c>
      <c r="V117" s="368">
        <f t="shared" si="8"/>
        <v>42.09350609</v>
      </c>
      <c r="W117" s="250" t="str">
        <f t="shared" si="9"/>
        <v>False</v>
      </c>
      <c r="X117" s="269">
        <f t="shared" si="10"/>
        <v>1.104894279</v>
      </c>
    </row>
    <row r="118" ht="12.75" customHeight="1">
      <c r="A118" s="266"/>
      <c r="J118" s="250">
        <f t="shared" si="11"/>
        <v>73</v>
      </c>
      <c r="K118" s="250">
        <f t="shared" si="12"/>
        <v>9.048540437</v>
      </c>
      <c r="L118" s="250">
        <f t="shared" si="13"/>
        <v>226.7034906</v>
      </c>
      <c r="M118" s="250">
        <f t="shared" si="14"/>
        <v>213.952087</v>
      </c>
      <c r="N118" s="250">
        <f t="shared" si="1"/>
        <v>29.58713074</v>
      </c>
      <c r="O118" s="250">
        <f t="shared" si="2"/>
        <v>19.30698851</v>
      </c>
      <c r="P118" s="250" t="str">
        <f t="shared" si="3"/>
        <v>True</v>
      </c>
      <c r="Q118" s="250">
        <f t="shared" si="4"/>
        <v>19.30698851</v>
      </c>
      <c r="R118" s="250">
        <f t="shared" si="15"/>
        <v>9.437622165</v>
      </c>
      <c r="S118" s="250">
        <f t="shared" si="5"/>
        <v>0.2689739159</v>
      </c>
      <c r="T118" s="250">
        <f t="shared" si="6"/>
        <v>0.6879929101</v>
      </c>
      <c r="U118" s="250">
        <f t="shared" si="7"/>
        <v>17.26382003</v>
      </c>
      <c r="V118" s="368">
        <f t="shared" si="8"/>
        <v>42.38458544</v>
      </c>
      <c r="W118" s="250" t="str">
        <f t="shared" si="9"/>
        <v>False</v>
      </c>
      <c r="X118" s="269">
        <f t="shared" si="10"/>
        <v>1.118745786</v>
      </c>
    </row>
    <row r="119" ht="12.75" customHeight="1">
      <c r="A119" s="266"/>
      <c r="J119" s="250">
        <f t="shared" si="11"/>
        <v>74</v>
      </c>
      <c r="K119" s="250">
        <f t="shared" si="12"/>
        <v>9.150293201</v>
      </c>
      <c r="L119" s="250">
        <f t="shared" si="13"/>
        <v>232.5400024</v>
      </c>
      <c r="M119" s="250">
        <f t="shared" si="14"/>
        <v>219.5612669</v>
      </c>
      <c r="N119" s="250">
        <f t="shared" si="1"/>
        <v>29.89005335</v>
      </c>
      <c r="O119" s="250">
        <f t="shared" si="2"/>
        <v>19.3945904</v>
      </c>
      <c r="P119" s="250" t="str">
        <f t="shared" si="3"/>
        <v>True</v>
      </c>
      <c r="Q119" s="250">
        <f t="shared" si="4"/>
        <v>19.3945904</v>
      </c>
      <c r="R119" s="250">
        <f t="shared" si="15"/>
        <v>9.628045314</v>
      </c>
      <c r="S119" s="250">
        <f t="shared" si="5"/>
        <v>0.2717277578</v>
      </c>
      <c r="T119" s="250">
        <f t="shared" si="6"/>
        <v>0.6948990731</v>
      </c>
      <c r="U119" s="250">
        <f t="shared" si="7"/>
        <v>17.61215258</v>
      </c>
      <c r="V119" s="368">
        <f t="shared" si="8"/>
        <v>42.67340657</v>
      </c>
      <c r="W119" s="250" t="str">
        <f t="shared" si="9"/>
        <v>False</v>
      </c>
      <c r="X119" s="269">
        <f t="shared" si="10"/>
        <v>1.132562999</v>
      </c>
    </row>
    <row r="120" ht="12.75" customHeight="1">
      <c r="A120" s="266"/>
      <c r="I120" s="371"/>
      <c r="J120" s="371">
        <f t="shared" si="11"/>
        <v>75</v>
      </c>
      <c r="K120" s="250">
        <f t="shared" si="12"/>
        <v>9.251687571</v>
      </c>
      <c r="L120" s="250">
        <f t="shared" si="13"/>
        <v>238.4409998</v>
      </c>
      <c r="M120" s="250">
        <f t="shared" si="14"/>
        <v>225.2340393</v>
      </c>
      <c r="N120" s="250">
        <f t="shared" si="1"/>
        <v>30.19167423</v>
      </c>
      <c r="O120" s="250">
        <f t="shared" si="2"/>
        <v>19.48093816</v>
      </c>
      <c r="P120" s="250" t="str">
        <f t="shared" si="3"/>
        <v>True</v>
      </c>
      <c r="Q120" s="250">
        <f t="shared" si="4"/>
        <v>19.48093816</v>
      </c>
      <c r="R120" s="250">
        <f t="shared" si="15"/>
        <v>9.819502009</v>
      </c>
      <c r="S120" s="250">
        <f t="shared" si="5"/>
        <v>0.2744697657</v>
      </c>
      <c r="T120" s="250">
        <f t="shared" si="6"/>
        <v>0.7017742056</v>
      </c>
      <c r="U120" s="250">
        <f t="shared" si="7"/>
        <v>17.96237575</v>
      </c>
      <c r="V120" s="368">
        <f t="shared" si="8"/>
        <v>42.96001883</v>
      </c>
      <c r="W120" s="250" t="str">
        <f t="shared" si="9"/>
        <v>False</v>
      </c>
      <c r="X120" s="269">
        <f t="shared" si="10"/>
        <v>1.146346486</v>
      </c>
    </row>
    <row r="121" ht="12.75" customHeight="1">
      <c r="A121" s="266"/>
      <c r="J121" s="250">
        <f t="shared" si="11"/>
        <v>76</v>
      </c>
      <c r="K121" s="250">
        <f t="shared" si="12"/>
        <v>9.352729831</v>
      </c>
      <c r="L121" s="250">
        <f t="shared" si="13"/>
        <v>244.4062712</v>
      </c>
      <c r="M121" s="250">
        <f t="shared" si="14"/>
        <v>230.9701992</v>
      </c>
      <c r="N121" s="250">
        <f t="shared" si="1"/>
        <v>30.492017</v>
      </c>
      <c r="O121" s="250">
        <f t="shared" si="2"/>
        <v>19.56606709</v>
      </c>
      <c r="P121" s="250" t="str">
        <f t="shared" si="3"/>
        <v>True</v>
      </c>
      <c r="Q121" s="250">
        <f t="shared" si="4"/>
        <v>19.56606709</v>
      </c>
      <c r="R121" s="250">
        <f t="shared" si="15"/>
        <v>10.01198283</v>
      </c>
      <c r="S121" s="250">
        <f t="shared" si="5"/>
        <v>0.2772001545</v>
      </c>
      <c r="T121" s="250">
        <f t="shared" si="6"/>
        <v>0.7086188774</v>
      </c>
      <c r="U121" s="250">
        <f t="shared" si="7"/>
        <v>18.3144723</v>
      </c>
      <c r="V121" s="368">
        <f t="shared" si="8"/>
        <v>43.24446986</v>
      </c>
      <c r="W121" s="250" t="str">
        <f t="shared" si="9"/>
        <v>False</v>
      </c>
      <c r="X121" s="269">
        <f t="shared" si="10"/>
        <v>1.160096798</v>
      </c>
    </row>
    <row r="122" ht="12.75" customHeight="1">
      <c r="A122" s="270"/>
      <c r="B122" s="371"/>
      <c r="C122" s="371"/>
      <c r="D122" s="371"/>
      <c r="E122" s="371"/>
      <c r="F122" s="371"/>
      <c r="G122" s="371"/>
      <c r="H122" s="371"/>
      <c r="J122" s="250">
        <f t="shared" si="11"/>
        <v>77</v>
      </c>
      <c r="K122" s="250">
        <f t="shared" si="12"/>
        <v>9.453426068</v>
      </c>
      <c r="L122" s="250">
        <f t="shared" si="13"/>
        <v>250.4356081</v>
      </c>
      <c r="M122" s="250">
        <f t="shared" si="14"/>
        <v>236.7695453</v>
      </c>
      <c r="N122" s="250">
        <f t="shared" si="1"/>
        <v>30.79110456</v>
      </c>
      <c r="O122" s="250">
        <f t="shared" si="2"/>
        <v>19.65001104</v>
      </c>
      <c r="P122" s="250" t="str">
        <f t="shared" si="3"/>
        <v>True</v>
      </c>
      <c r="Q122" s="250">
        <f t="shared" si="4"/>
        <v>19.65001104</v>
      </c>
      <c r="R122" s="250">
        <f t="shared" si="15"/>
        <v>10.20547857</v>
      </c>
      <c r="S122" s="250">
        <f t="shared" si="5"/>
        <v>0.2799191324</v>
      </c>
      <c r="T122" s="250">
        <f t="shared" si="6"/>
        <v>0.7154336402</v>
      </c>
      <c r="U122" s="250">
        <f t="shared" si="7"/>
        <v>18.6684254</v>
      </c>
      <c r="V122" s="368">
        <f t="shared" si="8"/>
        <v>43.52680558</v>
      </c>
      <c r="W122" s="250" t="str">
        <f t="shared" si="9"/>
        <v>False</v>
      </c>
      <c r="X122" s="269">
        <f t="shared" si="10"/>
        <v>1.173814469</v>
      </c>
    </row>
    <row r="123" ht="12.75" customHeight="1">
      <c r="A123" s="266"/>
      <c r="J123" s="250">
        <f t="shared" si="11"/>
        <v>78</v>
      </c>
      <c r="K123" s="250">
        <f t="shared" si="12"/>
        <v>9.553782183</v>
      </c>
      <c r="L123" s="250">
        <f t="shared" si="13"/>
        <v>256.5288061</v>
      </c>
      <c r="M123" s="250">
        <f t="shared" si="14"/>
        <v>242.6318795</v>
      </c>
      <c r="N123" s="250">
        <f t="shared" si="1"/>
        <v>31.08895909</v>
      </c>
      <c r="O123" s="250">
        <f t="shared" si="2"/>
        <v>19.73280244</v>
      </c>
      <c r="P123" s="250" t="str">
        <f t="shared" si="3"/>
        <v>True</v>
      </c>
      <c r="Q123" s="250">
        <f t="shared" si="4"/>
        <v>19.73280244</v>
      </c>
      <c r="R123" s="250">
        <f t="shared" si="15"/>
        <v>10.39998024</v>
      </c>
      <c r="S123" s="250">
        <f t="shared" si="5"/>
        <v>0.2826269008</v>
      </c>
      <c r="T123" s="250">
        <f t="shared" si="6"/>
        <v>0.7222190283</v>
      </c>
      <c r="U123" s="250">
        <f t="shared" si="7"/>
        <v>19.0242186</v>
      </c>
      <c r="V123" s="368">
        <f t="shared" si="8"/>
        <v>43.80707035</v>
      </c>
      <c r="W123" s="250" t="str">
        <f t="shared" si="9"/>
        <v>False</v>
      </c>
      <c r="X123" s="269">
        <f t="shared" si="10"/>
        <v>1.187500016</v>
      </c>
    </row>
    <row r="124" ht="12.75" customHeight="1">
      <c r="A124" s="266"/>
      <c r="J124" s="250">
        <f t="shared" si="11"/>
        <v>79</v>
      </c>
      <c r="K124" s="250">
        <f t="shared" si="12"/>
        <v>9.653803898</v>
      </c>
      <c r="L124" s="250">
        <f t="shared" si="13"/>
        <v>262.6856636</v>
      </c>
      <c r="M124" s="250">
        <f t="shared" si="14"/>
        <v>248.557007</v>
      </c>
      <c r="N124" s="250">
        <f t="shared" si="1"/>
        <v>31.38560209</v>
      </c>
      <c r="O124" s="250">
        <f t="shared" si="2"/>
        <v>19.81447245</v>
      </c>
      <c r="P124" s="250" t="str">
        <f t="shared" si="3"/>
        <v>True</v>
      </c>
      <c r="Q124" s="250">
        <f t="shared" si="4"/>
        <v>19.81447245</v>
      </c>
      <c r="R124" s="250">
        <f t="shared" si="15"/>
        <v>10.59547904</v>
      </c>
      <c r="S124" s="250">
        <f t="shared" si="5"/>
        <v>0.2853236554</v>
      </c>
      <c r="T124" s="250">
        <f t="shared" si="6"/>
        <v>0.7289755596</v>
      </c>
      <c r="U124" s="250">
        <f t="shared" si="7"/>
        <v>19.38183582</v>
      </c>
      <c r="V124" s="368">
        <f t="shared" si="8"/>
        <v>44.08530702</v>
      </c>
      <c r="W124" s="250" t="str">
        <f t="shared" si="9"/>
        <v>False</v>
      </c>
      <c r="X124" s="269">
        <f t="shared" si="10"/>
        <v>1.201153944</v>
      </c>
    </row>
    <row r="125" ht="12.75" customHeight="1">
      <c r="A125" s="266"/>
      <c r="I125" s="371"/>
      <c r="J125" s="371">
        <f t="shared" si="11"/>
        <v>80</v>
      </c>
      <c r="K125" s="250">
        <f t="shared" si="12"/>
        <v>9.753496765</v>
      </c>
      <c r="L125" s="250">
        <f t="shared" si="13"/>
        <v>268.9059828</v>
      </c>
      <c r="M125" s="250">
        <f t="shared" si="14"/>
        <v>254.5447363</v>
      </c>
      <c r="N125" s="250">
        <f t="shared" si="1"/>
        <v>31.6810544</v>
      </c>
      <c r="O125" s="250">
        <f t="shared" si="2"/>
        <v>19.89505096</v>
      </c>
      <c r="P125" s="250" t="str">
        <f t="shared" si="3"/>
        <v>True</v>
      </c>
      <c r="Q125" s="250">
        <f t="shared" si="4"/>
        <v>19.89505096</v>
      </c>
      <c r="R125" s="250">
        <f t="shared" si="15"/>
        <v>10.79196638</v>
      </c>
      <c r="S125" s="250">
        <f t="shared" si="5"/>
        <v>0.2880095855</v>
      </c>
      <c r="T125" s="250">
        <f t="shared" si="6"/>
        <v>0.7357037362</v>
      </c>
      <c r="U125" s="250">
        <f t="shared" si="7"/>
        <v>19.74126133</v>
      </c>
      <c r="V125" s="368">
        <f t="shared" si="8"/>
        <v>44.36155699</v>
      </c>
      <c r="W125" s="250" t="str">
        <f t="shared" si="9"/>
        <v>False</v>
      </c>
      <c r="X125" s="269">
        <f t="shared" si="10"/>
        <v>1.214776742</v>
      </c>
    </row>
    <row r="126" ht="12.75" customHeight="1">
      <c r="A126" s="266"/>
      <c r="J126" s="250">
        <f t="shared" si="11"/>
        <v>81</v>
      </c>
      <c r="K126" s="250">
        <f t="shared" si="12"/>
        <v>9.852866173</v>
      </c>
      <c r="L126" s="250">
        <f t="shared" si="13"/>
        <v>275.1895689</v>
      </c>
      <c r="M126" s="250">
        <f t="shared" si="14"/>
        <v>260.594879</v>
      </c>
      <c r="N126" s="250">
        <f t="shared" si="1"/>
        <v>31.97533625</v>
      </c>
      <c r="O126" s="250">
        <f t="shared" si="2"/>
        <v>19.97456668</v>
      </c>
      <c r="P126" s="250" t="str">
        <f t="shared" si="3"/>
        <v>True</v>
      </c>
      <c r="Q126" s="250">
        <f t="shared" si="4"/>
        <v>19.97456668</v>
      </c>
      <c r="R126" s="250">
        <f t="shared" si="15"/>
        <v>10.98943386</v>
      </c>
      <c r="S126" s="250">
        <f t="shared" si="5"/>
        <v>0.290684875</v>
      </c>
      <c r="T126" s="250">
        <f t="shared" si="6"/>
        <v>0.7424040448</v>
      </c>
      <c r="U126" s="250">
        <f t="shared" si="7"/>
        <v>20.10247974</v>
      </c>
      <c r="V126" s="368">
        <f t="shared" si="8"/>
        <v>44.6358603</v>
      </c>
      <c r="W126" s="250" t="str">
        <f t="shared" si="9"/>
        <v>False</v>
      </c>
      <c r="X126" s="269">
        <f t="shared" si="10"/>
        <v>1.228368884</v>
      </c>
    </row>
    <row r="127" ht="12.75" customHeight="1">
      <c r="A127" s="270"/>
      <c r="B127" s="371"/>
      <c r="C127" s="371"/>
      <c r="D127" s="371"/>
      <c r="E127" s="371"/>
      <c r="F127" s="371"/>
      <c r="G127" s="371"/>
      <c r="H127" s="371"/>
      <c r="J127" s="250">
        <f t="shared" si="11"/>
        <v>82</v>
      </c>
      <c r="K127" s="250">
        <f t="shared" si="12"/>
        <v>9.951917352</v>
      </c>
      <c r="L127" s="250">
        <f t="shared" si="13"/>
        <v>281.5362302</v>
      </c>
      <c r="M127" s="250">
        <f t="shared" si="14"/>
        <v>266.7072495</v>
      </c>
      <c r="N127" s="250">
        <f t="shared" si="1"/>
        <v>32.26846725</v>
      </c>
      <c r="O127" s="250">
        <f t="shared" si="2"/>
        <v>20.05304722</v>
      </c>
      <c r="P127" s="250" t="str">
        <f t="shared" si="3"/>
        <v>True</v>
      </c>
      <c r="Q127" s="250">
        <f t="shared" si="4"/>
        <v>20.05304722</v>
      </c>
      <c r="R127" s="250">
        <f t="shared" si="15"/>
        <v>11.18787324</v>
      </c>
      <c r="S127" s="250">
        <f t="shared" si="5"/>
        <v>0.2933497023</v>
      </c>
      <c r="T127" s="250">
        <f t="shared" si="6"/>
        <v>0.749076958</v>
      </c>
      <c r="U127" s="250">
        <f t="shared" si="7"/>
        <v>20.46547603</v>
      </c>
      <c r="V127" s="368">
        <f t="shared" si="8"/>
        <v>44.90825564</v>
      </c>
      <c r="W127" s="250" t="str">
        <f t="shared" si="9"/>
        <v>False</v>
      </c>
      <c r="X127" s="269">
        <f t="shared" si="10"/>
        <v>1.241930834</v>
      </c>
    </row>
    <row r="128" ht="12.75" customHeight="1">
      <c r="A128" s="266"/>
      <c r="J128" s="250">
        <f t="shared" si="11"/>
        <v>83</v>
      </c>
      <c r="K128" s="250">
        <f t="shared" si="12"/>
        <v>10.05065538</v>
      </c>
      <c r="L128" s="250">
        <f t="shared" si="13"/>
        <v>287.9457781</v>
      </c>
      <c r="M128" s="250">
        <f t="shared" si="14"/>
        <v>272.8816653</v>
      </c>
      <c r="N128" s="250">
        <f t="shared" si="1"/>
        <v>32.56046645</v>
      </c>
      <c r="O128" s="250">
        <f t="shared" si="2"/>
        <v>20.13051911</v>
      </c>
      <c r="P128" s="250" t="str">
        <f t="shared" si="3"/>
        <v>True</v>
      </c>
      <c r="Q128" s="250">
        <f t="shared" si="4"/>
        <v>20.13051911</v>
      </c>
      <c r="R128" s="250">
        <f t="shared" si="15"/>
        <v>11.38727647</v>
      </c>
      <c r="S128" s="250">
        <f t="shared" si="5"/>
        <v>0.2960042405</v>
      </c>
      <c r="T128" s="250">
        <f t="shared" si="6"/>
        <v>0.7557229342</v>
      </c>
      <c r="U128" s="250">
        <f t="shared" si="7"/>
        <v>20.83023544</v>
      </c>
      <c r="V128" s="368">
        <f t="shared" si="8"/>
        <v>45.1787805</v>
      </c>
      <c r="W128" s="250" t="str">
        <f t="shared" si="9"/>
        <v>False</v>
      </c>
      <c r="X128" s="269">
        <f t="shared" si="10"/>
        <v>1.255463039</v>
      </c>
    </row>
    <row r="129" ht="12.75" customHeight="1">
      <c r="A129" s="266"/>
      <c r="J129" s="250">
        <f t="shared" si="11"/>
        <v>84</v>
      </c>
      <c r="K129" s="250">
        <f t="shared" si="12"/>
        <v>10.14908521</v>
      </c>
      <c r="L129" s="250">
        <f t="shared" si="13"/>
        <v>294.418027</v>
      </c>
      <c r="M129" s="250">
        <f t="shared" si="14"/>
        <v>279.1179467</v>
      </c>
      <c r="N129" s="250">
        <f t="shared" si="1"/>
        <v>32.85135236</v>
      </c>
      <c r="O129" s="250">
        <f t="shared" si="2"/>
        <v>20.2070079</v>
      </c>
      <c r="P129" s="250" t="str">
        <f t="shared" si="3"/>
        <v>True</v>
      </c>
      <c r="Q129" s="250">
        <f t="shared" si="4"/>
        <v>20.2070079</v>
      </c>
      <c r="R129" s="250">
        <f t="shared" si="15"/>
        <v>11.58763568</v>
      </c>
      <c r="S129" s="250">
        <f t="shared" si="5"/>
        <v>0.2986486579</v>
      </c>
      <c r="T129" s="250">
        <f t="shared" si="6"/>
        <v>0.7623424187</v>
      </c>
      <c r="U129" s="250">
        <f t="shared" si="7"/>
        <v>21.19674357</v>
      </c>
      <c r="V129" s="368">
        <f t="shared" si="8"/>
        <v>45.44747113</v>
      </c>
      <c r="W129" s="250" t="str">
        <f t="shared" si="9"/>
        <v>False</v>
      </c>
      <c r="X129" s="269">
        <f t="shared" si="10"/>
        <v>1.268965939</v>
      </c>
    </row>
    <row r="130" ht="12.75" customHeight="1">
      <c r="A130" s="266"/>
      <c r="I130" s="371"/>
      <c r="J130" s="371">
        <f t="shared" si="11"/>
        <v>85</v>
      </c>
      <c r="K130" s="250">
        <f t="shared" si="12"/>
        <v>10.24721162</v>
      </c>
      <c r="L130" s="250">
        <f t="shared" si="13"/>
        <v>300.952794</v>
      </c>
      <c r="M130" s="250">
        <f t="shared" si="14"/>
        <v>285.4159167</v>
      </c>
      <c r="N130" s="250">
        <f t="shared" si="1"/>
        <v>33.14114296</v>
      </c>
      <c r="O130" s="250">
        <f t="shared" si="2"/>
        <v>20.28253816</v>
      </c>
      <c r="P130" s="250" t="str">
        <f t="shared" si="3"/>
        <v>True</v>
      </c>
      <c r="Q130" s="250">
        <f t="shared" si="4"/>
        <v>20.28253816</v>
      </c>
      <c r="R130" s="250">
        <f t="shared" si="15"/>
        <v>11.78894313</v>
      </c>
      <c r="S130" s="250">
        <f t="shared" si="5"/>
        <v>0.3012831178</v>
      </c>
      <c r="T130" s="250">
        <f t="shared" si="6"/>
        <v>0.768935844</v>
      </c>
      <c r="U130" s="250">
        <f t="shared" si="7"/>
        <v>21.5649863</v>
      </c>
      <c r="V130" s="368">
        <f t="shared" si="8"/>
        <v>45.71436266</v>
      </c>
      <c r="W130" s="250" t="str">
        <f t="shared" si="9"/>
        <v>False</v>
      </c>
      <c r="X130" s="269">
        <f t="shared" si="10"/>
        <v>1.282439957</v>
      </c>
    </row>
    <row r="131" ht="12.75" customHeight="1">
      <c r="A131" s="266"/>
      <c r="J131" s="250">
        <f t="shared" si="11"/>
        <v>86</v>
      </c>
      <c r="K131" s="250">
        <f t="shared" si="12"/>
        <v>10.34503929</v>
      </c>
      <c r="L131" s="250">
        <f t="shared" si="13"/>
        <v>307.5498991</v>
      </c>
      <c r="M131" s="250">
        <f t="shared" si="14"/>
        <v>291.775401</v>
      </c>
      <c r="N131" s="250">
        <f t="shared" si="1"/>
        <v>33.4298557</v>
      </c>
      <c r="O131" s="250">
        <f t="shared" si="2"/>
        <v>20.35713356</v>
      </c>
      <c r="P131" s="250" t="str">
        <f t="shared" si="3"/>
        <v>True</v>
      </c>
      <c r="Q131" s="250">
        <f t="shared" si="4"/>
        <v>20.35713356</v>
      </c>
      <c r="R131" s="250">
        <f t="shared" si="15"/>
        <v>11.99119129</v>
      </c>
      <c r="S131" s="250">
        <f t="shared" si="5"/>
        <v>0.3039077791</v>
      </c>
      <c r="T131" s="250">
        <f t="shared" si="6"/>
        <v>0.7755036301</v>
      </c>
      <c r="U131" s="250">
        <f t="shared" si="7"/>
        <v>21.93494979</v>
      </c>
      <c r="V131" s="368">
        <f t="shared" si="8"/>
        <v>45.97948912</v>
      </c>
      <c r="W131" s="250" t="str">
        <f t="shared" si="9"/>
        <v>False</v>
      </c>
      <c r="X131" s="269">
        <f t="shared" si="10"/>
        <v>1.295885508</v>
      </c>
    </row>
    <row r="132" ht="12.75" customHeight="1">
      <c r="A132" s="270"/>
      <c r="B132" s="371"/>
      <c r="C132" s="371"/>
      <c r="D132" s="371"/>
      <c r="E132" s="371"/>
      <c r="F132" s="371"/>
      <c r="G132" s="371"/>
      <c r="H132" s="371"/>
      <c r="J132" s="250">
        <f t="shared" si="11"/>
        <v>87</v>
      </c>
      <c r="K132" s="250">
        <f t="shared" si="12"/>
        <v>10.44257275</v>
      </c>
      <c r="L132" s="250">
        <f t="shared" si="13"/>
        <v>314.209165</v>
      </c>
      <c r="M132" s="250">
        <f t="shared" si="14"/>
        <v>298.196228</v>
      </c>
      <c r="N132" s="250">
        <f t="shared" si="1"/>
        <v>33.71750757</v>
      </c>
      <c r="O132" s="250">
        <f t="shared" si="2"/>
        <v>20.4308169</v>
      </c>
      <c r="P132" s="250" t="str">
        <f t="shared" si="3"/>
        <v>True</v>
      </c>
      <c r="Q132" s="250">
        <f t="shared" si="4"/>
        <v>20.4308169</v>
      </c>
      <c r="R132" s="250">
        <f t="shared" si="15"/>
        <v>12.19437272</v>
      </c>
      <c r="S132" s="250">
        <f t="shared" si="5"/>
        <v>0.3065227961</v>
      </c>
      <c r="T132" s="250">
        <f t="shared" si="6"/>
        <v>0.7820461857</v>
      </c>
      <c r="U132" s="250">
        <f t="shared" si="7"/>
        <v>22.30662051</v>
      </c>
      <c r="V132" s="368">
        <f t="shared" si="8"/>
        <v>46.24288348</v>
      </c>
      <c r="W132" s="250" t="str">
        <f t="shared" si="9"/>
        <v>False</v>
      </c>
      <c r="X132" s="269">
        <f t="shared" si="10"/>
        <v>1.309302995</v>
      </c>
    </row>
    <row r="133" ht="12.75" customHeight="1">
      <c r="A133" s="266"/>
      <c r="J133" s="250">
        <f t="shared" si="11"/>
        <v>88</v>
      </c>
      <c r="K133" s="250">
        <f t="shared" si="12"/>
        <v>10.53981642</v>
      </c>
      <c r="L133" s="250">
        <f t="shared" si="13"/>
        <v>320.9304171</v>
      </c>
      <c r="M133" s="250">
        <f t="shared" si="14"/>
        <v>304.6782284</v>
      </c>
      <c r="N133" s="250">
        <f t="shared" si="1"/>
        <v>34.0041151</v>
      </c>
      <c r="O133" s="250">
        <f t="shared" si="2"/>
        <v>20.50361018</v>
      </c>
      <c r="P133" s="250" t="str">
        <f t="shared" si="3"/>
        <v>True</v>
      </c>
      <c r="Q133" s="250">
        <f t="shared" si="4"/>
        <v>20.50361018</v>
      </c>
      <c r="R133" s="250">
        <f t="shared" si="15"/>
        <v>12.39848019</v>
      </c>
      <c r="S133" s="250">
        <f t="shared" si="5"/>
        <v>0.3091283191</v>
      </c>
      <c r="T133" s="250">
        <f t="shared" si="6"/>
        <v>0.7885639079</v>
      </c>
      <c r="U133" s="250">
        <f t="shared" si="7"/>
        <v>22.67998516</v>
      </c>
      <c r="V133" s="368">
        <f t="shared" si="8"/>
        <v>46.50457771</v>
      </c>
      <c r="W133" s="250" t="str">
        <f t="shared" si="9"/>
        <v>False</v>
      </c>
      <c r="X133" s="269">
        <f t="shared" si="10"/>
        <v>1.322692812</v>
      </c>
    </row>
    <row r="134" ht="12.75" customHeight="1">
      <c r="A134" s="266"/>
      <c r="J134" s="250">
        <f t="shared" si="11"/>
        <v>89</v>
      </c>
      <c r="K134" s="250">
        <f t="shared" si="12"/>
        <v>10.6367746</v>
      </c>
      <c r="L134" s="250">
        <f t="shared" si="13"/>
        <v>327.7134832</v>
      </c>
      <c r="M134" s="250">
        <f t="shared" si="14"/>
        <v>311.2212357</v>
      </c>
      <c r="N134" s="250">
        <f t="shared" si="1"/>
        <v>34.28969434</v>
      </c>
      <c r="O134" s="250">
        <f t="shared" si="2"/>
        <v>20.57553459</v>
      </c>
      <c r="P134" s="250" t="str">
        <f t="shared" si="3"/>
        <v>True</v>
      </c>
      <c r="Q134" s="250">
        <f t="shared" si="4"/>
        <v>20.57553459</v>
      </c>
      <c r="R134" s="250">
        <f t="shared" si="15"/>
        <v>12.60350657</v>
      </c>
      <c r="S134" s="250">
        <f t="shared" si="5"/>
        <v>0.311724494</v>
      </c>
      <c r="T134" s="250">
        <f t="shared" si="6"/>
        <v>0.795057183</v>
      </c>
      <c r="U134" s="250">
        <f t="shared" si="7"/>
        <v>23.05503074</v>
      </c>
      <c r="V134" s="368">
        <f t="shared" si="8"/>
        <v>46.76460284</v>
      </c>
      <c r="W134" s="250" t="str">
        <f t="shared" si="9"/>
        <v>False</v>
      </c>
      <c r="X134" s="269">
        <f t="shared" si="10"/>
        <v>1.336055341</v>
      </c>
    </row>
    <row r="135" ht="12.75" customHeight="1">
      <c r="A135" s="266"/>
      <c r="I135" s="371"/>
      <c r="J135" s="371">
        <f t="shared" si="11"/>
        <v>90</v>
      </c>
      <c r="K135" s="250">
        <f t="shared" si="12"/>
        <v>10.73345148</v>
      </c>
      <c r="L135" s="250">
        <f t="shared" si="13"/>
        <v>334.5581937</v>
      </c>
      <c r="M135" s="250">
        <f t="shared" si="14"/>
        <v>317.8250855</v>
      </c>
      <c r="N135" s="250">
        <f t="shared" si="1"/>
        <v>34.57426094</v>
      </c>
      <c r="O135" s="250">
        <f t="shared" si="2"/>
        <v>20.64661057</v>
      </c>
      <c r="P135" s="250" t="str">
        <f t="shared" si="3"/>
        <v>True</v>
      </c>
      <c r="Q135" s="250">
        <f t="shared" si="4"/>
        <v>20.64661057</v>
      </c>
      <c r="R135" s="250">
        <f t="shared" si="15"/>
        <v>12.80944488</v>
      </c>
      <c r="S135" s="250">
        <f t="shared" si="5"/>
        <v>0.3143114631</v>
      </c>
      <c r="T135" s="250">
        <f t="shared" si="6"/>
        <v>0.801526387</v>
      </c>
      <c r="U135" s="250">
        <f t="shared" si="7"/>
        <v>23.43174449</v>
      </c>
      <c r="V135" s="368">
        <f t="shared" si="8"/>
        <v>47.02298896</v>
      </c>
      <c r="W135" s="250" t="str">
        <f t="shared" si="9"/>
        <v>False</v>
      </c>
      <c r="X135" s="269">
        <f t="shared" si="10"/>
        <v>1.349390955</v>
      </c>
    </row>
    <row r="136" ht="12.75" customHeight="1">
      <c r="A136" s="266"/>
      <c r="J136" s="250">
        <f t="shared" si="11"/>
        <v>91</v>
      </c>
      <c r="K136" s="250">
        <f t="shared" si="12"/>
        <v>10.82985112</v>
      </c>
      <c r="L136" s="250">
        <f t="shared" si="13"/>
        <v>341.4643815</v>
      </c>
      <c r="M136" s="250">
        <f t="shared" si="14"/>
        <v>324.4896159</v>
      </c>
      <c r="N136" s="250">
        <f t="shared" si="1"/>
        <v>34.85783012</v>
      </c>
      <c r="O136" s="250">
        <f t="shared" si="2"/>
        <v>20.71685787</v>
      </c>
      <c r="P136" s="250" t="str">
        <f t="shared" si="3"/>
        <v>True</v>
      </c>
      <c r="Q136" s="250">
        <f t="shared" si="4"/>
        <v>20.71685787</v>
      </c>
      <c r="R136" s="250">
        <f t="shared" si="15"/>
        <v>13.0162883</v>
      </c>
      <c r="S136" s="250">
        <f t="shared" si="5"/>
        <v>0.3168893647</v>
      </c>
      <c r="T136" s="250">
        <f t="shared" si="6"/>
        <v>0.8079718856</v>
      </c>
      <c r="U136" s="250">
        <f t="shared" si="7"/>
        <v>23.8101139</v>
      </c>
      <c r="V136" s="368">
        <f t="shared" si="8"/>
        <v>47.27976527</v>
      </c>
      <c r="W136" s="250" t="str">
        <f t="shared" si="9"/>
        <v>False</v>
      </c>
      <c r="X136" s="269">
        <f t="shared" si="10"/>
        <v>1.362700018</v>
      </c>
    </row>
    <row r="137" ht="12.75" customHeight="1">
      <c r="A137" s="270"/>
      <c r="B137" s="371"/>
      <c r="C137" s="371"/>
      <c r="D137" s="371"/>
      <c r="E137" s="371"/>
      <c r="F137" s="371"/>
      <c r="G137" s="371"/>
      <c r="H137" s="371"/>
      <c r="J137" s="250">
        <f t="shared" si="11"/>
        <v>92</v>
      </c>
      <c r="K137" s="250">
        <f t="shared" si="12"/>
        <v>10.92597751</v>
      </c>
      <c r="L137" s="250">
        <f t="shared" si="13"/>
        <v>348.4318817</v>
      </c>
      <c r="M137" s="250">
        <f t="shared" si="14"/>
        <v>331.2146673</v>
      </c>
      <c r="N137" s="250">
        <f t="shared" si="1"/>
        <v>35.1404167</v>
      </c>
      <c r="O137" s="250">
        <f t="shared" si="2"/>
        <v>20.78629555</v>
      </c>
      <c r="P137" s="250" t="str">
        <f t="shared" si="3"/>
        <v>True</v>
      </c>
      <c r="Q137" s="250">
        <f t="shared" si="4"/>
        <v>20.78629555</v>
      </c>
      <c r="R137" s="250">
        <f t="shared" si="15"/>
        <v>13.22403009</v>
      </c>
      <c r="S137" s="250">
        <f t="shared" si="5"/>
        <v>0.3194583337</v>
      </c>
      <c r="T137" s="250">
        <f t="shared" si="6"/>
        <v>0.814394035</v>
      </c>
      <c r="U137" s="250">
        <f t="shared" si="7"/>
        <v>24.19012667</v>
      </c>
      <c r="V137" s="368">
        <f t="shared" si="8"/>
        <v>47.53496014</v>
      </c>
      <c r="W137" s="250" t="str">
        <f t="shared" si="9"/>
        <v>False</v>
      </c>
      <c r="X137" s="269">
        <f t="shared" si="10"/>
        <v>1.375982885</v>
      </c>
    </row>
    <row r="138" ht="12.75" customHeight="1">
      <c r="A138" s="266"/>
      <c r="J138" s="250">
        <f t="shared" si="11"/>
        <v>93</v>
      </c>
      <c r="K138" s="250">
        <f t="shared" si="12"/>
        <v>11.02183451</v>
      </c>
      <c r="L138" s="250">
        <f t="shared" si="13"/>
        <v>355.4605319</v>
      </c>
      <c r="M138" s="250">
        <f t="shared" si="14"/>
        <v>338.0000823</v>
      </c>
      <c r="N138" s="250">
        <f t="shared" si="1"/>
        <v>35.42203513</v>
      </c>
      <c r="O138" s="250">
        <f t="shared" si="2"/>
        <v>20.85494201</v>
      </c>
      <c r="P138" s="250" t="str">
        <f t="shared" si="3"/>
        <v>True</v>
      </c>
      <c r="Q138" s="250">
        <f t="shared" si="4"/>
        <v>20.85494201</v>
      </c>
      <c r="R138" s="250">
        <f t="shared" si="15"/>
        <v>13.43266369</v>
      </c>
      <c r="S138" s="250">
        <f t="shared" si="5"/>
        <v>0.3220185012</v>
      </c>
      <c r="T138" s="250">
        <f t="shared" si="6"/>
        <v>0.8207931823</v>
      </c>
      <c r="U138" s="250">
        <f t="shared" si="7"/>
        <v>24.57177078</v>
      </c>
      <c r="V138" s="368">
        <f t="shared" si="8"/>
        <v>47.7886011</v>
      </c>
      <c r="W138" s="250" t="str">
        <f t="shared" si="9"/>
        <v>False</v>
      </c>
      <c r="X138" s="269">
        <f t="shared" si="10"/>
        <v>1.389239902</v>
      </c>
    </row>
    <row r="139" ht="12.75" customHeight="1">
      <c r="A139" s="266"/>
      <c r="J139" s="250">
        <f t="shared" si="11"/>
        <v>94</v>
      </c>
      <c r="K139" s="250">
        <f t="shared" si="12"/>
        <v>11.11742589</v>
      </c>
      <c r="L139" s="250">
        <f t="shared" si="13"/>
        <v>362.5501719</v>
      </c>
      <c r="M139" s="250">
        <f t="shared" si="14"/>
        <v>344.8457057</v>
      </c>
      <c r="N139" s="250">
        <f t="shared" si="1"/>
        <v>35.70269947</v>
      </c>
      <c r="O139" s="250">
        <f t="shared" si="2"/>
        <v>20.92281505</v>
      </c>
      <c r="P139" s="250" t="str">
        <f t="shared" si="3"/>
        <v>True</v>
      </c>
      <c r="Q139" s="250">
        <f t="shared" si="4"/>
        <v>20.92281505</v>
      </c>
      <c r="R139" s="250">
        <f t="shared" si="15"/>
        <v>13.64218263</v>
      </c>
      <c r="S139" s="250">
        <f t="shared" si="5"/>
        <v>0.3245699952</v>
      </c>
      <c r="T139" s="250">
        <f t="shared" si="6"/>
        <v>0.8271696653</v>
      </c>
      <c r="U139" s="250">
        <f t="shared" si="7"/>
        <v>24.9550344</v>
      </c>
      <c r="V139" s="368">
        <f t="shared" si="8"/>
        <v>48.04071493</v>
      </c>
      <c r="W139" s="250" t="str">
        <f t="shared" si="9"/>
        <v>False</v>
      </c>
      <c r="X139" s="269">
        <f t="shared" si="10"/>
        <v>1.402471407</v>
      </c>
    </row>
    <row r="140" ht="12.75" customHeight="1">
      <c r="A140" s="266"/>
      <c r="I140" s="371"/>
      <c r="J140" s="371">
        <f t="shared" si="11"/>
        <v>95</v>
      </c>
      <c r="K140" s="250">
        <f t="shared" si="12"/>
        <v>11.21275533</v>
      </c>
      <c r="L140" s="250">
        <f t="shared" si="13"/>
        <v>369.7006436</v>
      </c>
      <c r="M140" s="250">
        <f t="shared" si="14"/>
        <v>351.7513842</v>
      </c>
      <c r="N140" s="250">
        <f t="shared" si="1"/>
        <v>35.98242344</v>
      </c>
      <c r="O140" s="250">
        <f t="shared" si="2"/>
        <v>20.98993185</v>
      </c>
      <c r="P140" s="250" t="str">
        <f t="shared" si="3"/>
        <v>True</v>
      </c>
      <c r="Q140" s="250">
        <f t="shared" si="4"/>
        <v>20.98993185</v>
      </c>
      <c r="R140" s="250">
        <f t="shared" si="15"/>
        <v>13.85258057</v>
      </c>
      <c r="S140" s="250">
        <f t="shared" si="5"/>
        <v>0.3271129403</v>
      </c>
      <c r="T140" s="250">
        <f t="shared" si="6"/>
        <v>0.8335238135</v>
      </c>
      <c r="U140" s="250">
        <f t="shared" si="7"/>
        <v>25.33990594</v>
      </c>
      <c r="V140" s="368">
        <f t="shared" si="8"/>
        <v>48.29132764</v>
      </c>
      <c r="W140" s="250" t="str">
        <f t="shared" si="9"/>
        <v>False</v>
      </c>
      <c r="X140" s="269">
        <f t="shared" si="10"/>
        <v>1.41567773</v>
      </c>
    </row>
    <row r="141" ht="12.75" customHeight="1">
      <c r="A141" s="266"/>
      <c r="J141" s="250">
        <f t="shared" si="11"/>
        <v>96</v>
      </c>
      <c r="K141" s="250">
        <f t="shared" si="12"/>
        <v>11.30782642</v>
      </c>
      <c r="L141" s="250">
        <f t="shared" si="13"/>
        <v>376.9117912</v>
      </c>
      <c r="M141" s="250">
        <f t="shared" si="14"/>
        <v>358.7169669</v>
      </c>
      <c r="N141" s="250">
        <f t="shared" si="1"/>
        <v>36.2612204</v>
      </c>
      <c r="O141" s="250">
        <f t="shared" si="2"/>
        <v>21.05630906</v>
      </c>
      <c r="P141" s="250" t="str">
        <f t="shared" si="3"/>
        <v>True</v>
      </c>
      <c r="Q141" s="250">
        <f t="shared" si="4"/>
        <v>21.05630906</v>
      </c>
      <c r="R141" s="250">
        <f t="shared" si="15"/>
        <v>14.06385128</v>
      </c>
      <c r="S141" s="250">
        <f t="shared" si="5"/>
        <v>0.3296474581</v>
      </c>
      <c r="T141" s="250">
        <f t="shared" si="6"/>
        <v>0.8398559478</v>
      </c>
      <c r="U141" s="250">
        <f t="shared" si="7"/>
        <v>25.72637399</v>
      </c>
      <c r="V141" s="368">
        <f t="shared" si="8"/>
        <v>48.54046452</v>
      </c>
      <c r="W141" s="250" t="str">
        <f t="shared" si="9"/>
        <v>False</v>
      </c>
      <c r="X141" s="269">
        <f t="shared" si="10"/>
        <v>1.428859192</v>
      </c>
    </row>
    <row r="142" ht="12.75" customHeight="1">
      <c r="A142" s="270"/>
      <c r="B142" s="371"/>
      <c r="C142" s="371"/>
      <c r="D142" s="371"/>
      <c r="E142" s="371"/>
      <c r="F142" s="371"/>
      <c r="G142" s="371"/>
      <c r="H142" s="371"/>
      <c r="J142" s="250">
        <f t="shared" si="11"/>
        <v>97</v>
      </c>
      <c r="K142" s="250">
        <f t="shared" si="12"/>
        <v>11.40264267</v>
      </c>
      <c r="L142" s="250">
        <f t="shared" si="13"/>
        <v>384.1834608</v>
      </c>
      <c r="M142" s="250">
        <f t="shared" si="14"/>
        <v>365.7423047</v>
      </c>
      <c r="N142" s="250">
        <f t="shared" si="1"/>
        <v>36.53910339</v>
      </c>
      <c r="O142" s="250">
        <f t="shared" si="2"/>
        <v>21.12196276</v>
      </c>
      <c r="P142" s="250" t="str">
        <f t="shared" si="3"/>
        <v>True</v>
      </c>
      <c r="Q142" s="250">
        <f t="shared" si="4"/>
        <v>21.12196276</v>
      </c>
      <c r="R142" s="250">
        <f t="shared" si="15"/>
        <v>14.27598864</v>
      </c>
      <c r="S142" s="250">
        <f t="shared" si="5"/>
        <v>0.3321736672</v>
      </c>
      <c r="T142" s="250">
        <f t="shared" si="6"/>
        <v>0.8461663812</v>
      </c>
      <c r="U142" s="250">
        <f t="shared" si="7"/>
        <v>26.11442738</v>
      </c>
      <c r="V142" s="368">
        <f t="shared" si="8"/>
        <v>48.78815016</v>
      </c>
      <c r="W142" s="250" t="str">
        <f t="shared" si="9"/>
        <v>False</v>
      </c>
      <c r="X142" s="269">
        <f t="shared" si="10"/>
        <v>1.442016109</v>
      </c>
    </row>
    <row r="143" ht="12.75" customHeight="1">
      <c r="A143" s="266"/>
      <c r="J143" s="250">
        <f t="shared" si="11"/>
        <v>98</v>
      </c>
      <c r="K143" s="250">
        <f t="shared" si="12"/>
        <v>11.49720748</v>
      </c>
      <c r="L143" s="250">
        <f t="shared" si="13"/>
        <v>391.5155008</v>
      </c>
      <c r="M143" s="250">
        <f t="shared" si="14"/>
        <v>372.8272504</v>
      </c>
      <c r="N143" s="250">
        <f t="shared" si="1"/>
        <v>36.81608513</v>
      </c>
      <c r="O143" s="250">
        <f t="shared" si="2"/>
        <v>21.18690853</v>
      </c>
      <c r="P143" s="250" t="str">
        <f t="shared" si="3"/>
        <v>True</v>
      </c>
      <c r="Q143" s="250">
        <f t="shared" si="4"/>
        <v>21.18690853</v>
      </c>
      <c r="R143" s="250">
        <f t="shared" si="15"/>
        <v>14.48898666</v>
      </c>
      <c r="S143" s="250">
        <f t="shared" si="5"/>
        <v>0.334691683</v>
      </c>
      <c r="T143" s="250">
        <f t="shared" si="6"/>
        <v>0.852455419</v>
      </c>
      <c r="U143" s="250">
        <f t="shared" si="7"/>
        <v>26.50405513</v>
      </c>
      <c r="V143" s="368">
        <f t="shared" si="8"/>
        <v>49.03440848</v>
      </c>
      <c r="W143" s="250" t="str">
        <f t="shared" si="9"/>
        <v>False</v>
      </c>
      <c r="X143" s="269">
        <f t="shared" si="10"/>
        <v>1.455148787</v>
      </c>
    </row>
    <row r="144" ht="12.75" customHeight="1">
      <c r="A144" s="266"/>
      <c r="J144" s="250">
        <f t="shared" si="11"/>
        <v>99</v>
      </c>
      <c r="K144" s="250">
        <f t="shared" si="12"/>
        <v>11.59152419</v>
      </c>
      <c r="L144" s="250">
        <f t="shared" si="13"/>
        <v>398.9077613</v>
      </c>
      <c r="M144" s="250">
        <f t="shared" si="14"/>
        <v>379.9716591</v>
      </c>
      <c r="N144" s="250">
        <f t="shared" si="1"/>
        <v>37.09217803</v>
      </c>
      <c r="O144" s="250">
        <f t="shared" si="2"/>
        <v>21.25116142</v>
      </c>
      <c r="P144" s="250" t="str">
        <f t="shared" si="3"/>
        <v>True</v>
      </c>
      <c r="Q144" s="250">
        <f t="shared" si="4"/>
        <v>21.25116142</v>
      </c>
      <c r="R144" s="250">
        <f t="shared" si="15"/>
        <v>14.70283943</v>
      </c>
      <c r="S144" s="250">
        <f t="shared" si="5"/>
        <v>0.3372016185</v>
      </c>
      <c r="T144" s="250">
        <f t="shared" si="6"/>
        <v>0.858723359</v>
      </c>
      <c r="U144" s="250">
        <f t="shared" si="7"/>
        <v>26.89524643</v>
      </c>
      <c r="V144" s="368">
        <f t="shared" si="8"/>
        <v>49.27926278</v>
      </c>
      <c r="W144" s="250" t="str">
        <f t="shared" si="9"/>
        <v>False</v>
      </c>
      <c r="X144" s="269">
        <f t="shared" si="10"/>
        <v>1.468257526</v>
      </c>
    </row>
    <row r="145" ht="12.75" customHeight="1">
      <c r="A145" s="266"/>
      <c r="J145" s="250">
        <f t="shared" si="11"/>
        <v>100</v>
      </c>
      <c r="K145" s="250">
        <f>species19!$C$29*(R144^species19!$C$30)*U144</f>
        <v>-12.30995429</v>
      </c>
      <c r="L145" s="250">
        <f t="shared" si="13"/>
        <v>382.3645442</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0.81882</v>
      </c>
      <c r="E3" s="276">
        <v>0.8</v>
      </c>
      <c r="F3" s="277">
        <v>0.8637</v>
      </c>
      <c r="G3" s="277">
        <v>0.724</v>
      </c>
      <c r="H3" s="277" t="s">
        <v>2311</v>
      </c>
      <c r="X3" s="269"/>
    </row>
    <row r="4" ht="12.75" customHeight="1">
      <c r="A4" s="273"/>
      <c r="B4" s="278" t="s">
        <v>2312</v>
      </c>
      <c r="C4" s="373">
        <v>0.988134</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374">
        <v>0.1</v>
      </c>
      <c r="E7" s="276">
        <v>0.04</v>
      </c>
      <c r="F7" s="277">
        <v>0.1164</v>
      </c>
      <c r="G7" s="277">
        <v>0.2902</v>
      </c>
      <c r="H7" s="277" t="s">
        <v>2311</v>
      </c>
      <c r="X7" s="269"/>
    </row>
    <row r="8" ht="12.75" customHeight="1">
      <c r="A8" s="289"/>
      <c r="B8" s="290" t="s">
        <v>2315</v>
      </c>
      <c r="C8" s="374">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375">
        <v>0.15</v>
      </c>
      <c r="E11" s="276">
        <v>0.25</v>
      </c>
      <c r="F11" s="277">
        <v>0.15</v>
      </c>
      <c r="G11" s="277">
        <v>0.55</v>
      </c>
      <c r="H11" s="277" t="s">
        <v>2311</v>
      </c>
      <c r="X11" s="269"/>
    </row>
    <row r="12" ht="12.75" customHeight="1">
      <c r="A12" s="295"/>
      <c r="B12" s="296" t="s">
        <v>2318</v>
      </c>
      <c r="C12" s="375">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76">
        <v>0.02484189</v>
      </c>
      <c r="E15" s="276">
        <v>0.03</v>
      </c>
      <c r="F15" s="277">
        <v>0.0265</v>
      </c>
      <c r="G15" s="277">
        <v>0.0303</v>
      </c>
      <c r="H15" s="277" t="s">
        <v>2311</v>
      </c>
      <c r="X15" s="269"/>
    </row>
    <row r="16" ht="12.75" customHeight="1">
      <c r="A16" s="266"/>
      <c r="B16" s="302" t="s">
        <v>153</v>
      </c>
      <c r="C16" s="377">
        <v>0.41574562</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87">
        <v>48.7251</v>
      </c>
      <c r="D19" s="250"/>
      <c r="E19" s="276">
        <v>100.0</v>
      </c>
      <c r="F19" s="277">
        <v>160.81198</v>
      </c>
      <c r="G19" s="277">
        <v>80.2588695</v>
      </c>
      <c r="H19" s="277" t="s">
        <v>2311</v>
      </c>
      <c r="I19" s="387">
        <v>48.7251</v>
      </c>
      <c r="X19" s="269"/>
    </row>
    <row r="20" ht="12.75" customHeight="1">
      <c r="A20" s="306"/>
      <c r="B20" s="307" t="s">
        <v>158</v>
      </c>
      <c r="C20" s="388">
        <v>0.667835</v>
      </c>
      <c r="E20" s="276">
        <v>1.0</v>
      </c>
      <c r="F20" s="277">
        <v>1.0964662</v>
      </c>
      <c r="G20" s="277">
        <v>0.92930453</v>
      </c>
      <c r="H20" s="277">
        <v>0.6667</v>
      </c>
      <c r="I20" s="388">
        <v>0.667835</v>
      </c>
      <c r="X20" s="269"/>
    </row>
    <row r="21" ht="12.75" customHeight="1">
      <c r="A21" s="266"/>
      <c r="B21" s="309" t="s">
        <v>160</v>
      </c>
      <c r="C21" s="378">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species'!N27</f>
        <v>30</v>
      </c>
      <c r="E24" s="276" t="s">
        <v>2324</v>
      </c>
      <c r="F24" s="277">
        <v>31.464273</v>
      </c>
      <c r="G24" s="277">
        <v>30.112785</v>
      </c>
      <c r="H24" s="277" t="s">
        <v>2311</v>
      </c>
      <c r="X24" s="269"/>
    </row>
    <row r="25" ht="12.75" customHeight="1">
      <c r="A25" s="266"/>
      <c r="B25" s="314" t="s">
        <v>170</v>
      </c>
      <c r="C25" s="315">
        <v>8.53</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1.3</v>
      </c>
      <c r="D28" s="250"/>
      <c r="E28" s="276">
        <v>1.5</v>
      </c>
      <c r="F28" s="277">
        <v>1.5056</v>
      </c>
      <c r="G28" s="277">
        <v>0.58408</v>
      </c>
      <c r="H28" s="277" t="s">
        <v>2311</v>
      </c>
      <c r="X28" s="269"/>
    </row>
    <row r="29" ht="12.75" customHeight="1">
      <c r="A29" s="266"/>
      <c r="B29" s="318" t="s">
        <v>133</v>
      </c>
      <c r="C29" s="319">
        <v>-0.44834</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species'!N10</f>
        <v>0.0073</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0.4161702192</v>
      </c>
      <c r="E35" s="276"/>
      <c r="F35" s="277"/>
      <c r="G35" s="277"/>
      <c r="H35" s="277"/>
      <c r="X35" s="269"/>
    </row>
    <row r="36" ht="12.75" customHeight="1">
      <c r="A36" s="330" t="s">
        <v>117</v>
      </c>
      <c r="B36" s="338"/>
      <c r="C36" s="339">
        <f>C31/C35</f>
        <v>0.01754089952</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species'!N5</f>
        <v>700</v>
      </c>
      <c r="E39" s="276" t="s">
        <v>2324</v>
      </c>
      <c r="F39" s="277">
        <v>995.76</v>
      </c>
      <c r="G39" s="277">
        <v>764.3</v>
      </c>
      <c r="H39" s="277"/>
      <c r="X39" s="269"/>
    </row>
    <row r="40" ht="12.75" customHeight="1">
      <c r="A40" s="350" t="s">
        <v>2339</v>
      </c>
      <c r="B40" s="351"/>
      <c r="C40" s="352">
        <f>C39/2</f>
        <v>350</v>
      </c>
      <c r="E40" s="353" t="s">
        <v>2340</v>
      </c>
      <c r="F40" s="277"/>
      <c r="G40" s="277"/>
      <c r="H40" s="277"/>
      <c r="J40" s="354" t="s">
        <v>2341</v>
      </c>
      <c r="K40" s="355">
        <f t="array" ref="K40">INDEX(J:J,MATCH("True",P:P,0))</f>
        <v>25</v>
      </c>
      <c r="L40" s="356">
        <f>'All species'!N30</f>
        <v>25</v>
      </c>
      <c r="X40" s="269"/>
    </row>
    <row r="41" ht="12.75" customHeight="1">
      <c r="A41" s="382" t="s">
        <v>2342</v>
      </c>
      <c r="B41" s="351"/>
      <c r="C41" s="352">
        <f>'All species'!N6</f>
        <v>12.14</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0.0073</v>
      </c>
      <c r="L45" s="250">
        <f>K45</f>
        <v>0.0073</v>
      </c>
      <c r="M45" s="250">
        <f>L45*C44</f>
        <v>0.007227</v>
      </c>
      <c r="N45" s="250">
        <f t="shared" ref="N45:N144" si="1">($C$19*(S45^$C$20))-$C$21</f>
        <v>1.050852338</v>
      </c>
      <c r="O45" s="250">
        <f t="shared" ref="O45:O144" si="2">$C$24+($C$25*(LN(S45)))</f>
        <v>-19.00332542</v>
      </c>
      <c r="P45" s="250" t="str">
        <f t="shared" ref="P45:P146" si="3">IF(P44="True", "True", IF(O45&gt;N45,"True","False"))</f>
        <v>False</v>
      </c>
      <c r="Q45" s="250">
        <f t="shared" ref="Q45:Q146" si="4">IF(P45="True", O45, N45)</f>
        <v>1.050852338</v>
      </c>
      <c r="R45" s="250">
        <f>L45-M45</f>
        <v>0.000073</v>
      </c>
      <c r="S45" s="250">
        <f t="shared" ref="S45:S144" si="5">$C$15*(M45^$C$16)</f>
        <v>0.003199306316</v>
      </c>
      <c r="T45" s="250">
        <f t="shared" ref="T45:T144" si="6">(((R45/$C$41)/$C$44)^0.5)*0.7071067812</f>
        <v>0.001742687402</v>
      </c>
      <c r="U45" s="250">
        <f t="shared" ref="U45:U144" si="7">(((R45/$C$38)/$C$42)/2)</f>
        <v>0.0001335356343</v>
      </c>
      <c r="V45" s="368">
        <f t="shared" ref="V45:V144" si="8">0.79*((($C$41*1000000000)/(9.81*$C$39))^0.33)*(S45^0.6667)</f>
        <v>1.976545652</v>
      </c>
      <c r="W45" s="250" t="str">
        <f t="shared" ref="W45:W146" si="9">IF(Q45&gt;V45,"True","False")</f>
        <v>False</v>
      </c>
      <c r="X45" s="269">
        <f t="shared" ref="X45:X146" si="10">$C$33*(K45^$C$34)</f>
        <v>0.0004500540372</v>
      </c>
    </row>
    <row r="46" ht="12.75" customHeight="1">
      <c r="A46" s="370" t="s">
        <v>2361</v>
      </c>
      <c r="C46" s="356">
        <f>'All species'!N33</f>
        <v>1.12</v>
      </c>
      <c r="J46" s="368">
        <f t="shared" ref="J46:J146" si="11">J45+1</f>
        <v>1</v>
      </c>
      <c r="K46" s="250">
        <f t="shared" ref="K46:K144" si="12">$C$28*(R45^$C$29)*U45</f>
        <v>0.01242162331</v>
      </c>
      <c r="L46" s="250">
        <f t="shared" ref="L46:L146" si="13">M45+R45+K46</f>
        <v>0.01972162331</v>
      </c>
      <c r="M46" s="250">
        <f t="shared" ref="M46:M144" si="14">M45+($C$3*(K46^$C$4))</f>
        <v>0.01794173111</v>
      </c>
      <c r="N46" s="250">
        <f t="shared" si="1"/>
        <v>1.352655551</v>
      </c>
      <c r="O46" s="250">
        <f t="shared" si="2"/>
        <v>-15.7786467</v>
      </c>
      <c r="P46" s="250" t="str">
        <f t="shared" si="3"/>
        <v>False</v>
      </c>
      <c r="Q46" s="250">
        <f t="shared" si="4"/>
        <v>1.352655551</v>
      </c>
      <c r="R46" s="250">
        <f t="shared" ref="R46:R144" si="15">IF(P46="False",$C$7*(M46^$C$8),$C$11*(M46^$C$12))</f>
        <v>0.002884582501</v>
      </c>
      <c r="S46" s="250">
        <f t="shared" si="5"/>
        <v>0.004669134487</v>
      </c>
      <c r="T46" s="250">
        <f t="shared" si="6"/>
        <v>0.01095467617</v>
      </c>
      <c r="U46" s="250">
        <f t="shared" si="7"/>
        <v>0.005276637727</v>
      </c>
      <c r="V46" s="368">
        <f t="shared" si="8"/>
        <v>2.543115173</v>
      </c>
      <c r="W46" s="250" t="str">
        <f t="shared" si="9"/>
        <v>False</v>
      </c>
      <c r="X46" s="269">
        <f t="shared" si="10"/>
        <v>0.0008066306843</v>
      </c>
    </row>
    <row r="47" ht="12.75" customHeight="1">
      <c r="A47" s="370" t="s">
        <v>2362</v>
      </c>
      <c r="C47" s="356">
        <f>'All species'!N34</f>
        <v>2.88</v>
      </c>
      <c r="J47" s="368">
        <f t="shared" si="11"/>
        <v>2</v>
      </c>
      <c r="K47" s="250">
        <f t="shared" si="12"/>
        <v>0.09441631239</v>
      </c>
      <c r="L47" s="250">
        <f t="shared" si="13"/>
        <v>0.115242626</v>
      </c>
      <c r="M47" s="250">
        <f t="shared" si="14"/>
        <v>0.0974473034</v>
      </c>
      <c r="N47" s="250">
        <f t="shared" si="1"/>
        <v>2.163880839</v>
      </c>
      <c r="O47" s="250">
        <f t="shared" si="2"/>
        <v>-9.77764307</v>
      </c>
      <c r="P47" s="250" t="str">
        <f t="shared" si="3"/>
        <v>False</v>
      </c>
      <c r="Q47" s="250">
        <f t="shared" si="4"/>
        <v>2.163880839</v>
      </c>
      <c r="R47" s="250">
        <f t="shared" si="15"/>
        <v>0.0128290976</v>
      </c>
      <c r="S47" s="250">
        <f t="shared" si="5"/>
        <v>0.009435612968</v>
      </c>
      <c r="T47" s="250">
        <f t="shared" si="6"/>
        <v>0.02310234771</v>
      </c>
      <c r="U47" s="250">
        <f t="shared" si="7"/>
        <v>0.02346769433</v>
      </c>
      <c r="V47" s="368">
        <f t="shared" si="8"/>
        <v>4.065045119</v>
      </c>
      <c r="W47" s="250" t="str">
        <f t="shared" si="9"/>
        <v>False</v>
      </c>
      <c r="X47" s="269">
        <f t="shared" si="10"/>
        <v>0.007474881081</v>
      </c>
    </row>
    <row r="48" ht="12.75" customHeight="1">
      <c r="A48" s="266"/>
      <c r="J48" s="368">
        <f t="shared" si="11"/>
        <v>3</v>
      </c>
      <c r="K48" s="250">
        <f t="shared" si="12"/>
        <v>0.2150726229</v>
      </c>
      <c r="L48" s="250">
        <f t="shared" si="13"/>
        <v>0.3253490239</v>
      </c>
      <c r="M48" s="250">
        <f t="shared" si="14"/>
        <v>0.2767938912</v>
      </c>
      <c r="N48" s="250">
        <f t="shared" si="1"/>
        <v>2.891451514</v>
      </c>
      <c r="O48" s="250">
        <f t="shared" si="2"/>
        <v>-6.075432172</v>
      </c>
      <c r="P48" s="250" t="str">
        <f t="shared" si="3"/>
        <v>False</v>
      </c>
      <c r="Q48" s="250">
        <f t="shared" si="4"/>
        <v>2.891451514</v>
      </c>
      <c r="R48" s="250">
        <f t="shared" si="15"/>
        <v>0.03221349294</v>
      </c>
      <c r="S48" s="250">
        <f t="shared" si="5"/>
        <v>0.01456342901</v>
      </c>
      <c r="T48" s="250">
        <f t="shared" si="6"/>
        <v>0.03660808159</v>
      </c>
      <c r="U48" s="250">
        <f t="shared" si="7"/>
        <v>0.05892670155</v>
      </c>
      <c r="V48" s="368">
        <f t="shared" si="8"/>
        <v>5.429177032</v>
      </c>
      <c r="W48" s="250" t="str">
        <f t="shared" si="9"/>
        <v>False</v>
      </c>
      <c r="X48" s="269">
        <f t="shared" si="10"/>
        <v>0.01845329214</v>
      </c>
    </row>
    <row r="49" ht="12.75" customHeight="1">
      <c r="A49" s="266"/>
      <c r="J49" s="368">
        <f t="shared" si="11"/>
        <v>4</v>
      </c>
      <c r="K49" s="250">
        <f t="shared" si="12"/>
        <v>0.3574059752</v>
      </c>
      <c r="L49" s="250">
        <f t="shared" si="13"/>
        <v>0.6664133593</v>
      </c>
      <c r="M49" s="250">
        <f t="shared" si="14"/>
        <v>0.5730398487</v>
      </c>
      <c r="N49" s="250">
        <f t="shared" si="1"/>
        <v>3.538840691</v>
      </c>
      <c r="O49" s="250">
        <f t="shared" si="2"/>
        <v>-3.494845749</v>
      </c>
      <c r="P49" s="250" t="str">
        <f t="shared" si="3"/>
        <v>False</v>
      </c>
      <c r="Q49" s="250">
        <f t="shared" si="4"/>
        <v>3.538840691</v>
      </c>
      <c r="R49" s="250">
        <f t="shared" si="15"/>
        <v>0.06119884077</v>
      </c>
      <c r="S49" s="250">
        <f t="shared" si="5"/>
        <v>0.01970838483</v>
      </c>
      <c r="T49" s="250">
        <f t="shared" si="6"/>
        <v>0.05045795666</v>
      </c>
      <c r="U49" s="250">
        <f t="shared" si="7"/>
        <v>0.1119483017</v>
      </c>
      <c r="V49" s="368">
        <f t="shared" si="8"/>
        <v>6.642475735</v>
      </c>
      <c r="W49" s="250" t="str">
        <f t="shared" si="9"/>
        <v>False</v>
      </c>
      <c r="X49" s="269">
        <f t="shared" si="10"/>
        <v>0.03222558989</v>
      </c>
    </row>
    <row r="50" ht="12.75" customHeight="1">
      <c r="A50" s="266"/>
      <c r="J50" s="368">
        <f t="shared" si="11"/>
        <v>5</v>
      </c>
      <c r="K50" s="250">
        <f t="shared" si="12"/>
        <v>0.5092281665</v>
      </c>
      <c r="L50" s="250">
        <f t="shared" si="13"/>
        <v>1.143466856</v>
      </c>
      <c r="M50" s="250">
        <f t="shared" si="14"/>
        <v>0.9933584754</v>
      </c>
      <c r="N50" s="250">
        <f t="shared" si="1"/>
        <v>4.122848272</v>
      </c>
      <c r="O50" s="250">
        <f t="shared" si="2"/>
        <v>-1.543891657</v>
      </c>
      <c r="P50" s="250" t="str">
        <f t="shared" si="3"/>
        <v>False</v>
      </c>
      <c r="Q50" s="250">
        <f t="shared" si="4"/>
        <v>4.122848272</v>
      </c>
      <c r="R50" s="250">
        <f t="shared" si="15"/>
        <v>0.09941405367</v>
      </c>
      <c r="S50" s="250">
        <f t="shared" si="5"/>
        <v>0.0247731634</v>
      </c>
      <c r="T50" s="250">
        <f t="shared" si="6"/>
        <v>0.06431050989</v>
      </c>
      <c r="U50" s="250">
        <f t="shared" si="7"/>
        <v>0.1818536811</v>
      </c>
      <c r="V50" s="368">
        <f t="shared" si="8"/>
        <v>7.736661157</v>
      </c>
      <c r="W50" s="250" t="str">
        <f t="shared" si="9"/>
        <v>False</v>
      </c>
      <c r="X50" s="269">
        <f t="shared" si="10"/>
        <v>0.04753055866</v>
      </c>
    </row>
    <row r="51" ht="12.75" customHeight="1">
      <c r="A51" s="266"/>
      <c r="J51" s="368">
        <f t="shared" si="11"/>
        <v>6</v>
      </c>
      <c r="K51" s="250">
        <f t="shared" si="12"/>
        <v>0.6655025284</v>
      </c>
      <c r="L51" s="250">
        <f t="shared" si="13"/>
        <v>1.758275058</v>
      </c>
      <c r="M51" s="250">
        <f t="shared" si="14"/>
        <v>1.540924707</v>
      </c>
      <c r="N51" s="250">
        <f t="shared" si="1"/>
        <v>4.657343625</v>
      </c>
      <c r="O51" s="250">
        <f t="shared" si="2"/>
        <v>0.01310294617</v>
      </c>
      <c r="P51" s="250" t="str">
        <f t="shared" si="3"/>
        <v>False</v>
      </c>
      <c r="Q51" s="250">
        <f t="shared" si="4"/>
        <v>4.657343625</v>
      </c>
      <c r="R51" s="250">
        <f t="shared" si="15"/>
        <v>0.1464213589</v>
      </c>
      <c r="S51" s="250">
        <f t="shared" si="5"/>
        <v>0.02973404105</v>
      </c>
      <c r="T51" s="250">
        <f t="shared" si="6"/>
        <v>0.07804773033</v>
      </c>
      <c r="U51" s="250">
        <f t="shared" si="7"/>
        <v>0.2678420416</v>
      </c>
      <c r="V51" s="368">
        <f t="shared" si="8"/>
        <v>8.73784893</v>
      </c>
      <c r="W51" s="250" t="str">
        <f t="shared" si="9"/>
        <v>False</v>
      </c>
      <c r="X51" s="269">
        <f t="shared" si="10"/>
        <v>0.06376268473</v>
      </c>
    </row>
    <row r="52" ht="12.75" customHeight="1">
      <c r="A52" s="266"/>
      <c r="J52" s="250">
        <f t="shared" si="11"/>
        <v>7</v>
      </c>
      <c r="K52" s="250">
        <f t="shared" si="12"/>
        <v>0.823976845</v>
      </c>
      <c r="L52" s="250">
        <f t="shared" si="13"/>
        <v>2.511322911</v>
      </c>
      <c r="M52" s="250">
        <f t="shared" si="14"/>
        <v>2.217165246</v>
      </c>
      <c r="N52" s="250">
        <f t="shared" si="1"/>
        <v>5.152423119</v>
      </c>
      <c r="O52" s="250">
        <f t="shared" si="2"/>
        <v>1.30341643</v>
      </c>
      <c r="P52" s="250" t="str">
        <f t="shared" si="3"/>
        <v>False</v>
      </c>
      <c r="Q52" s="250">
        <f t="shared" si="4"/>
        <v>5.152423119</v>
      </c>
      <c r="R52" s="250">
        <f t="shared" si="15"/>
        <v>0.2018177273</v>
      </c>
      <c r="S52" s="250">
        <f t="shared" si="5"/>
        <v>0.03458984885</v>
      </c>
      <c r="T52" s="250">
        <f t="shared" si="6"/>
        <v>0.09163000644</v>
      </c>
      <c r="U52" s="250">
        <f t="shared" si="7"/>
        <v>0.3691761402</v>
      </c>
      <c r="V52" s="368">
        <f t="shared" si="8"/>
        <v>9.665030007</v>
      </c>
      <c r="W52" s="250" t="str">
        <f t="shared" si="9"/>
        <v>False</v>
      </c>
      <c r="X52" s="269">
        <f t="shared" si="10"/>
        <v>0.08061113983</v>
      </c>
    </row>
    <row r="53" ht="12.75" customHeight="1">
      <c r="A53" s="266"/>
      <c r="J53" s="250">
        <f t="shared" si="11"/>
        <v>8</v>
      </c>
      <c r="K53" s="250">
        <f t="shared" si="12"/>
        <v>0.9835388506</v>
      </c>
      <c r="L53" s="250">
        <f t="shared" si="13"/>
        <v>3.402521824</v>
      </c>
      <c r="M53" s="250">
        <f t="shared" si="14"/>
        <v>3.022665158</v>
      </c>
      <c r="N53" s="250">
        <f t="shared" si="1"/>
        <v>5.615402776</v>
      </c>
      <c r="O53" s="250">
        <f t="shared" si="2"/>
        <v>2.402451565</v>
      </c>
      <c r="P53" s="250" t="str">
        <f t="shared" si="3"/>
        <v>False</v>
      </c>
      <c r="Q53" s="250">
        <f t="shared" si="4"/>
        <v>5.615402776</v>
      </c>
      <c r="R53" s="250">
        <f t="shared" si="15"/>
        <v>0.2652503565</v>
      </c>
      <c r="S53" s="250">
        <f t="shared" si="5"/>
        <v>0.03934637161</v>
      </c>
      <c r="T53" s="250">
        <f t="shared" si="6"/>
        <v>0.1050475794</v>
      </c>
      <c r="U53" s="250">
        <f t="shared" si="7"/>
        <v>0.4852106111</v>
      </c>
      <c r="V53" s="368">
        <f t="shared" si="8"/>
        <v>10.53195728</v>
      </c>
      <c r="W53" s="250" t="str">
        <f t="shared" si="9"/>
        <v>False</v>
      </c>
      <c r="X53" s="269">
        <f t="shared" si="10"/>
        <v>0.09789993633</v>
      </c>
    </row>
    <row r="54" ht="12.75" customHeight="1">
      <c r="A54" s="266"/>
      <c r="J54" s="250">
        <f t="shared" si="11"/>
        <v>9</v>
      </c>
      <c r="K54" s="250">
        <f t="shared" si="12"/>
        <v>1.143593615</v>
      </c>
      <c r="L54" s="250">
        <f t="shared" si="13"/>
        <v>4.431509129</v>
      </c>
      <c r="M54" s="250">
        <f t="shared" si="14"/>
        <v>3.957572804</v>
      </c>
      <c r="N54" s="250">
        <f t="shared" si="1"/>
        <v>6.051690294</v>
      </c>
      <c r="O54" s="250">
        <f t="shared" si="2"/>
        <v>3.35815365</v>
      </c>
      <c r="P54" s="250" t="str">
        <f t="shared" si="3"/>
        <v>False</v>
      </c>
      <c r="Q54" s="250">
        <f t="shared" si="4"/>
        <v>6.051690294</v>
      </c>
      <c r="R54" s="250">
        <f t="shared" si="15"/>
        <v>0.3364128361</v>
      </c>
      <c r="S54" s="250">
        <f t="shared" si="5"/>
        <v>0.04401118765</v>
      </c>
      <c r="T54" s="250">
        <f t="shared" si="6"/>
        <v>0.1183026139</v>
      </c>
      <c r="U54" s="250">
        <f t="shared" si="7"/>
        <v>0.6153849516</v>
      </c>
      <c r="V54" s="368">
        <f t="shared" si="8"/>
        <v>11.34879218</v>
      </c>
      <c r="W54" s="250" t="str">
        <f t="shared" si="9"/>
        <v>False</v>
      </c>
      <c r="X54" s="269">
        <f t="shared" si="10"/>
        <v>0.1155207573</v>
      </c>
    </row>
    <row r="55" ht="12.75" customHeight="1">
      <c r="A55" s="266"/>
      <c r="I55" s="371"/>
      <c r="J55" s="371">
        <f t="shared" si="11"/>
        <v>10</v>
      </c>
      <c r="K55" s="250">
        <f t="shared" si="12"/>
        <v>1.303803617</v>
      </c>
      <c r="L55" s="250">
        <f t="shared" si="13"/>
        <v>5.597789257</v>
      </c>
      <c r="M55" s="250">
        <f t="shared" si="14"/>
        <v>5.021797948</v>
      </c>
      <c r="N55" s="250">
        <f t="shared" si="1"/>
        <v>6.465380199</v>
      </c>
      <c r="O55" s="250">
        <f t="shared" si="2"/>
        <v>4.20273265</v>
      </c>
      <c r="P55" s="250" t="str">
        <f t="shared" si="3"/>
        <v>False</v>
      </c>
      <c r="Q55" s="250">
        <f t="shared" si="4"/>
        <v>6.465380199</v>
      </c>
      <c r="R55" s="250">
        <f t="shared" si="15"/>
        <v>0.4150379022</v>
      </c>
      <c r="S55" s="250">
        <f t="shared" si="5"/>
        <v>0.04859189001</v>
      </c>
      <c r="T55" s="250">
        <f t="shared" si="6"/>
        <v>0.1314019896</v>
      </c>
      <c r="U55" s="250">
        <f t="shared" si="7"/>
        <v>0.7592102676</v>
      </c>
      <c r="V55" s="368">
        <f t="shared" si="8"/>
        <v>12.1232263</v>
      </c>
      <c r="W55" s="250" t="str">
        <f t="shared" si="9"/>
        <v>False</v>
      </c>
      <c r="X55" s="269">
        <f t="shared" si="10"/>
        <v>0.1334023776</v>
      </c>
    </row>
    <row r="56" ht="12.75" customHeight="1">
      <c r="A56" s="266"/>
      <c r="J56" s="250">
        <f t="shared" si="11"/>
        <v>11</v>
      </c>
      <c r="K56" s="250">
        <f t="shared" si="12"/>
        <v>1.463969265</v>
      </c>
      <c r="L56" s="250">
        <f t="shared" si="13"/>
        <v>6.900805115</v>
      </c>
      <c r="M56" s="250">
        <f t="shared" si="14"/>
        <v>6.215115968</v>
      </c>
      <c r="N56" s="250">
        <f t="shared" si="1"/>
        <v>6.859644899</v>
      </c>
      <c r="O56" s="250">
        <f t="shared" si="2"/>
        <v>4.958793055</v>
      </c>
      <c r="P56" s="250" t="str">
        <f t="shared" si="3"/>
        <v>False</v>
      </c>
      <c r="Q56" s="250">
        <f t="shared" si="4"/>
        <v>6.859644899</v>
      </c>
      <c r="R56" s="250">
        <f t="shared" si="15"/>
        <v>0.5008906002</v>
      </c>
      <c r="S56" s="250">
        <f t="shared" si="5"/>
        <v>0.05309549563</v>
      </c>
      <c r="T56" s="250">
        <f t="shared" si="6"/>
        <v>0.144354226</v>
      </c>
      <c r="U56" s="250">
        <f t="shared" si="7"/>
        <v>0.9162567675</v>
      </c>
      <c r="V56" s="368">
        <f t="shared" si="8"/>
        <v>12.86121762</v>
      </c>
      <c r="W56" s="250" t="str">
        <f t="shared" si="9"/>
        <v>False</v>
      </c>
      <c r="X56" s="269">
        <f t="shared" si="10"/>
        <v>0.1514954502</v>
      </c>
    </row>
    <row r="57" ht="12.75" customHeight="1">
      <c r="A57" s="266"/>
      <c r="J57" s="250">
        <f t="shared" si="11"/>
        <v>12</v>
      </c>
      <c r="K57" s="250">
        <f t="shared" si="12"/>
        <v>1.623969334</v>
      </c>
      <c r="L57" s="250">
        <f t="shared" si="13"/>
        <v>8.339975902</v>
      </c>
      <c r="M57" s="250">
        <f t="shared" si="14"/>
        <v>7.537225845</v>
      </c>
      <c r="N57" s="250">
        <f t="shared" si="1"/>
        <v>7.236993637</v>
      </c>
      <c r="O57" s="250">
        <f t="shared" si="2"/>
        <v>5.6427692</v>
      </c>
      <c r="P57" s="250" t="str">
        <f t="shared" si="3"/>
        <v>False</v>
      </c>
      <c r="Q57" s="250">
        <f t="shared" si="4"/>
        <v>7.236993637</v>
      </c>
      <c r="R57" s="250">
        <f t="shared" si="15"/>
        <v>0.5937626114</v>
      </c>
      <c r="S57" s="250">
        <f t="shared" si="5"/>
        <v>0.05752829268</v>
      </c>
      <c r="T57" s="250">
        <f t="shared" si="6"/>
        <v>0.1571681297</v>
      </c>
      <c r="U57" s="250">
        <f t="shared" si="7"/>
        <v>1.086143383</v>
      </c>
      <c r="V57" s="368">
        <f t="shared" si="8"/>
        <v>13.56747776</v>
      </c>
      <c r="W57" s="250" t="str">
        <f t="shared" si="9"/>
        <v>False</v>
      </c>
      <c r="X57" s="269">
        <f t="shared" si="10"/>
        <v>0.1697643269</v>
      </c>
    </row>
    <row r="58" ht="12.75" customHeight="1">
      <c r="A58" s="266"/>
      <c r="J58" s="250">
        <f t="shared" si="11"/>
        <v>13</v>
      </c>
      <c r="K58" s="250">
        <f t="shared" si="12"/>
        <v>1.78372923</v>
      </c>
      <c r="L58" s="250">
        <f t="shared" si="13"/>
        <v>9.914717686</v>
      </c>
      <c r="M58" s="250">
        <f t="shared" si="14"/>
        <v>8.987783856</v>
      </c>
      <c r="N58" s="250">
        <f t="shared" si="1"/>
        <v>7.599447511</v>
      </c>
      <c r="O58" s="250">
        <f t="shared" si="2"/>
        <v>6.266962754</v>
      </c>
      <c r="P58" s="250" t="str">
        <f t="shared" si="3"/>
        <v>False</v>
      </c>
      <c r="Q58" s="250">
        <f t="shared" si="4"/>
        <v>7.599447511</v>
      </c>
      <c r="R58" s="250">
        <f t="shared" si="15"/>
        <v>0.6934677124</v>
      </c>
      <c r="S58" s="250">
        <f t="shared" si="5"/>
        <v>0.06189585038</v>
      </c>
      <c r="T58" s="250">
        <f t="shared" si="6"/>
        <v>0.169852203</v>
      </c>
      <c r="U58" s="250">
        <f t="shared" si="7"/>
        <v>1.268529464</v>
      </c>
      <c r="V58" s="368">
        <f t="shared" si="8"/>
        <v>14.24580112</v>
      </c>
      <c r="W58" s="250" t="str">
        <f t="shared" si="9"/>
        <v>False</v>
      </c>
      <c r="X58" s="269">
        <f t="shared" si="10"/>
        <v>0.1881823657</v>
      </c>
    </row>
    <row r="59" ht="12.75" customHeight="1">
      <c r="A59" s="266"/>
      <c r="J59" s="250">
        <f t="shared" si="11"/>
        <v>14</v>
      </c>
      <c r="K59" s="250">
        <f t="shared" si="12"/>
        <v>1.943203144</v>
      </c>
      <c r="L59" s="250">
        <f t="shared" si="13"/>
        <v>11.62445471</v>
      </c>
      <c r="M59" s="250">
        <f t="shared" si="14"/>
        <v>10.56642381</v>
      </c>
      <c r="N59" s="250">
        <f t="shared" si="1"/>
        <v>7.948660526</v>
      </c>
      <c r="O59" s="250">
        <f t="shared" si="2"/>
        <v>6.840809292</v>
      </c>
      <c r="P59" s="250" t="str">
        <f t="shared" si="3"/>
        <v>False</v>
      </c>
      <c r="Q59" s="250">
        <f t="shared" si="4"/>
        <v>7.948660526</v>
      </c>
      <c r="R59" s="250">
        <f t="shared" si="15"/>
        <v>0.7998381703</v>
      </c>
      <c r="S59" s="250">
        <f t="shared" si="5"/>
        <v>0.0662030848</v>
      </c>
      <c r="T59" s="250">
        <f t="shared" si="6"/>
        <v>0.1824144023</v>
      </c>
      <c r="U59" s="250">
        <f t="shared" si="7"/>
        <v>1.463108184</v>
      </c>
      <c r="V59" s="368">
        <f t="shared" si="8"/>
        <v>14.89929248</v>
      </c>
      <c r="W59" s="250" t="str">
        <f t="shared" si="9"/>
        <v>False</v>
      </c>
      <c r="X59" s="269">
        <f t="shared" si="10"/>
        <v>0.2067290892</v>
      </c>
    </row>
    <row r="60" ht="12.75" customHeight="1">
      <c r="A60" s="266"/>
      <c r="I60" s="371"/>
      <c r="J60" s="371">
        <f t="shared" si="11"/>
        <v>15</v>
      </c>
      <c r="K60" s="250">
        <f t="shared" si="12"/>
        <v>2.102363552</v>
      </c>
      <c r="L60" s="250">
        <f t="shared" si="13"/>
        <v>13.46862553</v>
      </c>
      <c r="M60" s="250">
        <f t="shared" si="14"/>
        <v>12.27276946</v>
      </c>
      <c r="N60" s="250">
        <f t="shared" si="1"/>
        <v>8.286005271</v>
      </c>
      <c r="O60" s="250">
        <f t="shared" si="2"/>
        <v>7.371697362</v>
      </c>
      <c r="P60" s="250" t="str">
        <f t="shared" si="3"/>
        <v>False</v>
      </c>
      <c r="Q60" s="250">
        <f t="shared" si="4"/>
        <v>8.286005271</v>
      </c>
      <c r="R60" s="250">
        <f t="shared" si="15"/>
        <v>0.912721872</v>
      </c>
      <c r="S60" s="250">
        <f t="shared" si="5"/>
        <v>0.07045433837</v>
      </c>
      <c r="T60" s="250">
        <f t="shared" si="6"/>
        <v>0.1948620605</v>
      </c>
      <c r="U60" s="250">
        <f t="shared" si="7"/>
        <v>1.66960129</v>
      </c>
      <c r="V60" s="368">
        <f t="shared" si="8"/>
        <v>15.53052808</v>
      </c>
      <c r="W60" s="250" t="str">
        <f t="shared" si="9"/>
        <v>False</v>
      </c>
      <c r="X60" s="269">
        <f t="shared" si="10"/>
        <v>0.2253883846</v>
      </c>
    </row>
    <row r="61" ht="12.75" customHeight="1">
      <c r="A61" s="266"/>
      <c r="J61" s="250">
        <f t="shared" si="11"/>
        <v>16</v>
      </c>
      <c r="K61" s="250">
        <f t="shared" si="12"/>
        <v>2.261194808</v>
      </c>
      <c r="L61" s="250">
        <f t="shared" si="13"/>
        <v>15.44668614</v>
      </c>
      <c r="M61" s="250">
        <f t="shared" si="14"/>
        <v>14.10644228</v>
      </c>
      <c r="N61" s="250">
        <f t="shared" si="1"/>
        <v>8.612634855</v>
      </c>
      <c r="O61" s="250">
        <f t="shared" si="2"/>
        <v>7.865516258</v>
      </c>
      <c r="P61" s="250" t="str">
        <f t="shared" si="3"/>
        <v>False</v>
      </c>
      <c r="Q61" s="250">
        <f t="shared" si="4"/>
        <v>8.612634855</v>
      </c>
      <c r="R61" s="250">
        <f t="shared" si="15"/>
        <v>1.031980022</v>
      </c>
      <c r="S61" s="250">
        <f t="shared" si="5"/>
        <v>0.07465345707</v>
      </c>
      <c r="T61" s="250">
        <f t="shared" si="6"/>
        <v>0.2072018871</v>
      </c>
      <c r="U61" s="250">
        <f t="shared" si="7"/>
        <v>1.887754888</v>
      </c>
      <c r="V61" s="368">
        <f t="shared" si="8"/>
        <v>16.14167194</v>
      </c>
      <c r="W61" s="250" t="str">
        <f t="shared" si="9"/>
        <v>False</v>
      </c>
      <c r="X61" s="269">
        <f t="shared" si="10"/>
        <v>0.2441473184</v>
      </c>
    </row>
    <row r="62" ht="12.75" customHeight="1">
      <c r="A62" s="270"/>
      <c r="B62" s="371"/>
      <c r="C62" s="371"/>
      <c r="D62" s="371"/>
      <c r="E62" s="371"/>
      <c r="F62" s="371"/>
      <c r="G62" s="371"/>
      <c r="H62" s="371"/>
      <c r="J62" s="250">
        <f t="shared" si="11"/>
        <v>17</v>
      </c>
      <c r="K62" s="250">
        <f t="shared" si="12"/>
        <v>2.419689109</v>
      </c>
      <c r="L62" s="250">
        <f t="shared" si="13"/>
        <v>17.55811141</v>
      </c>
      <c r="M62" s="250">
        <f t="shared" si="14"/>
        <v>16.0670663</v>
      </c>
      <c r="N62" s="250">
        <f t="shared" si="1"/>
        <v>8.929528562</v>
      </c>
      <c r="O62" s="250">
        <f t="shared" si="2"/>
        <v>8.327033108</v>
      </c>
      <c r="P62" s="250" t="str">
        <f t="shared" si="3"/>
        <v>False</v>
      </c>
      <c r="Q62" s="250">
        <f t="shared" si="4"/>
        <v>8.929528562</v>
      </c>
      <c r="R62" s="250">
        <f t="shared" si="15"/>
        <v>1.157485276</v>
      </c>
      <c r="S62" s="250">
        <f t="shared" si="5"/>
        <v>0.07880385949</v>
      </c>
      <c r="T62" s="250">
        <f t="shared" si="6"/>
        <v>0.2194400022</v>
      </c>
      <c r="U62" s="250">
        <f t="shared" si="7"/>
        <v>2.117336034</v>
      </c>
      <c r="V62" s="368">
        <f t="shared" si="8"/>
        <v>16.73456172</v>
      </c>
      <c r="W62" s="250" t="str">
        <f t="shared" si="9"/>
        <v>False</v>
      </c>
      <c r="X62" s="269">
        <f t="shared" si="10"/>
        <v>0.2629953307</v>
      </c>
    </row>
    <row r="63" ht="12.75" customHeight="1">
      <c r="A63" s="266"/>
      <c r="J63" s="250">
        <f t="shared" si="11"/>
        <v>18</v>
      </c>
      <c r="K63" s="250">
        <f t="shared" si="12"/>
        <v>2.577843886</v>
      </c>
      <c r="L63" s="250">
        <f t="shared" si="13"/>
        <v>19.80239546</v>
      </c>
      <c r="M63" s="250">
        <f t="shared" si="14"/>
        <v>18.15427119</v>
      </c>
      <c r="N63" s="250">
        <f t="shared" si="1"/>
        <v>9.237526109</v>
      </c>
      <c r="O63" s="250">
        <f t="shared" si="2"/>
        <v>8.760159054</v>
      </c>
      <c r="P63" s="250" t="str">
        <f t="shared" si="3"/>
        <v>False</v>
      </c>
      <c r="Q63" s="250">
        <f t="shared" si="4"/>
        <v>9.237526109</v>
      </c>
      <c r="R63" s="250">
        <f t="shared" si="15"/>
        <v>1.28912022</v>
      </c>
      <c r="S63" s="250">
        <f t="shared" si="5"/>
        <v>0.08290859662</v>
      </c>
      <c r="T63" s="250">
        <f t="shared" si="6"/>
        <v>0.2315819847</v>
      </c>
      <c r="U63" s="250">
        <f t="shared" si="7"/>
        <v>2.358129949</v>
      </c>
      <c r="V63" s="368">
        <f t="shared" si="8"/>
        <v>17.31077301</v>
      </c>
      <c r="W63" s="250" t="str">
        <f t="shared" si="9"/>
        <v>False</v>
      </c>
      <c r="X63" s="269">
        <f t="shared" si="10"/>
        <v>0.2819236713</v>
      </c>
    </row>
    <row r="64" ht="12.75" customHeight="1">
      <c r="A64" s="266"/>
      <c r="J64" s="250">
        <f t="shared" si="11"/>
        <v>19</v>
      </c>
      <c r="K64" s="250">
        <f t="shared" si="12"/>
        <v>2.735660087</v>
      </c>
      <c r="L64" s="250">
        <f t="shared" si="13"/>
        <v>22.1790515</v>
      </c>
      <c r="M64" s="250">
        <f t="shared" si="14"/>
        <v>20.36769408</v>
      </c>
      <c r="N64" s="250">
        <f t="shared" si="1"/>
        <v>9.537353766</v>
      </c>
      <c r="O64" s="250">
        <f t="shared" si="2"/>
        <v>9.168141331</v>
      </c>
      <c r="P64" s="250" t="str">
        <f t="shared" si="3"/>
        <v>False</v>
      </c>
      <c r="Q64" s="250">
        <f t="shared" si="4"/>
        <v>9.537353766</v>
      </c>
      <c r="R64" s="250">
        <f t="shared" si="15"/>
        <v>1.426776111</v>
      </c>
      <c r="S64" s="250">
        <f t="shared" si="5"/>
        <v>0.08697040269</v>
      </c>
      <c r="T64" s="250">
        <f t="shared" si="6"/>
        <v>0.2436329233</v>
      </c>
      <c r="U64" s="250">
        <f t="shared" si="7"/>
        <v>2.609937714</v>
      </c>
      <c r="V64" s="368">
        <f t="shared" si="8"/>
        <v>17.87166844</v>
      </c>
      <c r="W64" s="250" t="str">
        <f t="shared" si="9"/>
        <v>False</v>
      </c>
      <c r="X64" s="269">
        <f t="shared" si="10"/>
        <v>0.3009249957</v>
      </c>
    </row>
    <row r="65" ht="12.75" customHeight="1">
      <c r="A65" s="266"/>
      <c r="I65" s="371"/>
      <c r="J65" s="371">
        <f t="shared" si="11"/>
        <v>20</v>
      </c>
      <c r="K65" s="250">
        <f t="shared" si="12"/>
        <v>2.893141019</v>
      </c>
      <c r="L65" s="250">
        <f t="shared" si="13"/>
        <v>24.68761121</v>
      </c>
      <c r="M65" s="250">
        <f t="shared" si="14"/>
        <v>22.70698068</v>
      </c>
      <c r="N65" s="250">
        <f t="shared" si="1"/>
        <v>9.829644554</v>
      </c>
      <c r="O65" s="250">
        <f t="shared" si="2"/>
        <v>9.553704589</v>
      </c>
      <c r="P65" s="250" t="str">
        <f t="shared" si="3"/>
        <v>False</v>
      </c>
      <c r="Q65" s="250">
        <f t="shared" si="4"/>
        <v>9.829644554</v>
      </c>
      <c r="R65" s="250">
        <f t="shared" si="15"/>
        <v>1.570351836</v>
      </c>
      <c r="S65" s="250">
        <f t="shared" si="5"/>
        <v>0.09099173813</v>
      </c>
      <c r="T65" s="250">
        <f t="shared" si="6"/>
        <v>0.2555974665</v>
      </c>
      <c r="U65" s="250">
        <f t="shared" si="7"/>
        <v>2.872574363</v>
      </c>
      <c r="V65" s="368">
        <f t="shared" si="8"/>
        <v>18.41843559</v>
      </c>
      <c r="W65" s="250" t="str">
        <f t="shared" si="9"/>
        <v>False</v>
      </c>
      <c r="X65" s="269">
        <f t="shared" si="10"/>
        <v>0.3199930687</v>
      </c>
    </row>
    <row r="66" ht="12.75" customHeight="1">
      <c r="A66" s="266"/>
      <c r="J66" s="250">
        <f t="shared" si="11"/>
        <v>21</v>
      </c>
      <c r="K66" s="250">
        <f t="shared" si="12"/>
        <v>3.050291556</v>
      </c>
      <c r="L66" s="250">
        <f t="shared" si="13"/>
        <v>27.32762407</v>
      </c>
      <c r="M66" s="250">
        <f t="shared" si="14"/>
        <v>25.17178587</v>
      </c>
      <c r="N66" s="250">
        <f t="shared" si="1"/>
        <v>10.11495408</v>
      </c>
      <c r="O66" s="250">
        <f t="shared" si="2"/>
        <v>9.919156681</v>
      </c>
      <c r="P66" s="250" t="str">
        <f t="shared" si="3"/>
        <v>False</v>
      </c>
      <c r="Q66" s="250">
        <f t="shared" si="4"/>
        <v>10.11495408</v>
      </c>
      <c r="R66" s="250">
        <f t="shared" si="15"/>
        <v>1.719753025</v>
      </c>
      <c r="S66" s="250">
        <f t="shared" si="5"/>
        <v>0.09497482584</v>
      </c>
      <c r="T66" s="250">
        <f t="shared" si="6"/>
        <v>0.2674798694</v>
      </c>
      <c r="U66" s="250">
        <f t="shared" si="7"/>
        <v>3.145867274</v>
      </c>
      <c r="V66" s="368">
        <f t="shared" si="8"/>
        <v>18.95211675</v>
      </c>
      <c r="W66" s="250" t="str">
        <f t="shared" si="9"/>
        <v>False</v>
      </c>
      <c r="X66" s="269">
        <f t="shared" si="10"/>
        <v>0.3391225435</v>
      </c>
    </row>
    <row r="67" ht="12.75" customHeight="1">
      <c r="A67" s="270"/>
      <c r="B67" s="371"/>
      <c r="C67" s="371"/>
      <c r="D67" s="371"/>
      <c r="E67" s="371"/>
      <c r="F67" s="371"/>
      <c r="G67" s="371"/>
      <c r="H67" s="371"/>
      <c r="J67" s="250">
        <f t="shared" si="11"/>
        <v>22</v>
      </c>
      <c r="K67" s="250">
        <f t="shared" si="12"/>
        <v>3.207117597</v>
      </c>
      <c r="L67" s="250">
        <f t="shared" si="13"/>
        <v>30.0986565</v>
      </c>
      <c r="M67" s="250">
        <f t="shared" si="14"/>
        <v>27.76177397</v>
      </c>
      <c r="N67" s="250">
        <f t="shared" si="1"/>
        <v>10.39377311</v>
      </c>
      <c r="O67" s="250">
        <f t="shared" si="2"/>
        <v>10.2664691</v>
      </c>
      <c r="P67" s="250" t="str">
        <f t="shared" si="3"/>
        <v>False</v>
      </c>
      <c r="Q67" s="250">
        <f t="shared" si="4"/>
        <v>10.39377311</v>
      </c>
      <c r="R67" s="250">
        <f t="shared" si="15"/>
        <v>1.874891318</v>
      </c>
      <c r="S67" s="250">
        <f t="shared" si="5"/>
        <v>0.09892168179</v>
      </c>
      <c r="T67" s="250">
        <f t="shared" si="6"/>
        <v>0.2792840351</v>
      </c>
      <c r="U67" s="250">
        <f t="shared" si="7"/>
        <v>3.429654814</v>
      </c>
      <c r="V67" s="368">
        <f t="shared" si="8"/>
        <v>19.47363248</v>
      </c>
      <c r="W67" s="250" t="str">
        <f t="shared" si="9"/>
        <v>False</v>
      </c>
      <c r="X67" s="269">
        <f t="shared" si="10"/>
        <v>0.358308794</v>
      </c>
    </row>
    <row r="68" ht="12.75" customHeight="1">
      <c r="A68" s="266"/>
      <c r="J68" s="250">
        <f t="shared" si="11"/>
        <v>23</v>
      </c>
      <c r="K68" s="250">
        <f t="shared" si="12"/>
        <v>3.363625685</v>
      </c>
      <c r="L68" s="250">
        <f t="shared" si="13"/>
        <v>33.00029097</v>
      </c>
      <c r="M68" s="250">
        <f t="shared" si="14"/>
        <v>30.47661874</v>
      </c>
      <c r="N68" s="250">
        <f t="shared" si="1"/>
        <v>10.66653761</v>
      </c>
      <c r="O68" s="250">
        <f t="shared" si="2"/>
        <v>10.59733896</v>
      </c>
      <c r="P68" s="250" t="str">
        <f t="shared" si="3"/>
        <v>False</v>
      </c>
      <c r="Q68" s="250">
        <f t="shared" si="4"/>
        <v>10.66653761</v>
      </c>
      <c r="R68" s="250">
        <f t="shared" si="15"/>
        <v>2.035683728</v>
      </c>
      <c r="S68" s="250">
        <f t="shared" si="5"/>
        <v>0.1028341409</v>
      </c>
      <c r="T68" s="250">
        <f t="shared" si="6"/>
        <v>0.2910135522</v>
      </c>
      <c r="U68" s="250">
        <f t="shared" si="7"/>
        <v>3.723785176</v>
      </c>
      <c r="V68" s="368">
        <f t="shared" si="8"/>
        <v>19.98380054</v>
      </c>
      <c r="W68" s="250" t="str">
        <f t="shared" si="9"/>
        <v>False</v>
      </c>
      <c r="X68" s="269">
        <f t="shared" si="10"/>
        <v>0.3775477852</v>
      </c>
    </row>
    <row r="69" ht="12.75" customHeight="1">
      <c r="A69" s="266"/>
      <c r="J69" s="250">
        <f t="shared" si="11"/>
        <v>24</v>
      </c>
      <c r="K69" s="250">
        <f t="shared" si="12"/>
        <v>3.519822741</v>
      </c>
      <c r="L69" s="250">
        <f t="shared" si="13"/>
        <v>36.03212521</v>
      </c>
      <c r="M69" s="250">
        <f t="shared" si="14"/>
        <v>33.31600331</v>
      </c>
      <c r="N69" s="250">
        <f t="shared" si="1"/>
        <v>10.93363693</v>
      </c>
      <c r="O69" s="250">
        <f t="shared" si="2"/>
        <v>10.91323742</v>
      </c>
      <c r="P69" s="250" t="str">
        <f t="shared" si="3"/>
        <v>False</v>
      </c>
      <c r="Q69" s="250">
        <f t="shared" si="4"/>
        <v>10.93363693</v>
      </c>
      <c r="R69" s="250">
        <f t="shared" si="15"/>
        <v>2.202052097</v>
      </c>
      <c r="S69" s="250">
        <f t="shared" si="5"/>
        <v>0.1067138791</v>
      </c>
      <c r="T69" s="250">
        <f t="shared" si="6"/>
        <v>0.302671728</v>
      </c>
      <c r="U69" s="250">
        <f t="shared" si="7"/>
        <v>4.028115392</v>
      </c>
      <c r="V69" s="368">
        <f t="shared" si="8"/>
        <v>20.48335118</v>
      </c>
      <c r="W69" s="250" t="str">
        <f t="shared" si="9"/>
        <v>False</v>
      </c>
      <c r="X69" s="269">
        <f t="shared" si="10"/>
        <v>0.3968359719</v>
      </c>
    </row>
    <row r="70" ht="12.75" customHeight="1">
      <c r="A70" s="266"/>
      <c r="I70" s="371"/>
      <c r="J70" s="371">
        <f t="shared" si="11"/>
        <v>25</v>
      </c>
      <c r="K70" s="250">
        <f t="shared" si="12"/>
        <v>3.675715875</v>
      </c>
      <c r="L70" s="250">
        <f t="shared" si="13"/>
        <v>39.19377129</v>
      </c>
      <c r="M70" s="250">
        <f t="shared" si="14"/>
        <v>36.27961998</v>
      </c>
      <c r="N70" s="250">
        <f t="shared" si="1"/>
        <v>11.19542047</v>
      </c>
      <c r="O70" s="250">
        <f t="shared" si="2"/>
        <v>11.21544791</v>
      </c>
      <c r="P70" s="250" t="str">
        <f t="shared" si="3"/>
        <v>True</v>
      </c>
      <c r="Q70" s="250">
        <f t="shared" si="4"/>
        <v>11.21544791</v>
      </c>
      <c r="R70" s="250">
        <f t="shared" si="15"/>
        <v>2.398804859</v>
      </c>
      <c r="S70" s="250">
        <f t="shared" si="5"/>
        <v>0.1105624319</v>
      </c>
      <c r="T70" s="250">
        <f t="shared" si="6"/>
        <v>0.3159042883</v>
      </c>
      <c r="U70" s="250">
        <f t="shared" si="7"/>
        <v>4.388026417</v>
      </c>
      <c r="V70" s="368">
        <f t="shared" si="8"/>
        <v>20.97293968</v>
      </c>
      <c r="W70" s="250" t="str">
        <f t="shared" si="9"/>
        <v>False</v>
      </c>
      <c r="X70" s="269">
        <f t="shared" si="10"/>
        <v>0.4161702192</v>
      </c>
    </row>
    <row r="71" ht="12.75" customHeight="1">
      <c r="A71" s="266"/>
      <c r="I71" s="371"/>
      <c r="J71" s="250">
        <f t="shared" si="11"/>
        <v>26</v>
      </c>
      <c r="K71" s="250">
        <f t="shared" si="12"/>
        <v>3.853413934</v>
      </c>
      <c r="L71" s="250">
        <f t="shared" si="13"/>
        <v>42.53183877</v>
      </c>
      <c r="M71" s="250">
        <f t="shared" si="14"/>
        <v>39.3847691</v>
      </c>
      <c r="N71" s="250">
        <f t="shared" si="1"/>
        <v>11.4536244</v>
      </c>
      <c r="O71" s="250">
        <f t="shared" si="2"/>
        <v>11.50668161</v>
      </c>
      <c r="P71" s="250" t="str">
        <f t="shared" si="3"/>
        <v>True</v>
      </c>
      <c r="Q71" s="250">
        <f t="shared" si="4"/>
        <v>11.50668161</v>
      </c>
      <c r="R71" s="250">
        <f t="shared" si="15"/>
        <v>2.555790059</v>
      </c>
      <c r="S71" s="250">
        <f t="shared" si="5"/>
        <v>0.1144024668</v>
      </c>
      <c r="T71" s="250">
        <f t="shared" si="6"/>
        <v>0.3260773627</v>
      </c>
      <c r="U71" s="250">
        <f t="shared" si="7"/>
        <v>4.675192422</v>
      </c>
      <c r="V71" s="368">
        <f t="shared" si="8"/>
        <v>21.45581452</v>
      </c>
      <c r="W71" s="250" t="str">
        <f t="shared" si="9"/>
        <v>False</v>
      </c>
      <c r="X71" s="269">
        <f t="shared" si="10"/>
        <v>0.4383065321</v>
      </c>
    </row>
    <row r="72" ht="12.75" customHeight="1">
      <c r="A72" s="270"/>
      <c r="B72" s="371"/>
      <c r="C72" s="371"/>
      <c r="D72" s="371"/>
      <c r="E72" s="371"/>
      <c r="F72" s="371"/>
      <c r="G72" s="371"/>
      <c r="H72" s="371"/>
      <c r="J72" s="250">
        <f t="shared" si="11"/>
        <v>27</v>
      </c>
      <c r="K72" s="250">
        <f t="shared" si="12"/>
        <v>3.990552281</v>
      </c>
      <c r="L72" s="250">
        <f t="shared" si="13"/>
        <v>45.93111144</v>
      </c>
      <c r="M72" s="250">
        <f t="shared" si="14"/>
        <v>42.59909264</v>
      </c>
      <c r="N72" s="250">
        <f t="shared" si="1"/>
        <v>11.70585183</v>
      </c>
      <c r="O72" s="250">
        <f t="shared" si="2"/>
        <v>11.78490305</v>
      </c>
      <c r="P72" s="250" t="str">
        <f t="shared" si="3"/>
        <v>True</v>
      </c>
      <c r="Q72" s="250">
        <f t="shared" si="4"/>
        <v>11.78490305</v>
      </c>
      <c r="R72" s="250">
        <f t="shared" si="15"/>
        <v>2.715347321</v>
      </c>
      <c r="S72" s="250">
        <f t="shared" si="5"/>
        <v>0.1181954321</v>
      </c>
      <c r="T72" s="250">
        <f t="shared" si="6"/>
        <v>0.336101736</v>
      </c>
      <c r="U72" s="250">
        <f t="shared" si="7"/>
        <v>4.967063383</v>
      </c>
      <c r="V72" s="368">
        <f t="shared" si="8"/>
        <v>21.92749467</v>
      </c>
      <c r="W72" s="250" t="str">
        <f t="shared" si="9"/>
        <v>False</v>
      </c>
      <c r="X72" s="269">
        <f t="shared" si="10"/>
        <v>0.4554587898</v>
      </c>
    </row>
    <row r="73" ht="12.75" customHeight="1">
      <c r="A73" s="266"/>
      <c r="J73" s="250">
        <f t="shared" si="11"/>
        <v>28</v>
      </c>
      <c r="K73" s="250">
        <f t="shared" si="12"/>
        <v>4.12611929</v>
      </c>
      <c r="L73" s="250">
        <f t="shared" si="13"/>
        <v>49.44055925</v>
      </c>
      <c r="M73" s="250">
        <f t="shared" si="14"/>
        <v>45.92129592</v>
      </c>
      <c r="N73" s="250">
        <f t="shared" si="1"/>
        <v>11.95248544</v>
      </c>
      <c r="O73" s="250">
        <f t="shared" si="2"/>
        <v>12.05121683</v>
      </c>
      <c r="P73" s="250" t="str">
        <f t="shared" si="3"/>
        <v>True</v>
      </c>
      <c r="Q73" s="250">
        <f t="shared" si="4"/>
        <v>12.05121683</v>
      </c>
      <c r="R73" s="250">
        <f t="shared" si="15"/>
        <v>2.877398218</v>
      </c>
      <c r="S73" s="250">
        <f t="shared" si="5"/>
        <v>0.121943802</v>
      </c>
      <c r="T73" s="250">
        <f t="shared" si="6"/>
        <v>0.3459856183</v>
      </c>
      <c r="U73" s="250">
        <f t="shared" si="7"/>
        <v>5.263495839</v>
      </c>
      <c r="V73" s="368">
        <f t="shared" si="8"/>
        <v>22.38869734</v>
      </c>
      <c r="W73" s="250" t="str">
        <f t="shared" si="9"/>
        <v>False</v>
      </c>
      <c r="X73" s="269">
        <f t="shared" si="10"/>
        <v>0.4724712316</v>
      </c>
      <c r="Y73" s="371"/>
      <c r="Z73" s="371"/>
    </row>
    <row r="74" ht="12.75" customHeight="1">
      <c r="A74" s="266"/>
      <c r="J74" s="250">
        <f t="shared" si="11"/>
        <v>29</v>
      </c>
      <c r="K74" s="250">
        <f t="shared" si="12"/>
        <v>4.260196091</v>
      </c>
      <c r="L74" s="250">
        <f t="shared" si="13"/>
        <v>53.05889023</v>
      </c>
      <c r="M74" s="250">
        <f t="shared" si="14"/>
        <v>49.35015171</v>
      </c>
      <c r="N74" s="250">
        <f t="shared" si="1"/>
        <v>12.1938692</v>
      </c>
      <c r="O74" s="250">
        <f t="shared" si="2"/>
        <v>12.30659324</v>
      </c>
      <c r="P74" s="250" t="str">
        <f t="shared" si="3"/>
        <v>True</v>
      </c>
      <c r="Q74" s="250">
        <f t="shared" si="4"/>
        <v>12.30659324</v>
      </c>
      <c r="R74" s="250">
        <f t="shared" si="15"/>
        <v>3.041869975</v>
      </c>
      <c r="S74" s="250">
        <f t="shared" si="5"/>
        <v>0.1256498309</v>
      </c>
      <c r="T74" s="250">
        <f t="shared" si="6"/>
        <v>0.3557364646</v>
      </c>
      <c r="U74" s="250">
        <f t="shared" si="7"/>
        <v>5.564356666</v>
      </c>
      <c r="V74" s="368">
        <f t="shared" si="8"/>
        <v>22.84006716</v>
      </c>
      <c r="W74" s="250" t="str">
        <f t="shared" si="9"/>
        <v>False</v>
      </c>
      <c r="X74" s="269">
        <f t="shared" si="10"/>
        <v>0.4893504802</v>
      </c>
    </row>
    <row r="75" ht="12.75" customHeight="1">
      <c r="A75" s="270"/>
      <c r="B75" s="371"/>
      <c r="C75" s="371"/>
      <c r="D75" s="371"/>
      <c r="E75" s="371"/>
      <c r="I75" s="371"/>
      <c r="J75" s="371">
        <f t="shared" si="11"/>
        <v>30</v>
      </c>
      <c r="K75" s="250">
        <f t="shared" si="12"/>
        <v>4.392856685</v>
      </c>
      <c r="L75" s="250">
        <f t="shared" si="13"/>
        <v>56.78487837</v>
      </c>
      <c r="M75" s="250">
        <f t="shared" si="14"/>
        <v>52.88449427</v>
      </c>
      <c r="N75" s="250">
        <f t="shared" si="1"/>
        <v>12.43031357</v>
      </c>
      <c r="O75" s="250">
        <f t="shared" si="2"/>
        <v>12.55188918</v>
      </c>
      <c r="P75" s="250" t="str">
        <f t="shared" si="3"/>
        <v>True</v>
      </c>
      <c r="Q75" s="250">
        <f t="shared" si="4"/>
        <v>12.55188918</v>
      </c>
      <c r="R75" s="250">
        <f t="shared" si="15"/>
        <v>3.208694846</v>
      </c>
      <c r="S75" s="250">
        <f t="shared" si="5"/>
        <v>0.1293155794</v>
      </c>
      <c r="T75" s="250">
        <f t="shared" si="6"/>
        <v>0.3653610695</v>
      </c>
      <c r="U75" s="250">
        <f t="shared" si="7"/>
        <v>5.869521941</v>
      </c>
      <c r="V75" s="368">
        <f t="shared" si="8"/>
        <v>23.28218598</v>
      </c>
      <c r="W75" s="250" t="str">
        <f t="shared" si="9"/>
        <v>False</v>
      </c>
      <c r="X75" s="269">
        <f t="shared" si="10"/>
        <v>0.5061026116</v>
      </c>
    </row>
    <row r="76" ht="12.75" customHeight="1">
      <c r="A76" s="266"/>
      <c r="J76" s="250">
        <f t="shared" si="11"/>
        <v>31</v>
      </c>
      <c r="K76" s="250">
        <f t="shared" si="12"/>
        <v>4.524168799</v>
      </c>
      <c r="L76" s="250">
        <f t="shared" si="13"/>
        <v>60.61735792</v>
      </c>
      <c r="M76" s="250">
        <f t="shared" si="14"/>
        <v>56.52321411</v>
      </c>
      <c r="N76" s="250">
        <f t="shared" si="1"/>
        <v>12.66209992</v>
      </c>
      <c r="O76" s="250">
        <f t="shared" si="2"/>
        <v>12.78786506</v>
      </c>
      <c r="P76" s="250" t="str">
        <f t="shared" si="3"/>
        <v>True</v>
      </c>
      <c r="Q76" s="250">
        <f t="shared" si="4"/>
        <v>12.78786506</v>
      </c>
      <c r="R76" s="250">
        <f t="shared" si="15"/>
        <v>3.377809588</v>
      </c>
      <c r="S76" s="250">
        <f t="shared" si="5"/>
        <v>0.132942938</v>
      </c>
      <c r="T76" s="250">
        <f t="shared" si="6"/>
        <v>0.3748656474</v>
      </c>
      <c r="U76" s="250">
        <f t="shared" si="7"/>
        <v>6.178875972</v>
      </c>
      <c r="V76" s="368">
        <f t="shared" si="8"/>
        <v>23.71558103</v>
      </c>
      <c r="W76" s="250" t="str">
        <f t="shared" si="9"/>
        <v>False</v>
      </c>
      <c r="X76" s="269">
        <f t="shared" si="10"/>
        <v>0.5227332186</v>
      </c>
    </row>
    <row r="77" ht="12.75" customHeight="1">
      <c r="A77" s="270"/>
      <c r="B77" s="371"/>
      <c r="C77" s="371"/>
      <c r="D77" s="371"/>
      <c r="E77" s="371"/>
      <c r="F77" s="371"/>
      <c r="G77" s="371"/>
      <c r="H77" s="371"/>
      <c r="J77" s="250">
        <f t="shared" si="11"/>
        <v>32</v>
      </c>
      <c r="K77" s="250">
        <f t="shared" si="12"/>
        <v>4.654194628</v>
      </c>
      <c r="L77" s="250">
        <f t="shared" si="13"/>
        <v>64.55521833</v>
      </c>
      <c r="M77" s="250">
        <f t="shared" si="14"/>
        <v>60.26525337</v>
      </c>
      <c r="N77" s="250">
        <f t="shared" si="1"/>
        <v>12.88948412</v>
      </c>
      <c r="O77" s="250">
        <f t="shared" si="2"/>
        <v>13.01519873</v>
      </c>
      <c r="P77" s="250" t="str">
        <f t="shared" si="3"/>
        <v>True</v>
      </c>
      <c r="Q77" s="250">
        <f t="shared" si="4"/>
        <v>13.01519873</v>
      </c>
      <c r="R77" s="250">
        <f t="shared" si="15"/>
        <v>3.549154998</v>
      </c>
      <c r="S77" s="250">
        <f t="shared" si="5"/>
        <v>0.1365336459</v>
      </c>
      <c r="T77" s="250">
        <f t="shared" si="6"/>
        <v>0.3842559</v>
      </c>
      <c r="U77" s="250">
        <f t="shared" si="7"/>
        <v>6.492310465</v>
      </c>
      <c r="V77" s="368">
        <f t="shared" si="8"/>
        <v>24.14073184</v>
      </c>
      <c r="W77" s="250" t="str">
        <f t="shared" si="9"/>
        <v>False</v>
      </c>
      <c r="X77" s="269">
        <f t="shared" si="10"/>
        <v>0.539247463</v>
      </c>
    </row>
    <row r="78" ht="12.75" customHeight="1">
      <c r="A78" s="266"/>
      <c r="F78" s="371"/>
      <c r="G78" s="371"/>
      <c r="H78" s="371"/>
      <c r="J78" s="250">
        <f t="shared" si="11"/>
        <v>33</v>
      </c>
      <c r="K78" s="250">
        <f t="shared" si="12"/>
        <v>4.782991453</v>
      </c>
      <c r="L78" s="250">
        <f t="shared" si="13"/>
        <v>68.59739982</v>
      </c>
      <c r="M78" s="250">
        <f t="shared" si="14"/>
        <v>64.10960169</v>
      </c>
      <c r="N78" s="250">
        <f t="shared" si="1"/>
        <v>13.11269971</v>
      </c>
      <c r="O78" s="250">
        <f t="shared" si="2"/>
        <v>13.23449701</v>
      </c>
      <c r="P78" s="250" t="str">
        <f t="shared" si="3"/>
        <v>True</v>
      </c>
      <c r="Q78" s="250">
        <f t="shared" si="4"/>
        <v>13.23449701</v>
      </c>
      <c r="R78" s="250">
        <f t="shared" si="15"/>
        <v>3.722675521</v>
      </c>
      <c r="S78" s="250">
        <f t="shared" si="5"/>
        <v>0.140089308</v>
      </c>
      <c r="T78" s="250">
        <f t="shared" si="6"/>
        <v>0.3935370749</v>
      </c>
      <c r="U78" s="250">
        <f t="shared" si="7"/>
        <v>6.809723795</v>
      </c>
      <c r="V78" s="368">
        <f t="shared" si="8"/>
        <v>24.558076</v>
      </c>
      <c r="W78" s="250" t="str">
        <f t="shared" si="9"/>
        <v>False</v>
      </c>
      <c r="X78" s="269">
        <f t="shared" si="10"/>
        <v>0.5556501226</v>
      </c>
    </row>
    <row r="79" ht="12.75" customHeight="1">
      <c r="A79" s="266"/>
      <c r="J79" s="250">
        <f t="shared" si="11"/>
        <v>34</v>
      </c>
      <c r="K79" s="250">
        <f t="shared" si="12"/>
        <v>4.910612178</v>
      </c>
      <c r="L79" s="250">
        <f t="shared" si="13"/>
        <v>72.74288939</v>
      </c>
      <c r="M79" s="250">
        <f t="shared" si="14"/>
        <v>68.05529262</v>
      </c>
      <c r="N79" s="250">
        <f t="shared" si="1"/>
        <v>13.33196047</v>
      </c>
      <c r="O79" s="250">
        <f t="shared" si="2"/>
        <v>13.44630519</v>
      </c>
      <c r="P79" s="250" t="str">
        <f t="shared" si="3"/>
        <v>True</v>
      </c>
      <c r="Q79" s="250">
        <f t="shared" si="4"/>
        <v>13.44630519</v>
      </c>
      <c r="R79" s="250">
        <f t="shared" si="15"/>
        <v>3.898318905</v>
      </c>
      <c r="S79" s="250">
        <f t="shared" si="5"/>
        <v>0.1436114092</v>
      </c>
      <c r="T79" s="250">
        <f t="shared" si="6"/>
        <v>0.4027140146</v>
      </c>
      <c r="U79" s="250">
        <f t="shared" si="7"/>
        <v>7.131020381</v>
      </c>
      <c r="V79" s="368">
        <f t="shared" si="8"/>
        <v>24.96801411</v>
      </c>
      <c r="W79" s="250" t="str">
        <f t="shared" si="9"/>
        <v>False</v>
      </c>
      <c r="X79" s="269">
        <f t="shared" si="10"/>
        <v>0.5719456305</v>
      </c>
    </row>
    <row r="80" ht="12.75" customHeight="1">
      <c r="A80" s="266"/>
      <c r="I80" s="371"/>
      <c r="J80" s="371">
        <f t="shared" si="11"/>
        <v>35</v>
      </c>
      <c r="K80" s="250">
        <f t="shared" si="12"/>
        <v>5.037105796</v>
      </c>
      <c r="L80" s="250">
        <f t="shared" si="13"/>
        <v>76.99071732</v>
      </c>
      <c r="M80" s="250">
        <f t="shared" si="14"/>
        <v>72.10140028</v>
      </c>
      <c r="N80" s="250">
        <f t="shared" si="1"/>
        <v>13.54746271</v>
      </c>
      <c r="O80" s="250">
        <f t="shared" si="2"/>
        <v>13.65111511</v>
      </c>
      <c r="P80" s="250" t="str">
        <f t="shared" si="3"/>
        <v>True</v>
      </c>
      <c r="Q80" s="250">
        <f t="shared" si="4"/>
        <v>13.65111511</v>
      </c>
      <c r="R80" s="250">
        <f t="shared" si="15"/>
        <v>4.0760359</v>
      </c>
      <c r="S80" s="250">
        <f t="shared" si="5"/>
        <v>0.1471013267</v>
      </c>
      <c r="T80" s="250">
        <f t="shared" si="6"/>
        <v>0.4117912002</v>
      </c>
      <c r="U80" s="250">
        <f t="shared" si="7"/>
        <v>7.45611013</v>
      </c>
      <c r="V80" s="368">
        <f t="shared" si="8"/>
        <v>25.37091396</v>
      </c>
      <c r="W80" s="250" t="str">
        <f t="shared" si="9"/>
        <v>False</v>
      </c>
      <c r="X80" s="269">
        <f t="shared" si="10"/>
        <v>0.5881381102</v>
      </c>
    </row>
    <row r="81" ht="12.75" customHeight="1">
      <c r="A81" s="266"/>
      <c r="J81" s="250">
        <f t="shared" si="11"/>
        <v>36</v>
      </c>
      <c r="K81" s="250">
        <f t="shared" si="12"/>
        <v>5.162517791</v>
      </c>
      <c r="L81" s="250">
        <f t="shared" si="13"/>
        <v>81.33995397</v>
      </c>
      <c r="M81" s="250">
        <f t="shared" si="14"/>
        <v>76.24703648</v>
      </c>
      <c r="N81" s="250">
        <f t="shared" si="1"/>
        <v>13.75938715</v>
      </c>
      <c r="O81" s="250">
        <f t="shared" si="2"/>
        <v>13.84937188</v>
      </c>
      <c r="P81" s="250" t="str">
        <f t="shared" si="3"/>
        <v>True</v>
      </c>
      <c r="Q81" s="250">
        <f t="shared" si="4"/>
        <v>13.84937188</v>
      </c>
      <c r="R81" s="250">
        <f t="shared" si="15"/>
        <v>4.255779991</v>
      </c>
      <c r="S81" s="250">
        <f t="shared" si="5"/>
        <v>0.1505603409</v>
      </c>
      <c r="T81" s="250">
        <f t="shared" si="6"/>
        <v>0.4207727881</v>
      </c>
      <c r="U81" s="250">
        <f t="shared" si="7"/>
        <v>7.784907955</v>
      </c>
      <c r="V81" s="368">
        <f t="shared" si="8"/>
        <v>25.7671142</v>
      </c>
      <c r="W81" s="250" t="str">
        <f t="shared" si="9"/>
        <v>False</v>
      </c>
      <c r="X81" s="269">
        <f t="shared" si="10"/>
        <v>0.6042314052</v>
      </c>
    </row>
    <row r="82" ht="12.75" customHeight="1">
      <c r="A82" s="270"/>
      <c r="B82" s="371"/>
      <c r="C82" s="371"/>
      <c r="D82" s="371"/>
      <c r="E82" s="371"/>
      <c r="F82" s="371"/>
      <c r="G82" s="371"/>
      <c r="H82" s="371"/>
      <c r="J82" s="250">
        <f t="shared" si="11"/>
        <v>37</v>
      </c>
      <c r="K82" s="250">
        <f t="shared" si="12"/>
        <v>5.286890481</v>
      </c>
      <c r="L82" s="250">
        <f t="shared" si="13"/>
        <v>85.78970695</v>
      </c>
      <c r="M82" s="250">
        <f t="shared" si="14"/>
        <v>80.49134808</v>
      </c>
      <c r="N82" s="250">
        <f t="shared" si="1"/>
        <v>13.96790063</v>
      </c>
      <c r="O82" s="250">
        <f t="shared" si="2"/>
        <v>14.04147959</v>
      </c>
      <c r="P82" s="250" t="str">
        <f t="shared" si="3"/>
        <v>True</v>
      </c>
      <c r="Q82" s="250">
        <f t="shared" si="4"/>
        <v>14.04147959</v>
      </c>
      <c r="R82" s="250">
        <f t="shared" si="15"/>
        <v>4.437507166</v>
      </c>
      <c r="S82" s="250">
        <f t="shared" si="5"/>
        <v>0.1539896449</v>
      </c>
      <c r="T82" s="250">
        <f t="shared" si="6"/>
        <v>0.4296626426</v>
      </c>
      <c r="U82" s="250">
        <f t="shared" si="7"/>
        <v>8.117333346</v>
      </c>
      <c r="V82" s="368">
        <f t="shared" si="8"/>
        <v>26.1569274</v>
      </c>
      <c r="W82" s="250" t="str">
        <f t="shared" si="9"/>
        <v>False</v>
      </c>
      <c r="X82" s="269">
        <f t="shared" si="10"/>
        <v>0.6202291062</v>
      </c>
    </row>
    <row r="83" ht="12.75" customHeight="1">
      <c r="A83" s="266"/>
      <c r="J83" s="250">
        <f t="shared" si="11"/>
        <v>38</v>
      </c>
      <c r="K83" s="250">
        <f t="shared" si="12"/>
        <v>5.410263332</v>
      </c>
      <c r="L83" s="250">
        <f t="shared" si="13"/>
        <v>90.33911858</v>
      </c>
      <c r="M83" s="250">
        <f t="shared" si="14"/>
        <v>84.83351462</v>
      </c>
      <c r="N83" s="250">
        <f t="shared" si="1"/>
        <v>14.17315754</v>
      </c>
      <c r="O83" s="250">
        <f t="shared" si="2"/>
        <v>14.22780621</v>
      </c>
      <c r="P83" s="250" t="str">
        <f t="shared" si="3"/>
        <v>True</v>
      </c>
      <c r="Q83" s="250">
        <f t="shared" si="4"/>
        <v>14.22780621</v>
      </c>
      <c r="R83" s="250">
        <f t="shared" si="15"/>
        <v>4.621175705</v>
      </c>
      <c r="S83" s="250">
        <f t="shared" si="5"/>
        <v>0.1573903528</v>
      </c>
      <c r="T83" s="250">
        <f t="shared" si="6"/>
        <v>0.4384643642</v>
      </c>
      <c r="U83" s="250">
        <f t="shared" si="7"/>
        <v>8.453309988</v>
      </c>
      <c r="V83" s="368">
        <f t="shared" si="8"/>
        <v>26.54064282</v>
      </c>
      <c r="W83" s="250" t="str">
        <f t="shared" si="9"/>
        <v>False</v>
      </c>
      <c r="X83" s="269">
        <f t="shared" si="10"/>
        <v>0.6361345741</v>
      </c>
    </row>
    <row r="84" ht="12.75" customHeight="1">
      <c r="A84" s="266"/>
      <c r="J84" s="250">
        <f t="shared" si="11"/>
        <v>39</v>
      </c>
      <c r="K84" s="250">
        <f t="shared" si="12"/>
        <v>5.532673219</v>
      </c>
      <c r="L84" s="250">
        <f t="shared" si="13"/>
        <v>94.98736354</v>
      </c>
      <c r="M84" s="250">
        <f t="shared" si="14"/>
        <v>89.27274613</v>
      </c>
      <c r="N84" s="250">
        <f t="shared" si="1"/>
        <v>14.37530105</v>
      </c>
      <c r="O84" s="250">
        <f t="shared" si="2"/>
        <v>14.40868775</v>
      </c>
      <c r="P84" s="250" t="str">
        <f t="shared" si="3"/>
        <v>True</v>
      </c>
      <c r="Q84" s="250">
        <f t="shared" si="4"/>
        <v>14.40868775</v>
      </c>
      <c r="R84" s="250">
        <f t="shared" si="15"/>
        <v>4.806746001</v>
      </c>
      <c r="S84" s="250">
        <f t="shared" si="5"/>
        <v>0.1607635066</v>
      </c>
      <c r="T84" s="250">
        <f t="shared" si="6"/>
        <v>0.4471813146</v>
      </c>
      <c r="U84" s="250">
        <f t="shared" si="7"/>
        <v>8.792765428</v>
      </c>
      <c r="V84" s="368">
        <f t="shared" si="8"/>
        <v>26.91852871</v>
      </c>
      <c r="W84" s="250" t="str">
        <f t="shared" si="9"/>
        <v>False</v>
      </c>
      <c r="X84" s="269">
        <f t="shared" si="10"/>
        <v>0.6519509607</v>
      </c>
    </row>
    <row r="85" ht="12.75" customHeight="1">
      <c r="A85" s="266"/>
      <c r="I85" s="371"/>
      <c r="J85" s="371">
        <f t="shared" si="11"/>
        <v>40</v>
      </c>
      <c r="K85" s="250">
        <f t="shared" si="12"/>
        <v>5.654154669</v>
      </c>
      <c r="L85" s="250">
        <f t="shared" si="13"/>
        <v>99.7336468</v>
      </c>
      <c r="M85" s="250">
        <f t="shared" si="14"/>
        <v>93.80828122</v>
      </c>
      <c r="N85" s="250">
        <f t="shared" si="1"/>
        <v>14.57446426</v>
      </c>
      <c r="O85" s="250">
        <f t="shared" si="2"/>
        <v>14.58443186</v>
      </c>
      <c r="P85" s="250" t="str">
        <f t="shared" si="3"/>
        <v>True</v>
      </c>
      <c r="Q85" s="250">
        <f t="shared" si="4"/>
        <v>14.58443186</v>
      </c>
      <c r="R85" s="250">
        <f t="shared" si="15"/>
        <v>4.994180389</v>
      </c>
      <c r="S85" s="250">
        <f t="shared" si="5"/>
        <v>0.1641100834</v>
      </c>
      <c r="T85" s="250">
        <f t="shared" si="6"/>
        <v>0.4558166385</v>
      </c>
      <c r="U85" s="250">
        <f t="shared" si="7"/>
        <v>9.13563077</v>
      </c>
      <c r="V85" s="368">
        <f t="shared" si="8"/>
        <v>27.2908344</v>
      </c>
      <c r="W85" s="250" t="str">
        <f t="shared" si="9"/>
        <v>False</v>
      </c>
      <c r="X85" s="269">
        <f t="shared" si="10"/>
        <v>0.667681227</v>
      </c>
    </row>
    <row r="86" ht="12.75" customHeight="1">
      <c r="A86" s="266"/>
      <c r="J86" s="250">
        <f t="shared" si="11"/>
        <v>41</v>
      </c>
      <c r="K86" s="250">
        <f t="shared" si="12"/>
        <v>5.774740064</v>
      </c>
      <c r="L86" s="250">
        <f t="shared" si="13"/>
        <v>104.5772017</v>
      </c>
      <c r="M86" s="250">
        <f t="shared" si="14"/>
        <v>98.43938527</v>
      </c>
      <c r="N86" s="250">
        <f t="shared" si="1"/>
        <v>14.77077111</v>
      </c>
      <c r="O86" s="250">
        <f t="shared" si="2"/>
        <v>14.75532089</v>
      </c>
      <c r="P86" s="250" t="str">
        <f t="shared" si="3"/>
        <v>True</v>
      </c>
      <c r="Q86" s="250">
        <f t="shared" si="4"/>
        <v>14.75532089</v>
      </c>
      <c r="R86" s="250">
        <f t="shared" si="15"/>
        <v>5.183443005</v>
      </c>
      <c r="S86" s="250">
        <f t="shared" si="5"/>
        <v>0.1674310002</v>
      </c>
      <c r="T86" s="250">
        <f t="shared" si="6"/>
        <v>0.464373283</v>
      </c>
      <c r="U86" s="250">
        <f t="shared" si="7"/>
        <v>9.481840406</v>
      </c>
      <c r="V86" s="368">
        <f t="shared" si="8"/>
        <v>27.65779211</v>
      </c>
      <c r="W86" s="250" t="str">
        <f t="shared" si="9"/>
        <v>False</v>
      </c>
      <c r="X86" s="269">
        <f t="shared" si="10"/>
        <v>0.6833281594</v>
      </c>
    </row>
    <row r="87" ht="12.75" customHeight="1">
      <c r="A87" s="270"/>
      <c r="B87" s="371"/>
      <c r="C87" s="371"/>
      <c r="D87" s="371"/>
      <c r="E87" s="371"/>
      <c r="F87" s="371"/>
      <c r="G87" s="371"/>
      <c r="H87" s="371"/>
      <c r="J87" s="250">
        <f t="shared" si="11"/>
        <v>42</v>
      </c>
      <c r="K87" s="250">
        <f t="shared" si="12"/>
        <v>5.894459832</v>
      </c>
      <c r="L87" s="250">
        <f t="shared" si="13"/>
        <v>109.5172881</v>
      </c>
      <c r="M87" s="250">
        <f t="shared" si="14"/>
        <v>103.1653488</v>
      </c>
      <c r="N87" s="250">
        <f t="shared" si="1"/>
        <v>14.96433728</v>
      </c>
      <c r="O87" s="250">
        <f t="shared" si="2"/>
        <v>14.92161464</v>
      </c>
      <c r="P87" s="250" t="str">
        <f t="shared" si="3"/>
        <v>True</v>
      </c>
      <c r="Q87" s="250">
        <f t="shared" si="4"/>
        <v>14.92161464</v>
      </c>
      <c r="R87" s="250">
        <f t="shared" si="15"/>
        <v>5.374499645</v>
      </c>
      <c r="S87" s="250">
        <f t="shared" si="5"/>
        <v>0.1707271197</v>
      </c>
      <c r="T87" s="250">
        <f t="shared" si="6"/>
        <v>0.4728540148</v>
      </c>
      <c r="U87" s="250">
        <f t="shared" si="7"/>
        <v>9.831331771</v>
      </c>
      <c r="V87" s="368">
        <f t="shared" si="8"/>
        <v>28.01961851</v>
      </c>
      <c r="W87" s="250" t="str">
        <f t="shared" si="9"/>
        <v>False</v>
      </c>
      <c r="X87" s="269">
        <f t="shared" si="10"/>
        <v>0.6988943843</v>
      </c>
    </row>
    <row r="88" ht="12.75" customHeight="1">
      <c r="A88" s="266"/>
      <c r="J88" s="250">
        <f t="shared" si="11"/>
        <v>43</v>
      </c>
      <c r="K88" s="250">
        <f t="shared" si="12"/>
        <v>6.013342608</v>
      </c>
      <c r="L88" s="250">
        <f t="shared" si="13"/>
        <v>114.5531911</v>
      </c>
      <c r="M88" s="250">
        <f t="shared" si="14"/>
        <v>107.985486</v>
      </c>
      <c r="N88" s="250">
        <f t="shared" si="1"/>
        <v>15.15527091</v>
      </c>
      <c r="O88" s="250">
        <f t="shared" si="2"/>
        <v>15.08355263</v>
      </c>
      <c r="P88" s="250" t="str">
        <f t="shared" si="3"/>
        <v>True</v>
      </c>
      <c r="Q88" s="250">
        <f t="shared" si="4"/>
        <v>15.08355263</v>
      </c>
      <c r="R88" s="250">
        <f t="shared" si="15"/>
        <v>5.567317653</v>
      </c>
      <c r="S88" s="250">
        <f t="shared" si="5"/>
        <v>0.1739992547</v>
      </c>
      <c r="T88" s="250">
        <f t="shared" si="6"/>
        <v>0.4812614356</v>
      </c>
      <c r="U88" s="250">
        <f t="shared" si="7"/>
        <v>10.18404513</v>
      </c>
      <c r="V88" s="368">
        <f t="shared" si="8"/>
        <v>28.3765162</v>
      </c>
      <c r="W88" s="250" t="str">
        <f t="shared" si="9"/>
        <v>False</v>
      </c>
      <c r="X88" s="269">
        <f t="shared" si="10"/>
        <v>0.7143823808</v>
      </c>
    </row>
    <row r="89" ht="12.75" customHeight="1">
      <c r="A89" s="266"/>
      <c r="J89" s="250">
        <f t="shared" si="11"/>
        <v>44</v>
      </c>
      <c r="K89" s="250">
        <f t="shared" si="12"/>
        <v>6.131415383</v>
      </c>
      <c r="L89" s="250">
        <f t="shared" si="13"/>
        <v>119.684219</v>
      </c>
      <c r="M89" s="250">
        <f t="shared" si="14"/>
        <v>112.8991334</v>
      </c>
      <c r="N89" s="250">
        <f t="shared" si="1"/>
        <v>15.34367325</v>
      </c>
      <c r="O89" s="250">
        <f t="shared" si="2"/>
        <v>15.24135622</v>
      </c>
      <c r="P89" s="250" t="str">
        <f t="shared" si="3"/>
        <v>True</v>
      </c>
      <c r="Q89" s="250">
        <f t="shared" si="4"/>
        <v>15.24135622</v>
      </c>
      <c r="R89" s="250">
        <f t="shared" si="15"/>
        <v>5.761865809</v>
      </c>
      <c r="S89" s="250">
        <f t="shared" si="5"/>
        <v>0.1772481716</v>
      </c>
      <c r="T89" s="250">
        <f t="shared" si="6"/>
        <v>0.4895979957</v>
      </c>
      <c r="U89" s="250">
        <f t="shared" si="7"/>
        <v>10.53992337</v>
      </c>
      <c r="V89" s="368">
        <f t="shared" si="8"/>
        <v>28.72867487</v>
      </c>
      <c r="W89" s="250" t="str">
        <f t="shared" si="9"/>
        <v>False</v>
      </c>
      <c r="X89" s="269">
        <f t="shared" si="10"/>
        <v>0.7297944926</v>
      </c>
    </row>
    <row r="90" ht="12.75" customHeight="1">
      <c r="A90" s="266"/>
      <c r="I90" s="371"/>
      <c r="J90" s="371">
        <f t="shared" si="11"/>
        <v>45</v>
      </c>
      <c r="K90" s="250">
        <f t="shared" si="12"/>
        <v>6.248703638</v>
      </c>
      <c r="L90" s="250">
        <f t="shared" si="13"/>
        <v>124.9097028</v>
      </c>
      <c r="M90" s="250">
        <f t="shared" si="14"/>
        <v>117.9056484</v>
      </c>
      <c r="N90" s="250">
        <f t="shared" si="1"/>
        <v>15.52963931</v>
      </c>
      <c r="O90" s="250">
        <f t="shared" si="2"/>
        <v>15.39523033</v>
      </c>
      <c r="P90" s="250" t="str">
        <f t="shared" si="3"/>
        <v>True</v>
      </c>
      <c r="Q90" s="250">
        <f t="shared" si="4"/>
        <v>15.39523033</v>
      </c>
      <c r="R90" s="250">
        <f t="shared" si="15"/>
        <v>5.95811423</v>
      </c>
      <c r="S90" s="250">
        <f t="shared" si="5"/>
        <v>0.1804745949</v>
      </c>
      <c r="T90" s="250">
        <f t="shared" si="6"/>
        <v>0.4978660063</v>
      </c>
      <c r="U90" s="250">
        <f t="shared" si="7"/>
        <v>10.89891182</v>
      </c>
      <c r="V90" s="368">
        <f t="shared" si="8"/>
        <v>29.07627247</v>
      </c>
      <c r="W90" s="250" t="str">
        <f t="shared" si="9"/>
        <v>False</v>
      </c>
      <c r="X90" s="269">
        <f t="shared" si="10"/>
        <v>0.7451329385</v>
      </c>
    </row>
    <row r="91" ht="12.75" customHeight="1">
      <c r="A91" s="266"/>
      <c r="J91" s="250">
        <f t="shared" si="11"/>
        <v>46</v>
      </c>
      <c r="K91" s="250">
        <f t="shared" si="12"/>
        <v>6.365231459</v>
      </c>
      <c r="L91" s="250">
        <f t="shared" si="13"/>
        <v>130.2289941</v>
      </c>
      <c r="M91" s="250">
        <f t="shared" si="14"/>
        <v>123.0044086</v>
      </c>
      <c r="N91" s="250">
        <f t="shared" si="1"/>
        <v>15.71325833</v>
      </c>
      <c r="O91" s="250">
        <f t="shared" si="2"/>
        <v>15.54536508</v>
      </c>
      <c r="P91" s="250" t="str">
        <f t="shared" si="3"/>
        <v>True</v>
      </c>
      <c r="Q91" s="250">
        <f t="shared" si="4"/>
        <v>15.54536508</v>
      </c>
      <c r="R91" s="250">
        <f t="shared" si="15"/>
        <v>6.156034283</v>
      </c>
      <c r="S91" s="250">
        <f t="shared" si="5"/>
        <v>0.1836792097</v>
      </c>
      <c r="T91" s="250">
        <f t="shared" si="6"/>
        <v>0.5060676502</v>
      </c>
      <c r="U91" s="250">
        <f t="shared" si="7"/>
        <v>11.26095812</v>
      </c>
      <c r="V91" s="368">
        <f t="shared" si="8"/>
        <v>29.41947617</v>
      </c>
      <c r="W91" s="250" t="str">
        <f t="shared" si="9"/>
        <v>False</v>
      </c>
      <c r="X91" s="269">
        <f t="shared" si="10"/>
        <v>0.7603998215</v>
      </c>
    </row>
    <row r="92" ht="12.75" customHeight="1">
      <c r="A92" s="270"/>
      <c r="B92" s="371"/>
      <c r="C92" s="371"/>
      <c r="D92" s="371"/>
      <c r="E92" s="371"/>
      <c r="F92" s="371"/>
      <c r="G92" s="371"/>
      <c r="H92" s="371"/>
      <c r="J92" s="250">
        <f t="shared" si="11"/>
        <v>47</v>
      </c>
      <c r="K92" s="250">
        <f t="shared" si="12"/>
        <v>6.481021647</v>
      </c>
      <c r="L92" s="250">
        <f t="shared" si="13"/>
        <v>135.6414645</v>
      </c>
      <c r="M92" s="250">
        <f t="shared" si="14"/>
        <v>128.1948101</v>
      </c>
      <c r="N92" s="250">
        <f t="shared" si="1"/>
        <v>15.8946143</v>
      </c>
      <c r="O92" s="250">
        <f t="shared" si="2"/>
        <v>15.69193714</v>
      </c>
      <c r="P92" s="250" t="str">
        <f t="shared" si="3"/>
        <v>True</v>
      </c>
      <c r="Q92" s="250">
        <f t="shared" si="4"/>
        <v>15.69193714</v>
      </c>
      <c r="R92" s="250">
        <f t="shared" si="15"/>
        <v>6.355598504</v>
      </c>
      <c r="S92" s="250">
        <f t="shared" si="5"/>
        <v>0.1868626651</v>
      </c>
      <c r="T92" s="250">
        <f t="shared" si="6"/>
        <v>0.5142049921</v>
      </c>
      <c r="U92" s="250">
        <f t="shared" si="7"/>
        <v>11.62601203</v>
      </c>
      <c r="V92" s="368">
        <f t="shared" si="8"/>
        <v>29.75844329</v>
      </c>
      <c r="W92" s="250" t="str">
        <f t="shared" si="9"/>
        <v>False</v>
      </c>
      <c r="X92" s="269">
        <f t="shared" si="10"/>
        <v>0.7755971375</v>
      </c>
    </row>
    <row r="93" ht="12.75" customHeight="1">
      <c r="A93" s="266"/>
      <c r="J93" s="250">
        <f t="shared" si="11"/>
        <v>48</v>
      </c>
      <c r="K93" s="250">
        <f t="shared" si="12"/>
        <v>6.596095813</v>
      </c>
      <c r="L93" s="250">
        <f t="shared" si="13"/>
        <v>141.1465044</v>
      </c>
      <c r="M93" s="250">
        <f t="shared" si="14"/>
        <v>133.4762669</v>
      </c>
      <c r="N93" s="250">
        <f t="shared" si="1"/>
        <v>16.07378633</v>
      </c>
      <c r="O93" s="250">
        <f t="shared" si="2"/>
        <v>15.835111</v>
      </c>
      <c r="P93" s="250" t="str">
        <f t="shared" si="3"/>
        <v>True</v>
      </c>
      <c r="Q93" s="250">
        <f t="shared" si="4"/>
        <v>15.835111</v>
      </c>
      <c r="R93" s="250">
        <f t="shared" si="15"/>
        <v>6.556780523</v>
      </c>
      <c r="S93" s="250">
        <f t="shared" si="5"/>
        <v>0.1900255769</v>
      </c>
      <c r="T93" s="250">
        <f t="shared" si="6"/>
        <v>0.5222799872</v>
      </c>
      <c r="U93" s="250">
        <f t="shared" si="7"/>
        <v>11.99402529</v>
      </c>
      <c r="V93" s="368">
        <f t="shared" si="8"/>
        <v>30.09332202</v>
      </c>
      <c r="W93" s="250" t="str">
        <f t="shared" si="9"/>
        <v>False</v>
      </c>
      <c r="X93" s="269">
        <f t="shared" si="10"/>
        <v>0.7907267832</v>
      </c>
    </row>
    <row r="94" ht="12.75" customHeight="1">
      <c r="A94" s="266"/>
      <c r="J94" s="250">
        <f t="shared" si="11"/>
        <v>49</v>
      </c>
      <c r="K94" s="250">
        <f t="shared" si="12"/>
        <v>6.710474465</v>
      </c>
      <c r="L94" s="250">
        <f t="shared" si="13"/>
        <v>146.7435219</v>
      </c>
      <c r="M94" s="250">
        <f t="shared" si="14"/>
        <v>138.8482102</v>
      </c>
      <c r="N94" s="250">
        <f t="shared" si="1"/>
        <v>16.25084909</v>
      </c>
      <c r="O94" s="250">
        <f t="shared" si="2"/>
        <v>15.97504001</v>
      </c>
      <c r="P94" s="250" t="str">
        <f t="shared" si="3"/>
        <v>True</v>
      </c>
      <c r="Q94" s="250">
        <f t="shared" si="4"/>
        <v>15.97504001</v>
      </c>
      <c r="R94" s="250">
        <f t="shared" si="15"/>
        <v>6.759554994</v>
      </c>
      <c r="S94" s="250">
        <f t="shared" si="5"/>
        <v>0.1931685296</v>
      </c>
      <c r="T94" s="250">
        <f t="shared" si="6"/>
        <v>0.5302944897</v>
      </c>
      <c r="U94" s="250">
        <f t="shared" si="7"/>
        <v>12.36495156</v>
      </c>
      <c r="V94" s="368">
        <f t="shared" si="8"/>
        <v>30.42425222</v>
      </c>
      <c r="W94" s="250" t="str">
        <f t="shared" si="9"/>
        <v>False</v>
      </c>
      <c r="X94" s="269">
        <f t="shared" si="10"/>
        <v>0.8057905629</v>
      </c>
    </row>
    <row r="95" ht="12.75" customHeight="1">
      <c r="A95" s="266"/>
      <c r="I95" s="371"/>
      <c r="J95" s="371">
        <f t="shared" si="11"/>
        <v>50</v>
      </c>
      <c r="K95" s="250">
        <f t="shared" si="12"/>
        <v>6.824177086</v>
      </c>
      <c r="L95" s="250">
        <f t="shared" si="13"/>
        <v>152.4319423</v>
      </c>
      <c r="M95" s="250">
        <f t="shared" si="14"/>
        <v>144.3100869</v>
      </c>
      <c r="N95" s="250">
        <f t="shared" si="1"/>
        <v>16.42587311</v>
      </c>
      <c r="O95" s="250">
        <f t="shared" si="2"/>
        <v>16.11186745</v>
      </c>
      <c r="P95" s="250" t="str">
        <f t="shared" si="3"/>
        <v>True</v>
      </c>
      <c r="Q95" s="250">
        <f t="shared" si="4"/>
        <v>16.11186745</v>
      </c>
      <c r="R95" s="250">
        <f t="shared" si="15"/>
        <v>6.963897538</v>
      </c>
      <c r="S95" s="250">
        <f t="shared" si="5"/>
        <v>0.196292079</v>
      </c>
      <c r="T95" s="250">
        <f t="shared" si="6"/>
        <v>0.5382502594</v>
      </c>
      <c r="U95" s="250">
        <f t="shared" si="7"/>
        <v>12.73874624</v>
      </c>
      <c r="V95" s="368">
        <f t="shared" si="8"/>
        <v>30.751366</v>
      </c>
      <c r="W95" s="250" t="str">
        <f t="shared" si="9"/>
        <v>False</v>
      </c>
      <c r="X95" s="269">
        <f t="shared" si="10"/>
        <v>0.8207901947</v>
      </c>
    </row>
    <row r="96" ht="12.75" customHeight="1">
      <c r="A96" s="266"/>
      <c r="J96" s="250">
        <f t="shared" si="11"/>
        <v>51</v>
      </c>
      <c r="K96" s="250">
        <f t="shared" si="12"/>
        <v>6.93722221</v>
      </c>
      <c r="L96" s="250">
        <f t="shared" si="13"/>
        <v>158.2112066</v>
      </c>
      <c r="M96" s="250">
        <f t="shared" si="14"/>
        <v>149.8613593</v>
      </c>
      <c r="N96" s="250">
        <f t="shared" si="1"/>
        <v>16.59892512</v>
      </c>
      <c r="O96" s="250">
        <f t="shared" si="2"/>
        <v>16.24572729</v>
      </c>
      <c r="P96" s="250" t="str">
        <f t="shared" si="3"/>
        <v>True</v>
      </c>
      <c r="Q96" s="250">
        <f t="shared" si="4"/>
        <v>16.24572729</v>
      </c>
      <c r="R96" s="250">
        <f t="shared" si="15"/>
        <v>7.16978468</v>
      </c>
      <c r="S96" s="250">
        <f t="shared" si="5"/>
        <v>0.199396754</v>
      </c>
      <c r="T96" s="250">
        <f t="shared" si="6"/>
        <v>0.546148969</v>
      </c>
      <c r="U96" s="250">
        <f t="shared" si="7"/>
        <v>13.11536637</v>
      </c>
      <c r="V96" s="368">
        <f t="shared" si="8"/>
        <v>31.07478832</v>
      </c>
      <c r="W96" s="250" t="str">
        <f t="shared" si="9"/>
        <v>False</v>
      </c>
      <c r="X96" s="269">
        <f t="shared" si="10"/>
        <v>0.8357273167</v>
      </c>
    </row>
    <row r="97" ht="12.75" customHeight="1">
      <c r="A97" s="270"/>
      <c r="B97" s="371"/>
      <c r="C97" s="371"/>
      <c r="D97" s="371"/>
      <c r="E97" s="371"/>
      <c r="F97" s="371"/>
      <c r="G97" s="371"/>
      <c r="H97" s="371"/>
      <c r="J97" s="250">
        <f t="shared" si="11"/>
        <v>52</v>
      </c>
      <c r="K97" s="250">
        <f t="shared" si="12"/>
        <v>7.049627481</v>
      </c>
      <c r="L97" s="250">
        <f t="shared" si="13"/>
        <v>164.0807714</v>
      </c>
      <c r="M97" s="250">
        <f t="shared" si="14"/>
        <v>155.5015043</v>
      </c>
      <c r="N97" s="250">
        <f t="shared" si="1"/>
        <v>16.7700683</v>
      </c>
      <c r="O97" s="250">
        <f t="shared" si="2"/>
        <v>16.37674504</v>
      </c>
      <c r="P97" s="250" t="str">
        <f t="shared" si="3"/>
        <v>True</v>
      </c>
      <c r="Q97" s="250">
        <f t="shared" si="4"/>
        <v>16.37674504</v>
      </c>
      <c r="R97" s="250">
        <f t="shared" si="15"/>
        <v>7.377193801</v>
      </c>
      <c r="S97" s="250">
        <f t="shared" si="5"/>
        <v>0.2024830586</v>
      </c>
      <c r="T97" s="250">
        <f t="shared" si="6"/>
        <v>0.5539922099</v>
      </c>
      <c r="U97" s="250">
        <f t="shared" si="7"/>
        <v>13.4947706</v>
      </c>
      <c r="V97" s="368">
        <f t="shared" si="8"/>
        <v>31.39463755</v>
      </c>
      <c r="W97" s="250" t="str">
        <f t="shared" si="9"/>
        <v>False</v>
      </c>
      <c r="X97" s="269">
        <f t="shared" si="10"/>
        <v>0.8506034922</v>
      </c>
    </row>
    <row r="98" ht="12.75" customHeight="1">
      <c r="A98" s="266"/>
      <c r="J98" s="250">
        <f t="shared" si="11"/>
        <v>53</v>
      </c>
      <c r="K98" s="250">
        <f t="shared" si="12"/>
        <v>7.161409719</v>
      </c>
      <c r="L98" s="250">
        <f t="shared" si="13"/>
        <v>170.0401078</v>
      </c>
      <c r="M98" s="250">
        <f t="shared" si="14"/>
        <v>161.2300126</v>
      </c>
      <c r="N98" s="250">
        <f t="shared" si="1"/>
        <v>16.93936257</v>
      </c>
      <c r="O98" s="250">
        <f t="shared" si="2"/>
        <v>16.50503845</v>
      </c>
      <c r="P98" s="250" t="str">
        <f t="shared" si="3"/>
        <v>True</v>
      </c>
      <c r="Q98" s="250">
        <f t="shared" si="4"/>
        <v>16.50503845</v>
      </c>
      <c r="R98" s="250">
        <f t="shared" si="15"/>
        <v>7.586103087</v>
      </c>
      <c r="S98" s="250">
        <f t="shared" si="5"/>
        <v>0.2055514732</v>
      </c>
      <c r="T98" s="250">
        <f t="shared" si="6"/>
        <v>0.5617814976</v>
      </c>
      <c r="U98" s="250">
        <f t="shared" si="7"/>
        <v>13.87691901</v>
      </c>
      <c r="V98" s="368">
        <f t="shared" si="8"/>
        <v>31.71102588</v>
      </c>
      <c r="W98" s="250" t="str">
        <f t="shared" si="9"/>
        <v>False</v>
      </c>
      <c r="X98" s="269">
        <f t="shared" si="10"/>
        <v>0.8654202143</v>
      </c>
    </row>
    <row r="99" ht="12.75" customHeight="1">
      <c r="A99" s="266"/>
      <c r="J99" s="250">
        <f t="shared" si="11"/>
        <v>54</v>
      </c>
      <c r="K99" s="250">
        <f t="shared" si="12"/>
        <v>7.27258497</v>
      </c>
      <c r="L99" s="250">
        <f t="shared" si="13"/>
        <v>176.0887007</v>
      </c>
      <c r="M99" s="250">
        <f t="shared" si="14"/>
        <v>167.0463883</v>
      </c>
      <c r="N99" s="250">
        <f t="shared" si="1"/>
        <v>17.1068648</v>
      </c>
      <c r="O99" s="250">
        <f t="shared" si="2"/>
        <v>16.63071809</v>
      </c>
      <c r="P99" s="250" t="str">
        <f t="shared" si="3"/>
        <v>True</v>
      </c>
      <c r="Q99" s="250">
        <f t="shared" si="4"/>
        <v>16.63071809</v>
      </c>
      <c r="R99" s="250">
        <f t="shared" si="15"/>
        <v>7.796491486</v>
      </c>
      <c r="S99" s="250">
        <f t="shared" si="5"/>
        <v>0.2086024566</v>
      </c>
      <c r="T99" s="250">
        <f t="shared" si="6"/>
        <v>0.5695182769</v>
      </c>
      <c r="U99" s="250">
        <f t="shared" si="7"/>
        <v>14.2617731</v>
      </c>
      <c r="V99" s="368">
        <f t="shared" si="8"/>
        <v>32.02405984</v>
      </c>
      <c r="W99" s="250" t="str">
        <f t="shared" si="9"/>
        <v>False</v>
      </c>
      <c r="X99" s="269">
        <f t="shared" si="10"/>
        <v>0.8801789107</v>
      </c>
    </row>
    <row r="100" ht="12.75" customHeight="1">
      <c r="A100" s="266"/>
      <c r="I100" s="371"/>
      <c r="J100" s="371">
        <f t="shared" si="11"/>
        <v>55</v>
      </c>
      <c r="K100" s="250">
        <f t="shared" si="12"/>
        <v>7.383168559</v>
      </c>
      <c r="L100" s="250">
        <f t="shared" si="13"/>
        <v>182.2260483</v>
      </c>
      <c r="M100" s="250">
        <f t="shared" si="14"/>
        <v>172.9501478</v>
      </c>
      <c r="N100" s="250">
        <f t="shared" si="1"/>
        <v>17.27262902</v>
      </c>
      <c r="O100" s="250">
        <f t="shared" si="2"/>
        <v>16.75388798</v>
      </c>
      <c r="P100" s="250" t="str">
        <f t="shared" si="3"/>
        <v>True</v>
      </c>
      <c r="Q100" s="250">
        <f t="shared" si="4"/>
        <v>16.75388798</v>
      </c>
      <c r="R100" s="250">
        <f t="shared" si="15"/>
        <v>8.008338663</v>
      </c>
      <c r="S100" s="250">
        <f t="shared" si="5"/>
        <v>0.2116364471</v>
      </c>
      <c r="T100" s="250">
        <f t="shared" si="6"/>
        <v>0.5772039266</v>
      </c>
      <c r="U100" s="250">
        <f t="shared" si="7"/>
        <v>14.64929566</v>
      </c>
      <c r="V100" s="368">
        <f t="shared" si="8"/>
        <v>32.33384062</v>
      </c>
      <c r="W100" s="250" t="str">
        <f t="shared" si="9"/>
        <v>False</v>
      </c>
      <c r="X100" s="269">
        <f t="shared" si="10"/>
        <v>0.8948809476</v>
      </c>
    </row>
    <row r="101" ht="12.75" customHeight="1">
      <c r="A101" s="266"/>
      <c r="J101" s="250">
        <f t="shared" si="11"/>
        <v>56</v>
      </c>
      <c r="K101" s="250">
        <f t="shared" si="12"/>
        <v>7.493175134</v>
      </c>
      <c r="L101" s="250">
        <f t="shared" si="13"/>
        <v>188.4516616</v>
      </c>
      <c r="M101" s="250">
        <f t="shared" si="14"/>
        <v>178.9408197</v>
      </c>
      <c r="N101" s="250">
        <f t="shared" si="1"/>
        <v>17.43670662</v>
      </c>
      <c r="O101" s="250">
        <f t="shared" si="2"/>
        <v>16.87464603</v>
      </c>
      <c r="P101" s="250" t="str">
        <f t="shared" si="3"/>
        <v>True</v>
      </c>
      <c r="Q101" s="250">
        <f t="shared" si="4"/>
        <v>16.87464603</v>
      </c>
      <c r="R101" s="250">
        <f t="shared" si="15"/>
        <v>8.221624966</v>
      </c>
      <c r="S101" s="250">
        <f t="shared" si="5"/>
        <v>0.2146538637</v>
      </c>
      <c r="T101" s="250">
        <f t="shared" si="6"/>
        <v>0.5848397633</v>
      </c>
      <c r="U101" s="250">
        <f t="shared" si="7"/>
        <v>15.03945075</v>
      </c>
      <c r="V101" s="368">
        <f t="shared" si="8"/>
        <v>32.64046448</v>
      </c>
      <c r="W101" s="250" t="str">
        <f t="shared" si="9"/>
        <v>False</v>
      </c>
      <c r="X101" s="269">
        <f t="shared" si="10"/>
        <v>0.9095276333</v>
      </c>
    </row>
    <row r="102" ht="12.75" customHeight="1">
      <c r="A102" s="270"/>
      <c r="B102" s="371"/>
      <c r="C102" s="371"/>
      <c r="D102" s="371"/>
      <c r="E102" s="371"/>
      <c r="F102" s="371"/>
      <c r="G102" s="371"/>
      <c r="H102" s="371"/>
      <c r="J102" s="250">
        <f t="shared" si="11"/>
        <v>57</v>
      </c>
      <c r="K102" s="250">
        <f t="shared" si="12"/>
        <v>7.602618708</v>
      </c>
      <c r="L102" s="250">
        <f t="shared" si="13"/>
        <v>194.7650634</v>
      </c>
      <c r="M102" s="250">
        <f t="shared" si="14"/>
        <v>185.0179444</v>
      </c>
      <c r="N102" s="250">
        <f t="shared" si="1"/>
        <v>17.59914654</v>
      </c>
      <c r="O102" s="250">
        <f t="shared" si="2"/>
        <v>16.99308456</v>
      </c>
      <c r="P102" s="250" t="str">
        <f t="shared" si="3"/>
        <v>True</v>
      </c>
      <c r="Q102" s="250">
        <f t="shared" si="4"/>
        <v>16.99308456</v>
      </c>
      <c r="R102" s="250">
        <f t="shared" si="15"/>
        <v>8.436331388</v>
      </c>
      <c r="S102" s="250">
        <f t="shared" si="5"/>
        <v>0.2176551075</v>
      </c>
      <c r="T102" s="250">
        <f t="shared" si="6"/>
        <v>0.5924270459</v>
      </c>
      <c r="U102" s="250">
        <f t="shared" si="7"/>
        <v>15.43220361</v>
      </c>
      <c r="V102" s="368">
        <f t="shared" si="8"/>
        <v>32.94402304</v>
      </c>
      <c r="W102" s="250" t="str">
        <f t="shared" si="9"/>
        <v>False</v>
      </c>
      <c r="X102" s="269">
        <f t="shared" si="10"/>
        <v>0.9241202222</v>
      </c>
    </row>
    <row r="103" ht="12.75" customHeight="1">
      <c r="A103" s="266"/>
      <c r="J103" s="250">
        <f t="shared" si="11"/>
        <v>58</v>
      </c>
      <c r="K103" s="250">
        <f t="shared" si="12"/>
        <v>7.711512698</v>
      </c>
      <c r="L103" s="250">
        <f t="shared" si="13"/>
        <v>201.1657884</v>
      </c>
      <c r="M103" s="250">
        <f t="shared" si="14"/>
        <v>191.1810728</v>
      </c>
      <c r="N103" s="250">
        <f t="shared" si="1"/>
        <v>17.75999541</v>
      </c>
      <c r="O103" s="250">
        <f t="shared" si="2"/>
        <v>17.10929072</v>
      </c>
      <c r="P103" s="250" t="str">
        <f t="shared" si="3"/>
        <v>True</v>
      </c>
      <c r="Q103" s="250">
        <f t="shared" si="4"/>
        <v>17.10929072</v>
      </c>
      <c r="R103" s="250">
        <f t="shared" si="15"/>
        <v>8.652439535</v>
      </c>
      <c r="S103" s="250">
        <f t="shared" si="5"/>
        <v>0.2206405627</v>
      </c>
      <c r="T103" s="250">
        <f t="shared" si="6"/>
        <v>0.5999669786</v>
      </c>
      <c r="U103" s="250">
        <f t="shared" si="7"/>
        <v>15.82752057</v>
      </c>
      <c r="V103" s="368">
        <f t="shared" si="8"/>
        <v>33.24460364</v>
      </c>
      <c r="W103" s="250" t="str">
        <f t="shared" si="9"/>
        <v>False</v>
      </c>
      <c r="X103" s="269">
        <f t="shared" si="10"/>
        <v>0.9386599175</v>
      </c>
    </row>
    <row r="104" ht="12.75" customHeight="1">
      <c r="A104" s="266"/>
      <c r="J104" s="250">
        <f t="shared" si="11"/>
        <v>59</v>
      </c>
      <c r="K104" s="250">
        <f t="shared" si="12"/>
        <v>7.819869962</v>
      </c>
      <c r="L104" s="250">
        <f t="shared" si="13"/>
        <v>207.6533823</v>
      </c>
      <c r="M104" s="250">
        <f t="shared" si="14"/>
        <v>197.429767</v>
      </c>
      <c r="N104" s="250">
        <f t="shared" si="1"/>
        <v>17.91929769</v>
      </c>
      <c r="O104" s="250">
        <f t="shared" si="2"/>
        <v>17.22334681</v>
      </c>
      <c r="P104" s="250" t="str">
        <f t="shared" si="3"/>
        <v>True</v>
      </c>
      <c r="Q104" s="250">
        <f t="shared" si="4"/>
        <v>17.22334681</v>
      </c>
      <c r="R104" s="250">
        <f t="shared" si="15"/>
        <v>8.869931592</v>
      </c>
      <c r="S104" s="250">
        <f t="shared" si="5"/>
        <v>0.2236105978</v>
      </c>
      <c r="T104" s="250">
        <f t="shared" si="6"/>
        <v>0.6074607146</v>
      </c>
      <c r="U104" s="250">
        <f t="shared" si="7"/>
        <v>16.22536906</v>
      </c>
      <c r="V104" s="368">
        <f t="shared" si="8"/>
        <v>33.54228956</v>
      </c>
      <c r="W104" s="250" t="str">
        <f t="shared" si="9"/>
        <v>False</v>
      </c>
      <c r="X104" s="269">
        <f t="shared" si="10"/>
        <v>0.9531478744</v>
      </c>
    </row>
    <row r="105" ht="12.75" customHeight="1">
      <c r="A105" s="266"/>
      <c r="I105" s="371"/>
      <c r="J105" s="371">
        <f t="shared" si="11"/>
        <v>60</v>
      </c>
      <c r="K105" s="250">
        <f t="shared" si="12"/>
        <v>7.927702832</v>
      </c>
      <c r="L105" s="250">
        <f t="shared" si="13"/>
        <v>214.2274014</v>
      </c>
      <c r="M105" s="250">
        <f t="shared" si="14"/>
        <v>203.7635987</v>
      </c>
      <c r="N105" s="250">
        <f t="shared" si="1"/>
        <v>18.07709585</v>
      </c>
      <c r="O105" s="250">
        <f t="shared" si="2"/>
        <v>17.33533071</v>
      </c>
      <c r="P105" s="250" t="str">
        <f t="shared" si="3"/>
        <v>True</v>
      </c>
      <c r="Q105" s="250">
        <f t="shared" si="4"/>
        <v>17.33533071</v>
      </c>
      <c r="R105" s="250">
        <f t="shared" si="15"/>
        <v>9.088790299</v>
      </c>
      <c r="S105" s="250">
        <f t="shared" si="5"/>
        <v>0.2265655659</v>
      </c>
      <c r="T105" s="250">
        <f t="shared" si="6"/>
        <v>0.6149093591</v>
      </c>
      <c r="U105" s="250">
        <f t="shared" si="7"/>
        <v>16.62571751</v>
      </c>
      <c r="V105" s="368">
        <f t="shared" si="8"/>
        <v>33.83716031</v>
      </c>
      <c r="W105" s="250" t="str">
        <f t="shared" si="9"/>
        <v>False</v>
      </c>
      <c r="X105" s="269">
        <f t="shared" si="10"/>
        <v>0.9675852025</v>
      </c>
    </row>
    <row r="106" ht="12.75" customHeight="1">
      <c r="A106" s="266"/>
      <c r="J106" s="250">
        <f t="shared" si="11"/>
        <v>61</v>
      </c>
      <c r="K106" s="250">
        <f t="shared" si="12"/>
        <v>8.035023141</v>
      </c>
      <c r="L106" s="250">
        <f t="shared" si="13"/>
        <v>220.8874122</v>
      </c>
      <c r="M106" s="250">
        <f t="shared" si="14"/>
        <v>210.1821497</v>
      </c>
      <c r="N106" s="250">
        <f t="shared" si="1"/>
        <v>18.23343045</v>
      </c>
      <c r="O106" s="250">
        <f t="shared" si="2"/>
        <v>17.44531612</v>
      </c>
      <c r="P106" s="250" t="str">
        <f t="shared" si="3"/>
        <v>True</v>
      </c>
      <c r="Q106" s="250">
        <f t="shared" si="4"/>
        <v>17.44531612</v>
      </c>
      <c r="R106" s="250">
        <f t="shared" si="15"/>
        <v>9.308998921</v>
      </c>
      <c r="S106" s="250">
        <f t="shared" si="5"/>
        <v>0.2295058065</v>
      </c>
      <c r="T106" s="250">
        <f t="shared" si="6"/>
        <v>0.6223139716</v>
      </c>
      <c r="U106" s="250">
        <f t="shared" si="7"/>
        <v>17.02853529</v>
      </c>
      <c r="V106" s="368">
        <f t="shared" si="8"/>
        <v>34.12929185</v>
      </c>
      <c r="W106" s="250" t="str">
        <f t="shared" si="9"/>
        <v>False</v>
      </c>
      <c r="X106" s="269">
        <f t="shared" si="10"/>
        <v>0.9819729689</v>
      </c>
    </row>
    <row r="107" ht="12.75" customHeight="1">
      <c r="A107" s="270"/>
      <c r="B107" s="371"/>
      <c r="C107" s="371"/>
      <c r="D107" s="371"/>
      <c r="E107" s="371"/>
      <c r="F107" s="371"/>
      <c r="G107" s="371"/>
      <c r="H107" s="371"/>
      <c r="J107" s="250">
        <f t="shared" si="11"/>
        <v>62</v>
      </c>
      <c r="K107" s="250">
        <f t="shared" si="12"/>
        <v>8.141842256</v>
      </c>
      <c r="L107" s="250">
        <f t="shared" si="13"/>
        <v>227.6329909</v>
      </c>
      <c r="M107" s="250">
        <f t="shared" si="14"/>
        <v>216.685011</v>
      </c>
      <c r="N107" s="250">
        <f t="shared" si="1"/>
        <v>18.38834027</v>
      </c>
      <c r="O107" s="250">
        <f t="shared" si="2"/>
        <v>17.55337291</v>
      </c>
      <c r="P107" s="250" t="str">
        <f t="shared" si="3"/>
        <v>True</v>
      </c>
      <c r="Q107" s="250">
        <f t="shared" si="4"/>
        <v>17.55337291</v>
      </c>
      <c r="R107" s="250">
        <f t="shared" si="15"/>
        <v>9.530541222</v>
      </c>
      <c r="S107" s="250">
        <f t="shared" si="5"/>
        <v>0.2324316453</v>
      </c>
      <c r="T107" s="250">
        <f t="shared" si="6"/>
        <v>0.6296755694</v>
      </c>
      <c r="U107" s="250">
        <f t="shared" si="7"/>
        <v>17.43379271</v>
      </c>
      <c r="V107" s="368">
        <f t="shared" si="8"/>
        <v>34.4187568</v>
      </c>
      <c r="W107" s="250" t="str">
        <f t="shared" si="9"/>
        <v>False</v>
      </c>
      <c r="X107" s="269">
        <f t="shared" si="10"/>
        <v>0.9963122001</v>
      </c>
    </row>
    <row r="108" ht="12.75" customHeight="1">
      <c r="A108" s="266"/>
      <c r="J108" s="250">
        <f t="shared" si="11"/>
        <v>63</v>
      </c>
      <c r="K108" s="250">
        <f t="shared" si="12"/>
        <v>8.248171101</v>
      </c>
      <c r="L108" s="250">
        <f t="shared" si="13"/>
        <v>234.4637233</v>
      </c>
      <c r="M108" s="250">
        <f t="shared" si="14"/>
        <v>223.2717826</v>
      </c>
      <c r="N108" s="250">
        <f t="shared" si="1"/>
        <v>18.54186243</v>
      </c>
      <c r="O108" s="250">
        <f t="shared" si="2"/>
        <v>17.65956734</v>
      </c>
      <c r="P108" s="250" t="str">
        <f t="shared" si="3"/>
        <v>True</v>
      </c>
      <c r="Q108" s="250">
        <f t="shared" si="4"/>
        <v>17.65956734</v>
      </c>
      <c r="R108" s="250">
        <f t="shared" si="15"/>
        <v>9.753401447</v>
      </c>
      <c r="S108" s="250">
        <f t="shared" si="5"/>
        <v>0.2353433957</v>
      </c>
      <c r="T108" s="250">
        <f t="shared" si="6"/>
        <v>0.6369951292</v>
      </c>
      <c r="U108" s="250">
        <f t="shared" si="7"/>
        <v>17.84146095</v>
      </c>
      <c r="V108" s="368">
        <f t="shared" si="8"/>
        <v>34.70562469</v>
      </c>
      <c r="W108" s="250" t="str">
        <f t="shared" si="9"/>
        <v>False</v>
      </c>
      <c r="X108" s="269">
        <f t="shared" si="10"/>
        <v>1.010603885</v>
      </c>
    </row>
    <row r="109" ht="12.75" customHeight="1">
      <c r="A109" s="266"/>
      <c r="J109" s="250">
        <f t="shared" si="11"/>
        <v>64</v>
      </c>
      <c r="K109" s="250">
        <f t="shared" si="12"/>
        <v>8.354020181</v>
      </c>
      <c r="L109" s="250">
        <f t="shared" si="13"/>
        <v>241.3792042</v>
      </c>
      <c r="M109" s="250">
        <f t="shared" si="14"/>
        <v>229.9420731</v>
      </c>
      <c r="N109" s="250">
        <f t="shared" si="1"/>
        <v>18.69403248</v>
      </c>
      <c r="O109" s="250">
        <f t="shared" si="2"/>
        <v>17.76396233</v>
      </c>
      <c r="P109" s="250" t="str">
        <f t="shared" si="3"/>
        <v>True</v>
      </c>
      <c r="Q109" s="250">
        <f t="shared" si="4"/>
        <v>17.76396233</v>
      </c>
      <c r="R109" s="250">
        <f t="shared" si="15"/>
        <v>9.977564291</v>
      </c>
      <c r="S109" s="250">
        <f t="shared" si="5"/>
        <v>0.2382413591</v>
      </c>
      <c r="T109" s="250">
        <f t="shared" si="6"/>
        <v>0.6442735897</v>
      </c>
      <c r="U109" s="250">
        <f t="shared" si="7"/>
        <v>18.25151201</v>
      </c>
      <c r="V109" s="368">
        <f t="shared" si="8"/>
        <v>34.98996206</v>
      </c>
      <c r="W109" s="250" t="str">
        <f t="shared" si="9"/>
        <v>False</v>
      </c>
      <c r="X109" s="269">
        <f t="shared" si="10"/>
        <v>1.024848974</v>
      </c>
    </row>
    <row r="110" ht="12.75" customHeight="1">
      <c r="A110" s="266"/>
      <c r="I110" s="371"/>
      <c r="J110" s="371">
        <f t="shared" si="11"/>
        <v>65</v>
      </c>
      <c r="K110" s="250">
        <f t="shared" si="12"/>
        <v>8.45939961</v>
      </c>
      <c r="L110" s="250">
        <f t="shared" si="13"/>
        <v>248.379037</v>
      </c>
      <c r="M110" s="250">
        <f t="shared" si="14"/>
        <v>236.6954995</v>
      </c>
      <c r="N110" s="250">
        <f t="shared" si="1"/>
        <v>18.84488447</v>
      </c>
      <c r="O110" s="250">
        <f t="shared" si="2"/>
        <v>17.86661766</v>
      </c>
      <c r="P110" s="250" t="str">
        <f t="shared" si="3"/>
        <v>True</v>
      </c>
      <c r="Q110" s="250">
        <f t="shared" si="4"/>
        <v>17.86661766</v>
      </c>
      <c r="R110" s="250">
        <f t="shared" si="15"/>
        <v>10.20301489</v>
      </c>
      <c r="S110" s="250">
        <f t="shared" si="5"/>
        <v>0.2411258259</v>
      </c>
      <c r="T110" s="250">
        <f t="shared" si="6"/>
        <v>0.6515118537</v>
      </c>
      <c r="U110" s="250">
        <f t="shared" si="7"/>
        <v>18.6639187</v>
      </c>
      <c r="V110" s="368">
        <f t="shared" si="8"/>
        <v>35.27183269</v>
      </c>
      <c r="W110" s="250" t="str">
        <f t="shared" si="9"/>
        <v>False</v>
      </c>
      <c r="X110" s="269">
        <f t="shared" si="10"/>
        <v>1.039048387</v>
      </c>
    </row>
    <row r="111" ht="12.75" customHeight="1">
      <c r="A111" s="266"/>
      <c r="J111" s="250">
        <f t="shared" si="11"/>
        <v>66</v>
      </c>
      <c r="K111" s="250">
        <f t="shared" si="12"/>
        <v>8.564319122</v>
      </c>
      <c r="L111" s="250">
        <f t="shared" si="13"/>
        <v>255.4628335</v>
      </c>
      <c r="M111" s="250">
        <f t="shared" si="14"/>
        <v>243.5316868</v>
      </c>
      <c r="N111" s="250">
        <f t="shared" si="1"/>
        <v>18.99445108</v>
      </c>
      <c r="O111" s="250">
        <f t="shared" si="2"/>
        <v>17.96759019</v>
      </c>
      <c r="P111" s="250" t="str">
        <f t="shared" si="3"/>
        <v>True</v>
      </c>
      <c r="Q111" s="250">
        <f t="shared" si="4"/>
        <v>17.96759019</v>
      </c>
      <c r="R111" s="250">
        <f t="shared" si="15"/>
        <v>10.42973879</v>
      </c>
      <c r="S111" s="250">
        <f t="shared" si="5"/>
        <v>0.2439970754</v>
      </c>
      <c r="T111" s="250">
        <f t="shared" si="6"/>
        <v>0.6587107898</v>
      </c>
      <c r="U111" s="250">
        <f t="shared" si="7"/>
        <v>19.07865459</v>
      </c>
      <c r="V111" s="368">
        <f t="shared" si="8"/>
        <v>35.55129777</v>
      </c>
      <c r="W111" s="250" t="str">
        <f t="shared" si="9"/>
        <v>False</v>
      </c>
      <c r="X111" s="269">
        <f t="shared" si="10"/>
        <v>1.053203007</v>
      </c>
    </row>
    <row r="112" ht="12.75" customHeight="1">
      <c r="A112" s="270"/>
      <c r="B112" s="371"/>
      <c r="C112" s="371"/>
      <c r="D112" s="371"/>
      <c r="E112" s="371"/>
      <c r="F112" s="371"/>
      <c r="G112" s="371"/>
      <c r="H112" s="371"/>
      <c r="J112" s="250">
        <f t="shared" si="11"/>
        <v>67</v>
      </c>
      <c r="K112" s="250">
        <f t="shared" si="12"/>
        <v>8.668788102</v>
      </c>
      <c r="L112" s="250">
        <f t="shared" si="13"/>
        <v>262.6302137</v>
      </c>
      <c r="M112" s="250">
        <f t="shared" si="14"/>
        <v>250.4502675</v>
      </c>
      <c r="N112" s="250">
        <f t="shared" si="1"/>
        <v>19.14276365</v>
      </c>
      <c r="O112" s="250">
        <f t="shared" si="2"/>
        <v>18.06693405</v>
      </c>
      <c r="P112" s="250" t="str">
        <f t="shared" si="3"/>
        <v>True</v>
      </c>
      <c r="Q112" s="250">
        <f t="shared" si="4"/>
        <v>18.06693405</v>
      </c>
      <c r="R112" s="250">
        <f t="shared" si="15"/>
        <v>10.65772193</v>
      </c>
      <c r="S112" s="250">
        <f t="shared" si="5"/>
        <v>0.2468553771</v>
      </c>
      <c r="T112" s="250">
        <f t="shared" si="6"/>
        <v>0.6658712346</v>
      </c>
      <c r="U112" s="250">
        <f t="shared" si="7"/>
        <v>19.49569395</v>
      </c>
      <c r="V112" s="368">
        <f t="shared" si="8"/>
        <v>35.828416</v>
      </c>
      <c r="W112" s="250" t="str">
        <f t="shared" si="9"/>
        <v>False</v>
      </c>
      <c r="X112" s="269">
        <f t="shared" si="10"/>
        <v>1.06731369</v>
      </c>
    </row>
    <row r="113" ht="12.75" customHeight="1">
      <c r="A113" s="266"/>
      <c r="J113" s="250">
        <f t="shared" si="11"/>
        <v>68</v>
      </c>
      <c r="K113" s="250">
        <f t="shared" si="12"/>
        <v>8.772815594</v>
      </c>
      <c r="L113" s="250">
        <f t="shared" si="13"/>
        <v>269.8808051</v>
      </c>
      <c r="M113" s="250">
        <f t="shared" si="14"/>
        <v>257.4508819</v>
      </c>
      <c r="N113" s="250">
        <f t="shared" si="1"/>
        <v>19.2898523</v>
      </c>
      <c r="O113" s="250">
        <f t="shared" si="2"/>
        <v>18.1647008</v>
      </c>
      <c r="P113" s="250" t="str">
        <f t="shared" si="3"/>
        <v>True</v>
      </c>
      <c r="Q113" s="250">
        <f t="shared" si="4"/>
        <v>18.1647008</v>
      </c>
      <c r="R113" s="250">
        <f t="shared" si="15"/>
        <v>10.88695064</v>
      </c>
      <c r="S113" s="250">
        <f t="shared" si="5"/>
        <v>0.2497009908</v>
      </c>
      <c r="T113" s="250">
        <f t="shared" si="6"/>
        <v>0.672993994</v>
      </c>
      <c r="U113" s="250">
        <f t="shared" si="7"/>
        <v>19.91501178</v>
      </c>
      <c r="V113" s="368">
        <f t="shared" si="8"/>
        <v>36.10324374</v>
      </c>
      <c r="W113" s="250" t="str">
        <f t="shared" si="9"/>
        <v>False</v>
      </c>
      <c r="X113" s="269">
        <f t="shared" si="10"/>
        <v>1.08138126</v>
      </c>
    </row>
    <row r="114" ht="12.75" customHeight="1">
      <c r="A114" s="266"/>
      <c r="J114" s="250">
        <f t="shared" si="11"/>
        <v>69</v>
      </c>
      <c r="K114" s="250">
        <f t="shared" si="12"/>
        <v>8.876410327</v>
      </c>
      <c r="L114" s="250">
        <f t="shared" si="13"/>
        <v>277.2142429</v>
      </c>
      <c r="M114" s="250">
        <f t="shared" si="14"/>
        <v>264.5331772</v>
      </c>
      <c r="N114" s="250">
        <f t="shared" si="1"/>
        <v>19.43574594</v>
      </c>
      <c r="O114" s="250">
        <f t="shared" si="2"/>
        <v>18.26093959</v>
      </c>
      <c r="P114" s="250" t="str">
        <f t="shared" si="3"/>
        <v>True</v>
      </c>
      <c r="Q114" s="250">
        <f t="shared" si="4"/>
        <v>18.26093959</v>
      </c>
      <c r="R114" s="250">
        <f t="shared" si="15"/>
        <v>11.11741161</v>
      </c>
      <c r="S114" s="250">
        <f t="shared" si="5"/>
        <v>0.2525341673</v>
      </c>
      <c r="T114" s="250">
        <f t="shared" si="6"/>
        <v>0.680079845</v>
      </c>
      <c r="U114" s="250">
        <f t="shared" si="7"/>
        <v>20.33658372</v>
      </c>
      <c r="V114" s="368">
        <f t="shared" si="8"/>
        <v>36.37583517</v>
      </c>
      <c r="W114" s="250" t="str">
        <f t="shared" si="9"/>
        <v>False</v>
      </c>
      <c r="X114" s="269">
        <f t="shared" si="10"/>
        <v>1.095406514</v>
      </c>
    </row>
    <row r="115" ht="12.75" customHeight="1">
      <c r="A115" s="266"/>
      <c r="I115" s="371"/>
      <c r="J115" s="371">
        <f t="shared" si="11"/>
        <v>70</v>
      </c>
      <c r="K115" s="250">
        <f t="shared" si="12"/>
        <v>8.979580724</v>
      </c>
      <c r="L115" s="250">
        <f t="shared" si="13"/>
        <v>284.6301695</v>
      </c>
      <c r="M115" s="250">
        <f t="shared" si="14"/>
        <v>271.6968075</v>
      </c>
      <c r="N115" s="250">
        <f t="shared" si="1"/>
        <v>19.5804724</v>
      </c>
      <c r="O115" s="250">
        <f t="shared" si="2"/>
        <v>18.35569731</v>
      </c>
      <c r="P115" s="250" t="str">
        <f t="shared" si="3"/>
        <v>True</v>
      </c>
      <c r="Q115" s="250">
        <f t="shared" si="4"/>
        <v>18.35569731</v>
      </c>
      <c r="R115" s="250">
        <f t="shared" si="15"/>
        <v>11.34909188</v>
      </c>
      <c r="S115" s="250">
        <f t="shared" si="5"/>
        <v>0.2553551485</v>
      </c>
      <c r="T115" s="250">
        <f t="shared" si="6"/>
        <v>0.6871295368</v>
      </c>
      <c r="U115" s="250">
        <f t="shared" si="7"/>
        <v>20.76038607</v>
      </c>
      <c r="V115" s="368">
        <f t="shared" si="8"/>
        <v>36.64624236</v>
      </c>
      <c r="W115" s="250" t="str">
        <f t="shared" si="9"/>
        <v>False</v>
      </c>
      <c r="X115" s="269">
        <f t="shared" si="10"/>
        <v>1.109390223</v>
      </c>
    </row>
    <row r="116" ht="12.75" customHeight="1">
      <c r="A116" s="266"/>
      <c r="J116" s="250">
        <f t="shared" si="11"/>
        <v>71</v>
      </c>
      <c r="K116" s="250">
        <f t="shared" si="12"/>
        <v>9.082334921</v>
      </c>
      <c r="L116" s="250">
        <f t="shared" si="13"/>
        <v>292.1282343</v>
      </c>
      <c r="M116" s="250">
        <f t="shared" si="14"/>
        <v>278.9414337</v>
      </c>
      <c r="N116" s="250">
        <f t="shared" si="1"/>
        <v>19.72405844</v>
      </c>
      <c r="O116" s="250">
        <f t="shared" si="2"/>
        <v>18.44901874</v>
      </c>
      <c r="P116" s="250" t="str">
        <f t="shared" si="3"/>
        <v>True</v>
      </c>
      <c r="Q116" s="250">
        <f t="shared" si="4"/>
        <v>18.44901874</v>
      </c>
      <c r="R116" s="250">
        <f t="shared" si="15"/>
        <v>11.58197881</v>
      </c>
      <c r="S116" s="250">
        <f t="shared" si="5"/>
        <v>0.2581641684</v>
      </c>
      <c r="T116" s="250">
        <f t="shared" si="6"/>
        <v>0.6941437928</v>
      </c>
      <c r="U116" s="250">
        <f t="shared" si="7"/>
        <v>21.18639571</v>
      </c>
      <c r="V116" s="368">
        <f t="shared" si="8"/>
        <v>36.91451544</v>
      </c>
      <c r="W116" s="250" t="str">
        <f t="shared" si="9"/>
        <v>False</v>
      </c>
      <c r="X116" s="269">
        <f t="shared" si="10"/>
        <v>1.123333132</v>
      </c>
    </row>
    <row r="117" ht="12.75" customHeight="1">
      <c r="A117" s="270"/>
      <c r="B117" s="371"/>
      <c r="C117" s="371"/>
      <c r="D117" s="371"/>
      <c r="E117" s="371"/>
      <c r="F117" s="371"/>
      <c r="G117" s="371"/>
      <c r="H117" s="371"/>
      <c r="J117" s="250">
        <f t="shared" si="11"/>
        <v>72</v>
      </c>
      <c r="K117" s="250">
        <f t="shared" si="12"/>
        <v>9.184680778</v>
      </c>
      <c r="L117" s="250">
        <f t="shared" si="13"/>
        <v>299.7080933</v>
      </c>
      <c r="M117" s="250">
        <f t="shared" si="14"/>
        <v>286.2667231</v>
      </c>
      <c r="N117" s="250">
        <f t="shared" si="1"/>
        <v>19.86652982</v>
      </c>
      <c r="O117" s="250">
        <f t="shared" si="2"/>
        <v>18.54094665</v>
      </c>
      <c r="P117" s="250" t="str">
        <f t="shared" si="3"/>
        <v>True</v>
      </c>
      <c r="Q117" s="250">
        <f t="shared" si="4"/>
        <v>18.54094665</v>
      </c>
      <c r="R117" s="250">
        <f t="shared" si="15"/>
        <v>11.81606009</v>
      </c>
      <c r="S117" s="250">
        <f t="shared" si="5"/>
        <v>0.2609614529</v>
      </c>
      <c r="T117" s="250">
        <f t="shared" si="6"/>
        <v>0.7011233114</v>
      </c>
      <c r="U117" s="250">
        <f t="shared" si="7"/>
        <v>21.61459014</v>
      </c>
      <c r="V117" s="368">
        <f t="shared" si="8"/>
        <v>37.18070262</v>
      </c>
      <c r="W117" s="250" t="str">
        <f t="shared" si="9"/>
        <v>False</v>
      </c>
      <c r="X117" s="269">
        <f t="shared" si="10"/>
        <v>1.137235961</v>
      </c>
    </row>
    <row r="118" ht="12.75" customHeight="1">
      <c r="A118" s="266"/>
      <c r="J118" s="250">
        <f t="shared" si="11"/>
        <v>73</v>
      </c>
      <c r="K118" s="250">
        <f t="shared" si="12"/>
        <v>9.286625896</v>
      </c>
      <c r="L118" s="250">
        <f t="shared" si="13"/>
        <v>307.3694091</v>
      </c>
      <c r="M118" s="250">
        <f t="shared" si="14"/>
        <v>293.6723494</v>
      </c>
      <c r="N118" s="250">
        <f t="shared" si="1"/>
        <v>20.00791135</v>
      </c>
      <c r="O118" s="250">
        <f t="shared" si="2"/>
        <v>18.63152195</v>
      </c>
      <c r="P118" s="250" t="str">
        <f t="shared" si="3"/>
        <v>True</v>
      </c>
      <c r="Q118" s="250">
        <f t="shared" si="4"/>
        <v>18.63152195</v>
      </c>
      <c r="R118" s="250">
        <f t="shared" si="15"/>
        <v>12.05132374</v>
      </c>
      <c r="S118" s="250">
        <f t="shared" si="5"/>
        <v>0.2637472204</v>
      </c>
      <c r="T118" s="250">
        <f t="shared" si="6"/>
        <v>0.7080687671</v>
      </c>
      <c r="U118" s="250">
        <f t="shared" si="7"/>
        <v>22.0449474</v>
      </c>
      <c r="V118" s="368">
        <f t="shared" si="8"/>
        <v>37.44485037</v>
      </c>
      <c r="W118" s="250" t="str">
        <f t="shared" si="9"/>
        <v>False</v>
      </c>
      <c r="X118" s="269">
        <f t="shared" si="10"/>
        <v>1.151099409</v>
      </c>
    </row>
    <row r="119" ht="12.75" customHeight="1">
      <c r="A119" s="266"/>
      <c r="J119" s="250">
        <f t="shared" si="11"/>
        <v>74</v>
      </c>
      <c r="K119" s="250">
        <f t="shared" si="12"/>
        <v>9.388177626</v>
      </c>
      <c r="L119" s="250">
        <f t="shared" si="13"/>
        <v>315.1118507</v>
      </c>
      <c r="M119" s="250">
        <f t="shared" si="14"/>
        <v>301.157992</v>
      </c>
      <c r="N119" s="250">
        <f t="shared" si="1"/>
        <v>20.14822695</v>
      </c>
      <c r="O119" s="250">
        <f t="shared" si="2"/>
        <v>18.72078374</v>
      </c>
      <c r="P119" s="250" t="str">
        <f t="shared" si="3"/>
        <v>True</v>
      </c>
      <c r="Q119" s="250">
        <f t="shared" si="4"/>
        <v>18.72078374</v>
      </c>
      <c r="R119" s="250">
        <f t="shared" si="15"/>
        <v>12.28775804</v>
      </c>
      <c r="S119" s="250">
        <f t="shared" si="5"/>
        <v>0.2665216824</v>
      </c>
      <c r="T119" s="250">
        <f t="shared" si="6"/>
        <v>0.7149808123</v>
      </c>
      <c r="U119" s="250">
        <f t="shared" si="7"/>
        <v>22.47744608</v>
      </c>
      <c r="V119" s="368">
        <f t="shared" si="8"/>
        <v>37.70700345</v>
      </c>
      <c r="W119" s="250" t="str">
        <f t="shared" si="9"/>
        <v>False</v>
      </c>
      <c r="X119" s="269">
        <f t="shared" si="10"/>
        <v>1.164924151</v>
      </c>
    </row>
    <row r="120" ht="12.75" customHeight="1">
      <c r="A120" s="266"/>
      <c r="I120" s="371"/>
      <c r="J120" s="371">
        <f t="shared" si="11"/>
        <v>75</v>
      </c>
      <c r="K120" s="250">
        <f t="shared" si="12"/>
        <v>9.489343081</v>
      </c>
      <c r="L120" s="250">
        <f t="shared" si="13"/>
        <v>322.9350931</v>
      </c>
      <c r="M120" s="250">
        <f t="shared" si="14"/>
        <v>308.7233365</v>
      </c>
      <c r="N120" s="250">
        <f t="shared" si="1"/>
        <v>20.28749966</v>
      </c>
      <c r="O120" s="250">
        <f t="shared" si="2"/>
        <v>18.80876949</v>
      </c>
      <c r="P120" s="250" t="str">
        <f t="shared" si="3"/>
        <v>True</v>
      </c>
      <c r="Q120" s="250">
        <f t="shared" si="4"/>
        <v>18.80876949</v>
      </c>
      <c r="R120" s="250">
        <f t="shared" si="15"/>
        <v>12.52535156</v>
      </c>
      <c r="S120" s="250">
        <f t="shared" si="5"/>
        <v>0.2692850435</v>
      </c>
      <c r="T120" s="250">
        <f t="shared" si="6"/>
        <v>0.7218600775</v>
      </c>
      <c r="U120" s="250">
        <f t="shared" si="7"/>
        <v>22.91206529</v>
      </c>
      <c r="V120" s="368">
        <f t="shared" si="8"/>
        <v>37.96720505</v>
      </c>
      <c r="W120" s="250" t="str">
        <f t="shared" si="9"/>
        <v>False</v>
      </c>
      <c r="X120" s="269">
        <f t="shared" si="10"/>
        <v>1.178710843</v>
      </c>
    </row>
    <row r="121" ht="12.75" customHeight="1">
      <c r="A121" s="266"/>
      <c r="J121" s="250">
        <f t="shared" si="11"/>
        <v>76</v>
      </c>
      <c r="K121" s="250">
        <f t="shared" si="12"/>
        <v>9.590129148</v>
      </c>
      <c r="L121" s="250">
        <f t="shared" si="13"/>
        <v>330.8388172</v>
      </c>
      <c r="M121" s="250">
        <f t="shared" si="14"/>
        <v>316.3680738</v>
      </c>
      <c r="N121" s="250">
        <f t="shared" si="1"/>
        <v>20.42575174</v>
      </c>
      <c r="O121" s="250">
        <f t="shared" si="2"/>
        <v>18.89551508</v>
      </c>
      <c r="P121" s="250" t="str">
        <f t="shared" si="3"/>
        <v>True</v>
      </c>
      <c r="Q121" s="250">
        <f t="shared" si="4"/>
        <v>18.89551508</v>
      </c>
      <c r="R121" s="250">
        <f t="shared" si="15"/>
        <v>12.76409318</v>
      </c>
      <c r="S121" s="250">
        <f t="shared" si="5"/>
        <v>0.2720375018</v>
      </c>
      <c r="T121" s="250">
        <f t="shared" si="6"/>
        <v>0.7287071729</v>
      </c>
      <c r="U121" s="250">
        <f t="shared" si="7"/>
        <v>23.34878464</v>
      </c>
      <c r="V121" s="368">
        <f t="shared" si="8"/>
        <v>38.22549681</v>
      </c>
      <c r="W121" s="250" t="str">
        <f t="shared" si="9"/>
        <v>False</v>
      </c>
      <c r="X121" s="269">
        <f t="shared" si="10"/>
        <v>1.192460119</v>
      </c>
    </row>
    <row r="122" ht="12.75" customHeight="1">
      <c r="A122" s="270"/>
      <c r="B122" s="371"/>
      <c r="C122" s="371"/>
      <c r="D122" s="371"/>
      <c r="E122" s="371"/>
      <c r="F122" s="371"/>
      <c r="G122" s="371"/>
      <c r="H122" s="371"/>
      <c r="J122" s="250">
        <f t="shared" si="11"/>
        <v>77</v>
      </c>
      <c r="K122" s="250">
        <f t="shared" si="12"/>
        <v>9.690542499</v>
      </c>
      <c r="L122" s="250">
        <f t="shared" si="13"/>
        <v>338.8227095</v>
      </c>
      <c r="M122" s="250">
        <f t="shared" si="14"/>
        <v>324.0919006</v>
      </c>
      <c r="N122" s="250">
        <f t="shared" si="1"/>
        <v>20.56300465</v>
      </c>
      <c r="O122" s="250">
        <f t="shared" si="2"/>
        <v>18.9810549</v>
      </c>
      <c r="P122" s="250" t="str">
        <f t="shared" si="3"/>
        <v>True</v>
      </c>
      <c r="Q122" s="250">
        <f t="shared" si="4"/>
        <v>18.9810549</v>
      </c>
      <c r="R122" s="250">
        <f t="shared" si="15"/>
        <v>13.00397199</v>
      </c>
      <c r="S122" s="250">
        <f t="shared" si="5"/>
        <v>0.2747792492</v>
      </c>
      <c r="T122" s="250">
        <f t="shared" si="6"/>
        <v>0.7355226891</v>
      </c>
      <c r="U122" s="250">
        <f t="shared" si="7"/>
        <v>23.78758423</v>
      </c>
      <c r="V122" s="368">
        <f t="shared" si="8"/>
        <v>38.48191891</v>
      </c>
      <c r="W122" s="250" t="str">
        <f t="shared" si="9"/>
        <v>False</v>
      </c>
      <c r="X122" s="269">
        <f t="shared" si="10"/>
        <v>1.206172596</v>
      </c>
    </row>
    <row r="123" ht="12.75" customHeight="1">
      <c r="A123" s="266"/>
      <c r="J123" s="250">
        <f t="shared" si="11"/>
        <v>78</v>
      </c>
      <c r="K123" s="250">
        <f t="shared" si="12"/>
        <v>9.790589597</v>
      </c>
      <c r="L123" s="250">
        <f t="shared" si="13"/>
        <v>346.8864622</v>
      </c>
      <c r="M123" s="250">
        <f t="shared" si="14"/>
        <v>331.8945187</v>
      </c>
      <c r="N123" s="250">
        <f t="shared" si="1"/>
        <v>20.69927913</v>
      </c>
      <c r="O123" s="250">
        <f t="shared" si="2"/>
        <v>19.06542191</v>
      </c>
      <c r="P123" s="250" t="str">
        <f t="shared" si="3"/>
        <v>True</v>
      </c>
      <c r="Q123" s="250">
        <f t="shared" si="4"/>
        <v>19.06542191</v>
      </c>
      <c r="R123" s="250">
        <f t="shared" si="15"/>
        <v>13.24497738</v>
      </c>
      <c r="S123" s="250">
        <f t="shared" si="5"/>
        <v>0.2775104717</v>
      </c>
      <c r="T123" s="250">
        <f t="shared" si="6"/>
        <v>0.7423071981</v>
      </c>
      <c r="U123" s="250">
        <f t="shared" si="7"/>
        <v>24.2284446</v>
      </c>
      <c r="V123" s="368">
        <f t="shared" si="8"/>
        <v>38.73651018</v>
      </c>
      <c r="W123" s="250" t="str">
        <f t="shared" si="9"/>
        <v>False</v>
      </c>
      <c r="X123" s="269">
        <f t="shared" si="10"/>
        <v>1.219848871</v>
      </c>
    </row>
    <row r="124" ht="12.75" customHeight="1">
      <c r="A124" s="266"/>
      <c r="J124" s="250">
        <f t="shared" si="11"/>
        <v>79</v>
      </c>
      <c r="K124" s="250">
        <f t="shared" si="12"/>
        <v>9.89027671</v>
      </c>
      <c r="L124" s="250">
        <f t="shared" si="13"/>
        <v>355.0297728</v>
      </c>
      <c r="M124" s="250">
        <f t="shared" si="14"/>
        <v>339.7756351</v>
      </c>
      <c r="N124" s="250">
        <f t="shared" si="1"/>
        <v>20.8345952</v>
      </c>
      <c r="O124" s="250">
        <f t="shared" si="2"/>
        <v>19.14864778</v>
      </c>
      <c r="P124" s="250" t="str">
        <f t="shared" si="3"/>
        <v>True</v>
      </c>
      <c r="Q124" s="250">
        <f t="shared" si="4"/>
        <v>19.14864778</v>
      </c>
      <c r="R124" s="250">
        <f t="shared" si="15"/>
        <v>13.48709895</v>
      </c>
      <c r="S124" s="250">
        <f t="shared" si="5"/>
        <v>0.2802313497</v>
      </c>
      <c r="T124" s="250">
        <f t="shared" si="6"/>
        <v>0.749061254</v>
      </c>
      <c r="U124" s="250">
        <f t="shared" si="7"/>
        <v>24.67134675</v>
      </c>
      <c r="V124" s="368">
        <f t="shared" si="8"/>
        <v>38.98930812</v>
      </c>
      <c r="W124" s="250" t="str">
        <f t="shared" si="9"/>
        <v>False</v>
      </c>
      <c r="X124" s="269">
        <f t="shared" si="10"/>
        <v>1.233489525</v>
      </c>
    </row>
    <row r="125" ht="12.75" customHeight="1">
      <c r="A125" s="266"/>
      <c r="I125" s="371"/>
      <c r="J125" s="371">
        <f t="shared" si="11"/>
        <v>80</v>
      </c>
      <c r="K125" s="250">
        <f t="shared" si="12"/>
        <v>9.989609915</v>
      </c>
      <c r="L125" s="250">
        <f t="shared" si="13"/>
        <v>363.2523439</v>
      </c>
      <c r="M125" s="250">
        <f t="shared" si="14"/>
        <v>347.7349617</v>
      </c>
      <c r="N125" s="250">
        <f t="shared" si="1"/>
        <v>20.96897223</v>
      </c>
      <c r="O125" s="250">
        <f t="shared" si="2"/>
        <v>19.23076288</v>
      </c>
      <c r="P125" s="250" t="str">
        <f t="shared" si="3"/>
        <v>True</v>
      </c>
      <c r="Q125" s="250">
        <f t="shared" si="4"/>
        <v>19.23076288</v>
      </c>
      <c r="R125" s="250">
        <f t="shared" si="15"/>
        <v>13.73032655</v>
      </c>
      <c r="S125" s="250">
        <f t="shared" si="5"/>
        <v>0.2829420582</v>
      </c>
      <c r="T125" s="250">
        <f t="shared" si="6"/>
        <v>0.7557853939</v>
      </c>
      <c r="U125" s="250">
        <f t="shared" si="7"/>
        <v>25.11627212</v>
      </c>
      <c r="V125" s="368">
        <f t="shared" si="8"/>
        <v>39.24034898</v>
      </c>
      <c r="W125" s="250" t="str">
        <f t="shared" si="9"/>
        <v>False</v>
      </c>
      <c r="X125" s="269">
        <f t="shared" si="10"/>
        <v>1.247095119</v>
      </c>
    </row>
    <row r="126" ht="12.75" customHeight="1">
      <c r="A126" s="266"/>
      <c r="J126" s="250">
        <f t="shared" si="11"/>
        <v>81</v>
      </c>
      <c r="K126" s="250">
        <f t="shared" si="12"/>
        <v>10.08859511</v>
      </c>
      <c r="L126" s="250">
        <f t="shared" si="13"/>
        <v>371.5538834</v>
      </c>
      <c r="M126" s="250">
        <f t="shared" si="14"/>
        <v>355.7722155</v>
      </c>
      <c r="N126" s="250">
        <f t="shared" si="1"/>
        <v>21.10242894</v>
      </c>
      <c r="O126" s="250">
        <f t="shared" si="2"/>
        <v>19.31179641</v>
      </c>
      <c r="P126" s="250" t="str">
        <f t="shared" si="3"/>
        <v>True</v>
      </c>
      <c r="Q126" s="250">
        <f t="shared" si="4"/>
        <v>19.31179641</v>
      </c>
      <c r="R126" s="250">
        <f t="shared" si="15"/>
        <v>13.97465026</v>
      </c>
      <c r="S126" s="250">
        <f t="shared" si="5"/>
        <v>0.2856427667</v>
      </c>
      <c r="T126" s="250">
        <f t="shared" si="6"/>
        <v>0.7624801383</v>
      </c>
      <c r="U126" s="250">
        <f t="shared" si="7"/>
        <v>25.56320256</v>
      </c>
      <c r="V126" s="368">
        <f t="shared" si="8"/>
        <v>39.48966781</v>
      </c>
      <c r="W126" s="250" t="str">
        <f t="shared" si="9"/>
        <v>False</v>
      </c>
      <c r="X126" s="269">
        <f t="shared" si="10"/>
        <v>1.260666202</v>
      </c>
    </row>
    <row r="127" ht="12.75" customHeight="1">
      <c r="A127" s="270"/>
      <c r="B127" s="371"/>
      <c r="C127" s="371"/>
      <c r="D127" s="371"/>
      <c r="E127" s="371"/>
      <c r="F127" s="371"/>
      <c r="G127" s="371"/>
      <c r="H127" s="371"/>
      <c r="J127" s="250">
        <f t="shared" si="11"/>
        <v>82</v>
      </c>
      <c r="K127" s="250">
        <f t="shared" si="12"/>
        <v>10.18723802</v>
      </c>
      <c r="L127" s="250">
        <f t="shared" si="13"/>
        <v>379.9341037</v>
      </c>
      <c r="M127" s="250">
        <f t="shared" si="14"/>
        <v>363.8871178</v>
      </c>
      <c r="N127" s="250">
        <f t="shared" si="1"/>
        <v>21.23498345</v>
      </c>
      <c r="O127" s="250">
        <f t="shared" si="2"/>
        <v>19.39177642</v>
      </c>
      <c r="P127" s="250" t="str">
        <f t="shared" si="3"/>
        <v>True</v>
      </c>
      <c r="Q127" s="250">
        <f t="shared" si="4"/>
        <v>19.39177642</v>
      </c>
      <c r="R127" s="250">
        <f t="shared" si="15"/>
        <v>14.22006037</v>
      </c>
      <c r="S127" s="250">
        <f t="shared" si="5"/>
        <v>0.2883336403</v>
      </c>
      <c r="T127" s="250">
        <f t="shared" si="6"/>
        <v>0.7691459926</v>
      </c>
      <c r="U127" s="250">
        <f t="shared" si="7"/>
        <v>26.0121203</v>
      </c>
      <c r="V127" s="368">
        <f t="shared" si="8"/>
        <v>39.73729851</v>
      </c>
      <c r="W127" s="250" t="str">
        <f t="shared" si="9"/>
        <v>False</v>
      </c>
      <c r="X127" s="269">
        <f t="shared" si="10"/>
        <v>1.274203304</v>
      </c>
    </row>
    <row r="128" ht="12.75" customHeight="1">
      <c r="A128" s="266"/>
      <c r="J128" s="250">
        <f t="shared" si="11"/>
        <v>83</v>
      </c>
      <c r="K128" s="250">
        <f t="shared" si="12"/>
        <v>10.28554419</v>
      </c>
      <c r="L128" s="250">
        <f t="shared" si="13"/>
        <v>388.3927224</v>
      </c>
      <c r="M128" s="250">
        <f t="shared" si="14"/>
        <v>372.0793948</v>
      </c>
      <c r="N128" s="250">
        <f t="shared" si="1"/>
        <v>21.36665328</v>
      </c>
      <c r="O128" s="250">
        <f t="shared" si="2"/>
        <v>19.47072989</v>
      </c>
      <c r="P128" s="250" t="str">
        <f t="shared" si="3"/>
        <v>True</v>
      </c>
      <c r="Q128" s="250">
        <f t="shared" si="4"/>
        <v>19.47072989</v>
      </c>
      <c r="R128" s="250">
        <f t="shared" si="15"/>
        <v>14.4665474</v>
      </c>
      <c r="S128" s="250">
        <f t="shared" si="5"/>
        <v>0.2910148387</v>
      </c>
      <c r="T128" s="250">
        <f t="shared" si="6"/>
        <v>0.7757834467</v>
      </c>
      <c r="U128" s="250">
        <f t="shared" si="7"/>
        <v>26.46300799</v>
      </c>
      <c r="V128" s="368">
        <f t="shared" si="8"/>
        <v>39.98327391</v>
      </c>
      <c r="W128" s="250" t="str">
        <f t="shared" si="9"/>
        <v>False</v>
      </c>
      <c r="X128" s="269">
        <f t="shared" si="10"/>
        <v>1.287706944</v>
      </c>
    </row>
    <row r="129" ht="12.75" customHeight="1">
      <c r="A129" s="266"/>
      <c r="J129" s="250">
        <f t="shared" si="11"/>
        <v>84</v>
      </c>
      <c r="K129" s="250">
        <f t="shared" si="12"/>
        <v>10.38351904</v>
      </c>
      <c r="L129" s="250">
        <f t="shared" si="13"/>
        <v>396.9294612</v>
      </c>
      <c r="M129" s="250">
        <f t="shared" si="14"/>
        <v>380.3487769</v>
      </c>
      <c r="N129" s="250">
        <f t="shared" si="1"/>
        <v>21.49745541</v>
      </c>
      <c r="O129" s="250">
        <f t="shared" si="2"/>
        <v>19.54868278</v>
      </c>
      <c r="P129" s="250" t="str">
        <f t="shared" si="3"/>
        <v>True</v>
      </c>
      <c r="Q129" s="250">
        <f t="shared" si="4"/>
        <v>19.54868278</v>
      </c>
      <c r="R129" s="250">
        <f t="shared" si="15"/>
        <v>14.71410204</v>
      </c>
      <c r="S129" s="250">
        <f t="shared" si="5"/>
        <v>0.2936865176</v>
      </c>
      <c r="T129" s="250">
        <f t="shared" si="6"/>
        <v>0.7823929766</v>
      </c>
      <c r="U129" s="250">
        <f t="shared" si="7"/>
        <v>26.91584862</v>
      </c>
      <c r="V129" s="368">
        <f t="shared" si="8"/>
        <v>40.22762579</v>
      </c>
      <c r="W129" s="250" t="str">
        <f t="shared" si="9"/>
        <v>False</v>
      </c>
      <c r="X129" s="269">
        <f t="shared" si="10"/>
        <v>1.301177622</v>
      </c>
    </row>
    <row r="130" ht="12.75" customHeight="1">
      <c r="A130" s="266"/>
      <c r="I130" s="371"/>
      <c r="J130" s="371">
        <f t="shared" si="11"/>
        <v>85</v>
      </c>
      <c r="K130" s="250">
        <f t="shared" si="12"/>
        <v>10.4811678</v>
      </c>
      <c r="L130" s="250">
        <f t="shared" si="13"/>
        <v>405.5440468</v>
      </c>
      <c r="M130" s="250">
        <f t="shared" si="14"/>
        <v>388.694999</v>
      </c>
      <c r="N130" s="250">
        <f t="shared" si="1"/>
        <v>21.62740627</v>
      </c>
      <c r="O130" s="250">
        <f t="shared" si="2"/>
        <v>19.62566007</v>
      </c>
      <c r="P130" s="250" t="str">
        <f t="shared" si="3"/>
        <v>True</v>
      </c>
      <c r="Q130" s="250">
        <f t="shared" si="4"/>
        <v>19.62566007</v>
      </c>
      <c r="R130" s="250">
        <f t="shared" si="15"/>
        <v>14.96271521</v>
      </c>
      <c r="S130" s="250">
        <f t="shared" si="5"/>
        <v>0.296348828</v>
      </c>
      <c r="T130" s="250">
        <f t="shared" si="6"/>
        <v>0.7889750442</v>
      </c>
      <c r="U130" s="250">
        <f t="shared" si="7"/>
        <v>27.37062557</v>
      </c>
      <c r="V130" s="368">
        <f t="shared" si="8"/>
        <v>40.47038493</v>
      </c>
      <c r="W130" s="250" t="str">
        <f t="shared" si="9"/>
        <v>False</v>
      </c>
      <c r="X130" s="269">
        <f t="shared" si="10"/>
        <v>1.314615829</v>
      </c>
    </row>
    <row r="131" ht="12.75" customHeight="1">
      <c r="A131" s="266"/>
      <c r="J131" s="250">
        <f t="shared" si="11"/>
        <v>86</v>
      </c>
      <c r="K131" s="250">
        <f t="shared" si="12"/>
        <v>10.57849557</v>
      </c>
      <c r="L131" s="250">
        <f t="shared" si="13"/>
        <v>414.2362097</v>
      </c>
      <c r="M131" s="250">
        <f t="shared" si="14"/>
        <v>397.1177999</v>
      </c>
      <c r="N131" s="250">
        <f t="shared" si="1"/>
        <v>21.75652181</v>
      </c>
      <c r="O131" s="250">
        <f t="shared" si="2"/>
        <v>19.70168583</v>
      </c>
      <c r="P131" s="250" t="str">
        <f t="shared" si="3"/>
        <v>True</v>
      </c>
      <c r="Q131" s="250">
        <f t="shared" si="4"/>
        <v>19.70168583</v>
      </c>
      <c r="R131" s="250">
        <f t="shared" si="15"/>
        <v>15.212378</v>
      </c>
      <c r="S131" s="250">
        <f t="shared" si="5"/>
        <v>0.2990019168</v>
      </c>
      <c r="T131" s="250">
        <f t="shared" si="6"/>
        <v>0.7955300985</v>
      </c>
      <c r="U131" s="250">
        <f t="shared" si="7"/>
        <v>27.82732254</v>
      </c>
      <c r="V131" s="368">
        <f t="shared" si="8"/>
        <v>40.71158114</v>
      </c>
      <c r="W131" s="250" t="str">
        <f t="shared" si="9"/>
        <v>False</v>
      </c>
      <c r="X131" s="269">
        <f t="shared" si="10"/>
        <v>1.32802204</v>
      </c>
    </row>
    <row r="132" ht="12.75" customHeight="1">
      <c r="A132" s="270"/>
      <c r="B132" s="371"/>
      <c r="C132" s="371"/>
      <c r="D132" s="371"/>
      <c r="E132" s="371"/>
      <c r="F132" s="371"/>
      <c r="G132" s="371"/>
      <c r="H132" s="371"/>
      <c r="J132" s="250">
        <f t="shared" si="11"/>
        <v>87</v>
      </c>
      <c r="K132" s="250">
        <f t="shared" si="12"/>
        <v>10.67550732</v>
      </c>
      <c r="L132" s="250">
        <f t="shared" si="13"/>
        <v>423.0056852</v>
      </c>
      <c r="M132" s="250">
        <f t="shared" si="14"/>
        <v>405.6169227</v>
      </c>
      <c r="N132" s="250">
        <f t="shared" si="1"/>
        <v>21.88481747</v>
      </c>
      <c r="O132" s="250">
        <f t="shared" si="2"/>
        <v>19.77678325</v>
      </c>
      <c r="P132" s="250" t="str">
        <f t="shared" si="3"/>
        <v>True</v>
      </c>
      <c r="Q132" s="250">
        <f t="shared" si="4"/>
        <v>19.77678325</v>
      </c>
      <c r="R132" s="250">
        <f t="shared" si="15"/>
        <v>15.46308169</v>
      </c>
      <c r="S132" s="250">
        <f t="shared" si="5"/>
        <v>0.3016459268</v>
      </c>
      <c r="T132" s="250">
        <f t="shared" si="6"/>
        <v>0.8020585756</v>
      </c>
      <c r="U132" s="250">
        <f t="shared" si="7"/>
        <v>28.2859236</v>
      </c>
      <c r="V132" s="368">
        <f t="shared" si="8"/>
        <v>40.95124336</v>
      </c>
      <c r="W132" s="250" t="str">
        <f t="shared" si="9"/>
        <v>False</v>
      </c>
      <c r="X132" s="269">
        <f t="shared" si="10"/>
        <v>1.341396719</v>
      </c>
    </row>
    <row r="133" ht="12.75" customHeight="1">
      <c r="A133" s="266"/>
      <c r="J133" s="250">
        <f t="shared" si="11"/>
        <v>88</v>
      </c>
      <c r="K133" s="250">
        <f t="shared" si="12"/>
        <v>10.77220786</v>
      </c>
      <c r="L133" s="250">
        <f t="shared" si="13"/>
        <v>431.8522123</v>
      </c>
      <c r="M133" s="250">
        <f t="shared" si="14"/>
        <v>414.1921145</v>
      </c>
      <c r="N133" s="250">
        <f t="shared" si="1"/>
        <v>22.01230823</v>
      </c>
      <c r="O133" s="250">
        <f t="shared" si="2"/>
        <v>19.85097467</v>
      </c>
      <c r="P133" s="250" t="str">
        <f t="shared" si="3"/>
        <v>True</v>
      </c>
      <c r="Q133" s="250">
        <f t="shared" si="4"/>
        <v>19.85097467</v>
      </c>
      <c r="R133" s="250">
        <f t="shared" si="15"/>
        <v>15.71481775</v>
      </c>
      <c r="S133" s="250">
        <f t="shared" si="5"/>
        <v>0.3042809968</v>
      </c>
      <c r="T133" s="250">
        <f t="shared" si="6"/>
        <v>0.8085608997</v>
      </c>
      <c r="U133" s="250">
        <f t="shared" si="7"/>
        <v>28.74641311</v>
      </c>
      <c r="V133" s="368">
        <f t="shared" si="8"/>
        <v>41.18939962</v>
      </c>
      <c r="W133" s="250" t="str">
        <f t="shared" si="9"/>
        <v>False</v>
      </c>
      <c r="X133" s="269">
        <f t="shared" si="10"/>
        <v>1.354740315</v>
      </c>
    </row>
    <row r="134" ht="12.75" customHeight="1">
      <c r="A134" s="266"/>
      <c r="J134" s="250">
        <f t="shared" si="11"/>
        <v>89</v>
      </c>
      <c r="K134" s="250">
        <f t="shared" si="12"/>
        <v>10.8686019</v>
      </c>
      <c r="L134" s="250">
        <f t="shared" si="13"/>
        <v>440.7755341</v>
      </c>
      <c r="M134" s="250">
        <f t="shared" si="14"/>
        <v>422.8431259</v>
      </c>
      <c r="N134" s="250">
        <f t="shared" si="1"/>
        <v>22.13900862</v>
      </c>
      <c r="O134" s="250">
        <f t="shared" si="2"/>
        <v>19.92428165</v>
      </c>
      <c r="P134" s="250" t="str">
        <f t="shared" si="3"/>
        <v>True</v>
      </c>
      <c r="Q134" s="250">
        <f t="shared" si="4"/>
        <v>19.92428165</v>
      </c>
      <c r="R134" s="250">
        <f t="shared" si="15"/>
        <v>15.96757781</v>
      </c>
      <c r="S134" s="250">
        <f t="shared" si="5"/>
        <v>0.3069072623</v>
      </c>
      <c r="T134" s="250">
        <f t="shared" si="6"/>
        <v>0.815037483</v>
      </c>
      <c r="U134" s="250">
        <f t="shared" si="7"/>
        <v>29.20877578</v>
      </c>
      <c r="V134" s="368">
        <f t="shared" si="8"/>
        <v>41.42607712</v>
      </c>
      <c r="W134" s="250" t="str">
        <f t="shared" si="9"/>
        <v>False</v>
      </c>
      <c r="X134" s="269">
        <f t="shared" si="10"/>
        <v>1.368053269</v>
      </c>
    </row>
    <row r="135" ht="12.75" customHeight="1">
      <c r="A135" s="266"/>
      <c r="I135" s="371"/>
      <c r="J135" s="371">
        <f t="shared" si="11"/>
        <v>90</v>
      </c>
      <c r="K135" s="250">
        <f t="shared" si="12"/>
        <v>10.96469399</v>
      </c>
      <c r="L135" s="250">
        <f t="shared" si="13"/>
        <v>449.7753977</v>
      </c>
      <c r="M135" s="250">
        <f t="shared" si="14"/>
        <v>431.5697116</v>
      </c>
      <c r="N135" s="250">
        <f t="shared" si="1"/>
        <v>22.26493273</v>
      </c>
      <c r="O135" s="250">
        <f t="shared" si="2"/>
        <v>19.99672498</v>
      </c>
      <c r="P135" s="250" t="str">
        <f t="shared" si="3"/>
        <v>True</v>
      </c>
      <c r="Q135" s="250">
        <f t="shared" si="4"/>
        <v>19.99672498</v>
      </c>
      <c r="R135" s="250">
        <f t="shared" si="15"/>
        <v>16.22135367</v>
      </c>
      <c r="S135" s="250">
        <f t="shared" si="5"/>
        <v>0.3095248547</v>
      </c>
      <c r="T135" s="250">
        <f t="shared" si="6"/>
        <v>0.8214887269</v>
      </c>
      <c r="U135" s="250">
        <f t="shared" si="7"/>
        <v>29.6729966</v>
      </c>
      <c r="V135" s="368">
        <f t="shared" si="8"/>
        <v>41.66130226</v>
      </c>
      <c r="W135" s="250" t="str">
        <f t="shared" si="9"/>
        <v>False</v>
      </c>
      <c r="X135" s="269">
        <f t="shared" si="10"/>
        <v>1.381336009</v>
      </c>
    </row>
    <row r="136" ht="12.75" customHeight="1">
      <c r="A136" s="266"/>
      <c r="J136" s="250">
        <f t="shared" si="11"/>
        <v>91</v>
      </c>
      <c r="K136" s="250">
        <f t="shared" si="12"/>
        <v>11.06048858</v>
      </c>
      <c r="L136" s="250">
        <f t="shared" si="13"/>
        <v>458.8515539</v>
      </c>
      <c r="M136" s="250">
        <f t="shared" si="14"/>
        <v>440.3716298</v>
      </c>
      <c r="N136" s="250">
        <f t="shared" si="1"/>
        <v>22.39009427</v>
      </c>
      <c r="O136" s="250">
        <f t="shared" si="2"/>
        <v>20.06832473</v>
      </c>
      <c r="P136" s="250" t="str">
        <f t="shared" si="3"/>
        <v>True</v>
      </c>
      <c r="Q136" s="250">
        <f t="shared" si="4"/>
        <v>20.06832473</v>
      </c>
      <c r="R136" s="250">
        <f t="shared" si="15"/>
        <v>16.47613728</v>
      </c>
      <c r="S136" s="250">
        <f t="shared" si="5"/>
        <v>0.3121339023</v>
      </c>
      <c r="T136" s="250">
        <f t="shared" si="6"/>
        <v>0.8279150215</v>
      </c>
      <c r="U136" s="250">
        <f t="shared" si="7"/>
        <v>30.13906086</v>
      </c>
      <c r="V136" s="368">
        <f t="shared" si="8"/>
        <v>41.89510067</v>
      </c>
      <c r="W136" s="250" t="str">
        <f t="shared" si="9"/>
        <v>False</v>
      </c>
      <c r="X136" s="269">
        <f t="shared" si="10"/>
        <v>1.394588952</v>
      </c>
    </row>
    <row r="137" ht="12.75" customHeight="1">
      <c r="A137" s="270"/>
      <c r="B137" s="371"/>
      <c r="C137" s="371"/>
      <c r="D137" s="371"/>
      <c r="E137" s="371"/>
      <c r="F137" s="371"/>
      <c r="G137" s="371"/>
      <c r="H137" s="371"/>
      <c r="J137" s="250">
        <f t="shared" si="11"/>
        <v>92</v>
      </c>
      <c r="K137" s="250">
        <f t="shared" si="12"/>
        <v>11.15599002</v>
      </c>
      <c r="L137" s="250">
        <f t="shared" si="13"/>
        <v>468.0037571</v>
      </c>
      <c r="M137" s="250">
        <f t="shared" si="14"/>
        <v>449.2486422</v>
      </c>
      <c r="N137" s="250">
        <f t="shared" si="1"/>
        <v>22.51450652</v>
      </c>
      <c r="O137" s="250">
        <f t="shared" si="2"/>
        <v>20.13910029</v>
      </c>
      <c r="P137" s="250" t="str">
        <f t="shared" si="3"/>
        <v>True</v>
      </c>
      <c r="Q137" s="250">
        <f t="shared" si="4"/>
        <v>20.13910029</v>
      </c>
      <c r="R137" s="250">
        <f t="shared" si="15"/>
        <v>16.73192077</v>
      </c>
      <c r="S137" s="250">
        <f t="shared" si="5"/>
        <v>0.3147345299</v>
      </c>
      <c r="T137" s="250">
        <f t="shared" si="6"/>
        <v>0.834316747</v>
      </c>
      <c r="U137" s="250">
        <f t="shared" si="7"/>
        <v>30.60695415</v>
      </c>
      <c r="V137" s="368">
        <f t="shared" si="8"/>
        <v>42.12749723</v>
      </c>
      <c r="W137" s="250" t="str">
        <f t="shared" si="9"/>
        <v>False</v>
      </c>
      <c r="X137" s="269">
        <f t="shared" si="10"/>
        <v>1.407812504</v>
      </c>
    </row>
    <row r="138" ht="12.75" customHeight="1">
      <c r="A138" s="266"/>
      <c r="J138" s="250">
        <f t="shared" si="11"/>
        <v>93</v>
      </c>
      <c r="K138" s="250">
        <f t="shared" si="12"/>
        <v>11.25120251</v>
      </c>
      <c r="L138" s="250">
        <f t="shared" si="13"/>
        <v>477.2317655</v>
      </c>
      <c r="M138" s="250">
        <f t="shared" si="14"/>
        <v>458.2005141</v>
      </c>
      <c r="N138" s="250">
        <f t="shared" si="1"/>
        <v>22.63818241</v>
      </c>
      <c r="O138" s="250">
        <f t="shared" si="2"/>
        <v>20.20907036</v>
      </c>
      <c r="P138" s="250" t="str">
        <f t="shared" si="3"/>
        <v>True</v>
      </c>
      <c r="Q138" s="250">
        <f t="shared" si="4"/>
        <v>20.20907036</v>
      </c>
      <c r="R138" s="250">
        <f t="shared" si="15"/>
        <v>16.9886964</v>
      </c>
      <c r="S138" s="250">
        <f t="shared" si="5"/>
        <v>0.3173268591</v>
      </c>
      <c r="T138" s="250">
        <f t="shared" si="6"/>
        <v>0.8406942734</v>
      </c>
      <c r="U138" s="250">
        <f t="shared" si="7"/>
        <v>31.07666233</v>
      </c>
      <c r="V138" s="368">
        <f t="shared" si="8"/>
        <v>42.35851613</v>
      </c>
      <c r="W138" s="250" t="str">
        <f t="shared" si="9"/>
        <v>False</v>
      </c>
      <c r="X138" s="269">
        <f t="shared" si="10"/>
        <v>1.421007063</v>
      </c>
    </row>
    <row r="139" ht="12.75" customHeight="1">
      <c r="A139" s="266"/>
      <c r="J139" s="250">
        <f t="shared" si="11"/>
        <v>94</v>
      </c>
      <c r="K139" s="250">
        <f t="shared" si="12"/>
        <v>11.34613018</v>
      </c>
      <c r="L139" s="250">
        <f t="shared" si="13"/>
        <v>486.5353407</v>
      </c>
      <c r="M139" s="250">
        <f t="shared" si="14"/>
        <v>467.227014</v>
      </c>
      <c r="N139" s="250">
        <f t="shared" si="1"/>
        <v>22.76113448</v>
      </c>
      <c r="O139" s="250">
        <f t="shared" si="2"/>
        <v>20.27825305</v>
      </c>
      <c r="P139" s="250" t="str">
        <f t="shared" si="3"/>
        <v>True</v>
      </c>
      <c r="Q139" s="250">
        <f t="shared" si="4"/>
        <v>20.27825305</v>
      </c>
      <c r="R139" s="250">
        <f t="shared" si="15"/>
        <v>17.24645659</v>
      </c>
      <c r="S139" s="250">
        <f t="shared" si="5"/>
        <v>0.3199110085</v>
      </c>
      <c r="T139" s="250">
        <f t="shared" si="6"/>
        <v>0.8470479609</v>
      </c>
      <c r="U139" s="250">
        <f t="shared" si="7"/>
        <v>31.54817151</v>
      </c>
      <c r="V139" s="368">
        <f t="shared" si="8"/>
        <v>42.58818087</v>
      </c>
      <c r="W139" s="250" t="str">
        <f t="shared" si="9"/>
        <v>False</v>
      </c>
      <c r="X139" s="269">
        <f t="shared" si="10"/>
        <v>1.434173015</v>
      </c>
    </row>
    <row r="140" ht="12.75" customHeight="1">
      <c r="A140" s="266"/>
      <c r="I140" s="371"/>
      <c r="J140" s="371">
        <f t="shared" si="11"/>
        <v>95</v>
      </c>
      <c r="K140" s="250">
        <f t="shared" si="12"/>
        <v>11.44077703</v>
      </c>
      <c r="L140" s="250">
        <f t="shared" si="13"/>
        <v>495.9142476</v>
      </c>
      <c r="M140" s="250">
        <f t="shared" si="14"/>
        <v>476.3279137</v>
      </c>
      <c r="N140" s="250">
        <f t="shared" si="1"/>
        <v>22.88337494</v>
      </c>
      <c r="O140" s="250">
        <f t="shared" si="2"/>
        <v>20.34666585</v>
      </c>
      <c r="P140" s="250" t="str">
        <f t="shared" si="3"/>
        <v>True</v>
      </c>
      <c r="Q140" s="250">
        <f t="shared" si="4"/>
        <v>20.34666585</v>
      </c>
      <c r="R140" s="250">
        <f t="shared" si="15"/>
        <v>17.5051939</v>
      </c>
      <c r="S140" s="250">
        <f t="shared" si="5"/>
        <v>0.3224870936</v>
      </c>
      <c r="T140" s="250">
        <f t="shared" si="6"/>
        <v>0.8533781607</v>
      </c>
      <c r="U140" s="250">
        <f t="shared" si="7"/>
        <v>32.02146811</v>
      </c>
      <c r="V140" s="368">
        <f t="shared" si="8"/>
        <v>42.81651428</v>
      </c>
      <c r="W140" s="250" t="str">
        <f t="shared" si="9"/>
        <v>False</v>
      </c>
      <c r="X140" s="269">
        <f t="shared" si="10"/>
        <v>1.447310738</v>
      </c>
    </row>
    <row r="141" ht="12.75" customHeight="1">
      <c r="A141" s="266"/>
      <c r="J141" s="250">
        <f t="shared" si="11"/>
        <v>96</v>
      </c>
      <c r="K141" s="250">
        <f t="shared" si="12"/>
        <v>11.53514697</v>
      </c>
      <c r="L141" s="250">
        <f t="shared" si="13"/>
        <v>505.3682546</v>
      </c>
      <c r="M141" s="250">
        <f t="shared" si="14"/>
        <v>485.5029884</v>
      </c>
      <c r="N141" s="250">
        <f t="shared" si="1"/>
        <v>23.00491565</v>
      </c>
      <c r="O141" s="250">
        <f t="shared" si="2"/>
        <v>20.41432566</v>
      </c>
      <c r="P141" s="250" t="str">
        <f t="shared" si="3"/>
        <v>True</v>
      </c>
      <c r="Q141" s="250">
        <f t="shared" si="4"/>
        <v>20.41432566</v>
      </c>
      <c r="R141" s="250">
        <f t="shared" si="15"/>
        <v>17.76490103</v>
      </c>
      <c r="S141" s="250">
        <f t="shared" si="5"/>
        <v>0.3250552273</v>
      </c>
      <c r="T141" s="250">
        <f t="shared" si="6"/>
        <v>0.8596852149</v>
      </c>
      <c r="U141" s="250">
        <f t="shared" si="7"/>
        <v>32.49653874</v>
      </c>
      <c r="V141" s="368">
        <f t="shared" si="8"/>
        <v>43.04353857</v>
      </c>
      <c r="W141" s="250" t="str">
        <f t="shared" si="9"/>
        <v>False</v>
      </c>
      <c r="X141" s="269">
        <f t="shared" si="10"/>
        <v>1.460420601</v>
      </c>
    </row>
    <row r="142" ht="12.75" customHeight="1">
      <c r="A142" s="270"/>
      <c r="B142" s="371"/>
      <c r="C142" s="371"/>
      <c r="D142" s="371"/>
      <c r="E142" s="371"/>
      <c r="F142" s="371"/>
      <c r="G142" s="371"/>
      <c r="H142" s="371"/>
      <c r="J142" s="250">
        <f t="shared" si="11"/>
        <v>97</v>
      </c>
      <c r="K142" s="250">
        <f t="shared" si="12"/>
        <v>11.62924382</v>
      </c>
      <c r="L142" s="250">
        <f t="shared" si="13"/>
        <v>514.8971332</v>
      </c>
      <c r="M142" s="250">
        <f t="shared" si="14"/>
        <v>494.7520162</v>
      </c>
      <c r="N142" s="250">
        <f t="shared" si="1"/>
        <v>23.12576816</v>
      </c>
      <c r="O142" s="250">
        <f t="shared" si="2"/>
        <v>20.48124884</v>
      </c>
      <c r="P142" s="250" t="str">
        <f t="shared" si="3"/>
        <v>True</v>
      </c>
      <c r="Q142" s="250">
        <f t="shared" si="4"/>
        <v>20.48124884</v>
      </c>
      <c r="R142" s="250">
        <f t="shared" si="15"/>
        <v>18.02557082</v>
      </c>
      <c r="S142" s="250">
        <f t="shared" si="5"/>
        <v>0.3276155193</v>
      </c>
      <c r="T142" s="250">
        <f t="shared" si="6"/>
        <v>0.8659694572</v>
      </c>
      <c r="U142" s="250">
        <f t="shared" si="7"/>
        <v>32.97337032</v>
      </c>
      <c r="V142" s="368">
        <f t="shared" si="8"/>
        <v>43.26927535</v>
      </c>
      <c r="W142" s="250" t="str">
        <f t="shared" si="9"/>
        <v>False</v>
      </c>
      <c r="X142" s="269">
        <f t="shared" si="10"/>
        <v>1.473502963</v>
      </c>
    </row>
    <row r="143" ht="12.75" customHeight="1">
      <c r="A143" s="266"/>
      <c r="J143" s="250">
        <f t="shared" si="11"/>
        <v>98</v>
      </c>
      <c r="K143" s="250">
        <f t="shared" si="12"/>
        <v>11.7230713</v>
      </c>
      <c r="L143" s="250">
        <f t="shared" si="13"/>
        <v>524.5006583</v>
      </c>
      <c r="M143" s="250">
        <f t="shared" si="14"/>
        <v>504.0747783</v>
      </c>
      <c r="N143" s="250">
        <f t="shared" si="1"/>
        <v>23.24594369</v>
      </c>
      <c r="O143" s="250">
        <f t="shared" si="2"/>
        <v>20.54745124</v>
      </c>
      <c r="P143" s="250" t="str">
        <f t="shared" si="3"/>
        <v>True</v>
      </c>
      <c r="Q143" s="250">
        <f t="shared" si="4"/>
        <v>20.54745124</v>
      </c>
      <c r="R143" s="250">
        <f t="shared" si="15"/>
        <v>18.28719621</v>
      </c>
      <c r="S143" s="250">
        <f t="shared" si="5"/>
        <v>0.330168077</v>
      </c>
      <c r="T143" s="250">
        <f t="shared" si="6"/>
        <v>0.8722312128</v>
      </c>
      <c r="U143" s="250">
        <f t="shared" si="7"/>
        <v>33.45194995</v>
      </c>
      <c r="V143" s="368">
        <f t="shared" si="8"/>
        <v>43.49374564</v>
      </c>
      <c r="W143" s="250" t="str">
        <f t="shared" si="9"/>
        <v>False</v>
      </c>
      <c r="X143" s="269">
        <f t="shared" si="10"/>
        <v>1.486558176</v>
      </c>
    </row>
    <row r="144" ht="12.75" customHeight="1">
      <c r="A144" s="266"/>
      <c r="J144" s="250">
        <f t="shared" si="11"/>
        <v>99</v>
      </c>
      <c r="K144" s="250">
        <f t="shared" si="12"/>
        <v>11.81663304</v>
      </c>
      <c r="L144" s="250">
        <f t="shared" si="13"/>
        <v>534.1786075</v>
      </c>
      <c r="M144" s="250">
        <f t="shared" si="14"/>
        <v>513.4710589</v>
      </c>
      <c r="N144" s="250">
        <f t="shared" si="1"/>
        <v>23.36545317</v>
      </c>
      <c r="O144" s="250">
        <f t="shared" si="2"/>
        <v>20.61294819</v>
      </c>
      <c r="P144" s="250" t="str">
        <f t="shared" si="3"/>
        <v>True</v>
      </c>
      <c r="Q144" s="250">
        <f t="shared" si="4"/>
        <v>20.61294819</v>
      </c>
      <c r="R144" s="250">
        <f t="shared" si="15"/>
        <v>18.54977031</v>
      </c>
      <c r="S144" s="250">
        <f t="shared" si="5"/>
        <v>0.3327130051</v>
      </c>
      <c r="T144" s="250">
        <f t="shared" si="6"/>
        <v>0.8784707989</v>
      </c>
      <c r="U144" s="250">
        <f t="shared" si="7"/>
        <v>33.93226501</v>
      </c>
      <c r="V144" s="368">
        <f t="shared" si="8"/>
        <v>43.7169699</v>
      </c>
      <c r="W144" s="250" t="str">
        <f t="shared" si="9"/>
        <v>False</v>
      </c>
      <c r="X144" s="269">
        <f t="shared" si="10"/>
        <v>1.499586584</v>
      </c>
    </row>
    <row r="145" ht="12.75" customHeight="1">
      <c r="A145" s="266"/>
      <c r="J145" s="250">
        <f t="shared" si="11"/>
        <v>100</v>
      </c>
      <c r="K145" s="250">
        <f>species19!$C$29*(R144^species19!$C$30)*U144</f>
        <v>-15.53079769</v>
      </c>
      <c r="L145" s="250">
        <f t="shared" si="13"/>
        <v>516.4900316</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0.6</v>
      </c>
      <c r="E3" s="276">
        <v>0.8</v>
      </c>
      <c r="F3" s="277">
        <v>0.8637</v>
      </c>
      <c r="G3" s="277">
        <v>0.724</v>
      </c>
      <c r="H3" s="277" t="s">
        <v>2311</v>
      </c>
      <c r="X3" s="269"/>
    </row>
    <row r="4" ht="12.75" customHeight="1">
      <c r="A4" s="273"/>
      <c r="B4" s="278" t="s">
        <v>2312</v>
      </c>
      <c r="C4" s="279">
        <v>1.0436</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0.2902</v>
      </c>
      <c r="E7" s="276">
        <v>0.04</v>
      </c>
      <c r="F7" s="277">
        <v>0.1164</v>
      </c>
      <c r="G7" s="277">
        <v>0.2902</v>
      </c>
      <c r="H7" s="277" t="s">
        <v>2311</v>
      </c>
      <c r="X7" s="269"/>
    </row>
    <row r="8" ht="12.75" customHeight="1">
      <c r="A8" s="289"/>
      <c r="B8" s="290" t="s">
        <v>2315</v>
      </c>
      <c r="C8" s="291">
        <v>0.9715</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0.55</v>
      </c>
      <c r="E11" s="276">
        <v>0.25</v>
      </c>
      <c r="F11" s="277">
        <v>0.15</v>
      </c>
      <c r="G11" s="277">
        <v>0.55</v>
      </c>
      <c r="H11" s="277" t="s">
        <v>2311</v>
      </c>
      <c r="X11" s="269"/>
    </row>
    <row r="12" ht="12.75" customHeight="1">
      <c r="A12" s="295"/>
      <c r="B12" s="296" t="s">
        <v>2318</v>
      </c>
      <c r="C12" s="297">
        <v>0.7092</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0.037009586</v>
      </c>
      <c r="E15" s="276">
        <v>0.03</v>
      </c>
      <c r="F15" s="277">
        <v>0.0265</v>
      </c>
      <c r="G15" s="277">
        <v>0.0303</v>
      </c>
      <c r="H15" s="277" t="s">
        <v>2311</v>
      </c>
      <c r="X15" s="269"/>
    </row>
    <row r="16" ht="12.75" customHeight="1">
      <c r="A16" s="266"/>
      <c r="B16" s="302" t="s">
        <v>153</v>
      </c>
      <c r="C16" s="303">
        <v>0.37864715</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82.10274296</v>
      </c>
      <c r="D19" s="250"/>
      <c r="E19" s="276">
        <v>100.0</v>
      </c>
      <c r="F19" s="277">
        <v>160.81198</v>
      </c>
      <c r="G19" s="277">
        <v>80.2588695</v>
      </c>
      <c r="H19" s="277" t="s">
        <v>2311</v>
      </c>
      <c r="X19" s="269"/>
    </row>
    <row r="20" ht="12.75" customHeight="1">
      <c r="A20" s="306"/>
      <c r="B20" s="307" t="s">
        <v>158</v>
      </c>
      <c r="C20" s="308">
        <v>0.931395379</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species'!P27</f>
        <v>28.956</v>
      </c>
      <c r="E24" s="276" t="s">
        <v>2324</v>
      </c>
      <c r="F24" s="277">
        <v>31.464273</v>
      </c>
      <c r="G24" s="277">
        <v>30.112785</v>
      </c>
      <c r="H24" s="277" t="s">
        <v>2311</v>
      </c>
      <c r="X24" s="269"/>
    </row>
    <row r="25" ht="12.75" customHeight="1">
      <c r="A25" s="266"/>
      <c r="B25" s="314" t="s">
        <v>170</v>
      </c>
      <c r="C25" s="315">
        <v>8.4</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1.0</v>
      </c>
      <c r="D28" s="250"/>
      <c r="E28" s="276">
        <v>1.5</v>
      </c>
      <c r="F28" s="277">
        <v>1.5056</v>
      </c>
      <c r="G28" s="277">
        <v>0.58408</v>
      </c>
      <c r="H28" s="277" t="s">
        <v>2311</v>
      </c>
      <c r="X28" s="269"/>
    </row>
    <row r="29" ht="12.75" customHeight="1">
      <c r="A29" s="266"/>
      <c r="B29" s="318" t="s">
        <v>133</v>
      </c>
      <c r="C29" s="319">
        <v>-0.4577</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species'!P10</f>
        <v>0.0000094498</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0.3169553036</v>
      </c>
      <c r="E35" s="276"/>
      <c r="F35" s="277"/>
      <c r="G35" s="277"/>
      <c r="H35" s="277"/>
      <c r="X35" s="269"/>
    </row>
    <row r="36" ht="12.75" customHeight="1">
      <c r="A36" s="330" t="s">
        <v>117</v>
      </c>
      <c r="B36" s="338"/>
      <c r="C36" s="339">
        <f>C31/C35</f>
        <v>0.0000298142984</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species'!P5</f>
        <v>400</v>
      </c>
      <c r="E39" s="276" t="s">
        <v>2324</v>
      </c>
      <c r="F39" s="277">
        <v>995.76</v>
      </c>
      <c r="G39" s="277">
        <v>764.3</v>
      </c>
      <c r="H39" s="277"/>
      <c r="X39" s="269"/>
    </row>
    <row r="40" ht="12.75" customHeight="1">
      <c r="A40" s="350" t="s">
        <v>2339</v>
      </c>
      <c r="B40" s="351"/>
      <c r="C40" s="352">
        <f>C39/2</f>
        <v>200</v>
      </c>
      <c r="E40" s="353" t="s">
        <v>2340</v>
      </c>
      <c r="F40" s="277"/>
      <c r="G40" s="277"/>
      <c r="H40" s="277"/>
      <c r="J40" s="354" t="s">
        <v>2341</v>
      </c>
      <c r="K40" s="355">
        <f t="array" ref="K40">INDEX(J:J,MATCH("True",P:P,0))</f>
        <v>15</v>
      </c>
      <c r="L40" s="356">
        <f>'All species'!P30</f>
        <v>15</v>
      </c>
      <c r="X40" s="269"/>
    </row>
    <row r="41" ht="12.75" customHeight="1">
      <c r="A41" s="382" t="s">
        <v>2342</v>
      </c>
      <c r="B41" s="351"/>
      <c r="C41" s="352">
        <f>'All species'!P6</f>
        <v>9.57</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0.0000094498</v>
      </c>
      <c r="L45" s="250">
        <f>K45</f>
        <v>0.0000094498</v>
      </c>
      <c r="M45" s="250">
        <f>L45*C44</f>
        <v>0.000009355302</v>
      </c>
      <c r="N45" s="250">
        <f t="shared" ref="N45:N144" si="1">($C$19*(S45^$C$20))-$C$21</f>
        <v>0.06417030109</v>
      </c>
      <c r="O45" s="250">
        <f t="shared" ref="O45:O144" si="2">$C$24+($C$25*(LN(S45)))</f>
        <v>-35.56564724</v>
      </c>
      <c r="P45" s="250" t="str">
        <f t="shared" ref="P45:P146" si="3">IF(P44="True", "True", IF(O45&gt;N45,"True","False"))</f>
        <v>False</v>
      </c>
      <c r="Q45" s="250">
        <f t="shared" ref="Q45:Q146" si="4">IF(P45="True", O45, N45)</f>
        <v>0.06417030109</v>
      </c>
      <c r="R45" s="250">
        <f>L45-M45</f>
        <v>0.000000094498</v>
      </c>
      <c r="S45" s="250">
        <f t="shared" ref="S45:S144" si="5">$C$15*(M45^$C$16)</f>
        <v>0.0004614446337</v>
      </c>
      <c r="T45" s="250">
        <f t="shared" ref="T45:T144" si="6">(((R45/$C$41)/$C$44)^0.5)*0.7071067812</f>
        <v>0.00007061919204</v>
      </c>
      <c r="U45" s="250">
        <f t="shared" ref="U45:U144" si="7">(((R45/$C$38)/$C$42)/2)</f>
        <v>0.000000172860964</v>
      </c>
      <c r="V45" s="368">
        <f t="shared" ref="V45:V144" si="8">0.79*((($C$41*1000000000)/(9.81*$C$39))^0.33)*(S45^0.6667)</f>
        <v>0.604457817</v>
      </c>
      <c r="W45" s="250" t="str">
        <f t="shared" ref="W45:W146" si="9">IF(Q45&gt;V45,"True","False")</f>
        <v>False</v>
      </c>
      <c r="X45" s="269">
        <f t="shared" ref="X45:X146" si="10">$C$33*(K45^$C$34)</f>
        <v>0.0000003042401769</v>
      </c>
    </row>
    <row r="46" ht="12.75" customHeight="1">
      <c r="A46" s="370" t="s">
        <v>2361</v>
      </c>
      <c r="C46" s="356">
        <f>'All species'!P33</f>
        <v>2</v>
      </c>
      <c r="J46" s="368">
        <f t="shared" ref="J46:J146" si="11">J45+1</f>
        <v>1</v>
      </c>
      <c r="K46" s="250">
        <f t="shared" ref="K46:K144" si="12">$C$28*(R45^$C$29)*U45</f>
        <v>0.0002836912879</v>
      </c>
      <c r="L46" s="250">
        <f t="shared" ref="L46:L146" si="13">M45+R45+K46</f>
        <v>0.0002931410879</v>
      </c>
      <c r="M46" s="250">
        <f t="shared" ref="M46:M144" si="14">M45+($C$3*(K46^$C$4))</f>
        <v>0.0001285731656</v>
      </c>
      <c r="N46" s="250">
        <f t="shared" si="1"/>
        <v>0.1616982806</v>
      </c>
      <c r="O46" s="250">
        <f t="shared" si="2"/>
        <v>-27.23061589</v>
      </c>
      <c r="P46" s="250" t="str">
        <f t="shared" si="3"/>
        <v>False</v>
      </c>
      <c r="Q46" s="250">
        <f t="shared" si="4"/>
        <v>0.1616982806</v>
      </c>
      <c r="R46" s="250">
        <f t="shared" ref="R46:R144" si="15">IF(P46="False",$C$7*(M46^$C$8),$C$11*(M46^$C$12))</f>
        <v>0.00004816559839</v>
      </c>
      <c r="S46" s="250">
        <f t="shared" si="5"/>
        <v>0.00124467249</v>
      </c>
      <c r="T46" s="250">
        <f t="shared" si="6"/>
        <v>0.001594336233</v>
      </c>
      <c r="U46" s="250">
        <f t="shared" si="7"/>
        <v>0.00008810717444</v>
      </c>
      <c r="V46" s="368">
        <f t="shared" si="8"/>
        <v>1.171306869</v>
      </c>
      <c r="W46" s="250" t="str">
        <f t="shared" si="9"/>
        <v>False</v>
      </c>
      <c r="X46" s="269">
        <f t="shared" si="10"/>
        <v>0.00001273456784</v>
      </c>
    </row>
    <row r="47" ht="12.75" customHeight="1">
      <c r="A47" s="370" t="s">
        <v>2362</v>
      </c>
      <c r="C47" s="356">
        <f>'All species'!P34</f>
        <v>1</v>
      </c>
      <c r="J47" s="368">
        <f t="shared" si="11"/>
        <v>2</v>
      </c>
      <c r="K47" s="250">
        <f t="shared" si="12"/>
        <v>0.008337245061</v>
      </c>
      <c r="L47" s="250">
        <f t="shared" si="13"/>
        <v>0.008513983825</v>
      </c>
      <c r="M47" s="250">
        <f t="shared" si="14"/>
        <v>0.004188613999</v>
      </c>
      <c r="N47" s="250">
        <f t="shared" si="1"/>
        <v>0.5524172237</v>
      </c>
      <c r="O47" s="250">
        <f t="shared" si="2"/>
        <v>-16.15046608</v>
      </c>
      <c r="P47" s="250" t="str">
        <f t="shared" si="3"/>
        <v>False</v>
      </c>
      <c r="Q47" s="250">
        <f t="shared" si="4"/>
        <v>0.5524172237</v>
      </c>
      <c r="R47" s="250">
        <f t="shared" si="15"/>
        <v>0.001420818958</v>
      </c>
      <c r="S47" s="250">
        <f t="shared" si="5"/>
        <v>0.004654981274</v>
      </c>
      <c r="T47" s="250">
        <f t="shared" si="6"/>
        <v>0.008659260555</v>
      </c>
      <c r="U47" s="250">
        <f t="shared" si="7"/>
        <v>0.002599040559</v>
      </c>
      <c r="V47" s="368">
        <f t="shared" si="8"/>
        <v>2.822268644</v>
      </c>
      <c r="W47" s="250" t="str">
        <f t="shared" si="9"/>
        <v>False</v>
      </c>
      <c r="X47" s="269">
        <f t="shared" si="10"/>
        <v>0.0005207168487</v>
      </c>
    </row>
    <row r="48" ht="12.75" customHeight="1">
      <c r="A48" s="266"/>
      <c r="J48" s="368">
        <f t="shared" si="11"/>
        <v>3</v>
      </c>
      <c r="K48" s="250">
        <f t="shared" si="12"/>
        <v>0.05225117657</v>
      </c>
      <c r="L48" s="250">
        <f t="shared" si="13"/>
        <v>0.05786060953</v>
      </c>
      <c r="M48" s="250">
        <f t="shared" si="14"/>
        <v>0.03175350715</v>
      </c>
      <c r="N48" s="250">
        <f t="shared" si="1"/>
        <v>1.128544592</v>
      </c>
      <c r="O48" s="250">
        <f t="shared" si="2"/>
        <v>-9.7076638</v>
      </c>
      <c r="P48" s="250" t="str">
        <f t="shared" si="3"/>
        <v>False</v>
      </c>
      <c r="Q48" s="250">
        <f t="shared" si="4"/>
        <v>1.128544592</v>
      </c>
      <c r="R48" s="250">
        <f t="shared" si="15"/>
        <v>0.01016688812</v>
      </c>
      <c r="S48" s="250">
        <f t="shared" si="5"/>
        <v>0.01002355838</v>
      </c>
      <c r="T48" s="250">
        <f t="shared" si="6"/>
        <v>0.02316356808</v>
      </c>
      <c r="U48" s="250">
        <f t="shared" si="7"/>
        <v>0.01859783362</v>
      </c>
      <c r="V48" s="368">
        <f t="shared" si="8"/>
        <v>4.70629101</v>
      </c>
      <c r="W48" s="250" t="str">
        <f t="shared" si="9"/>
        <v>False</v>
      </c>
      <c r="X48" s="269">
        <f t="shared" si="10"/>
        <v>0.003904354283</v>
      </c>
    </row>
    <row r="49" ht="12.75" customHeight="1">
      <c r="A49" s="266"/>
      <c r="J49" s="368">
        <f t="shared" si="11"/>
        <v>4</v>
      </c>
      <c r="K49" s="250">
        <f t="shared" si="12"/>
        <v>0.1519051123</v>
      </c>
      <c r="L49" s="250">
        <f t="shared" si="13"/>
        <v>0.1938255076</v>
      </c>
      <c r="M49" s="250">
        <f t="shared" si="14"/>
        <v>0.1157072759</v>
      </c>
      <c r="N49" s="250">
        <f t="shared" si="1"/>
        <v>1.780604095</v>
      </c>
      <c r="O49" s="250">
        <f t="shared" si="2"/>
        <v>-5.594909463</v>
      </c>
      <c r="P49" s="250" t="str">
        <f t="shared" si="3"/>
        <v>False</v>
      </c>
      <c r="Q49" s="250">
        <f t="shared" si="4"/>
        <v>1.780604095</v>
      </c>
      <c r="R49" s="250">
        <f t="shared" si="15"/>
        <v>0.0357069124</v>
      </c>
      <c r="S49" s="250">
        <f t="shared" si="5"/>
        <v>0.0163552962</v>
      </c>
      <c r="T49" s="250">
        <f t="shared" si="6"/>
        <v>0.04340978002</v>
      </c>
      <c r="U49" s="250">
        <f t="shared" si="7"/>
        <v>0.0653170575</v>
      </c>
      <c r="V49" s="368">
        <f t="shared" si="8"/>
        <v>6.522942131</v>
      </c>
      <c r="W49" s="250" t="str">
        <f t="shared" si="9"/>
        <v>False</v>
      </c>
      <c r="X49" s="269">
        <f t="shared" si="10"/>
        <v>0.01259816149</v>
      </c>
    </row>
    <row r="50" ht="12.75" customHeight="1">
      <c r="A50" s="266"/>
      <c r="J50" s="368">
        <f t="shared" si="11"/>
        <v>5</v>
      </c>
      <c r="K50" s="250">
        <f t="shared" si="12"/>
        <v>0.3002146525</v>
      </c>
      <c r="L50" s="250">
        <f t="shared" si="13"/>
        <v>0.4516288408</v>
      </c>
      <c r="M50" s="250">
        <f t="shared" si="14"/>
        <v>0.286629748</v>
      </c>
      <c r="N50" s="250">
        <f t="shared" si="1"/>
        <v>2.451915681</v>
      </c>
      <c r="O50" s="250">
        <f t="shared" si="2"/>
        <v>-2.709666109</v>
      </c>
      <c r="P50" s="250" t="str">
        <f t="shared" si="3"/>
        <v>False</v>
      </c>
      <c r="Q50" s="250">
        <f t="shared" si="4"/>
        <v>2.451915681</v>
      </c>
      <c r="R50" s="250">
        <f t="shared" si="15"/>
        <v>0.0861955835</v>
      </c>
      <c r="S50" s="250">
        <f t="shared" si="5"/>
        <v>0.02305846906</v>
      </c>
      <c r="T50" s="250">
        <f t="shared" si="6"/>
        <v>0.06744564977</v>
      </c>
      <c r="U50" s="250">
        <f t="shared" si="7"/>
        <v>0.1576737249</v>
      </c>
      <c r="V50" s="368">
        <f t="shared" si="8"/>
        <v>8.201561298</v>
      </c>
      <c r="W50" s="250" t="str">
        <f t="shared" si="9"/>
        <v>False</v>
      </c>
      <c r="X50" s="269">
        <f t="shared" si="10"/>
        <v>0.02661167056</v>
      </c>
    </row>
    <row r="51" ht="12.75" customHeight="1">
      <c r="A51" s="266"/>
      <c r="J51" s="368">
        <f t="shared" si="11"/>
        <v>6</v>
      </c>
      <c r="K51" s="250">
        <f t="shared" si="12"/>
        <v>0.4841588076</v>
      </c>
      <c r="L51" s="250">
        <f t="shared" si="13"/>
        <v>0.8569841391</v>
      </c>
      <c r="M51" s="250">
        <f t="shared" si="14"/>
        <v>0.5680818891</v>
      </c>
      <c r="N51" s="250">
        <f t="shared" si="1"/>
        <v>3.120902568</v>
      </c>
      <c r="O51" s="250">
        <f t="shared" si="2"/>
        <v>-0.5338748086</v>
      </c>
      <c r="P51" s="250" t="str">
        <f t="shared" si="3"/>
        <v>False</v>
      </c>
      <c r="Q51" s="250">
        <f t="shared" si="4"/>
        <v>3.120902568</v>
      </c>
      <c r="R51" s="250">
        <f t="shared" si="15"/>
        <v>0.1675358063</v>
      </c>
      <c r="S51" s="250">
        <f t="shared" si="5"/>
        <v>0.02987601238</v>
      </c>
      <c r="T51" s="250">
        <f t="shared" si="6"/>
        <v>0.09402974449</v>
      </c>
      <c r="U51" s="250">
        <f t="shared" si="7"/>
        <v>0.3064657557</v>
      </c>
      <c r="V51" s="368">
        <f t="shared" si="8"/>
        <v>9.747540743</v>
      </c>
      <c r="W51" s="250" t="str">
        <f t="shared" si="9"/>
        <v>False</v>
      </c>
      <c r="X51" s="269">
        <f t="shared" si="10"/>
        <v>0.04496828313</v>
      </c>
    </row>
    <row r="52" ht="12.75" customHeight="1">
      <c r="A52" s="266"/>
      <c r="J52" s="250">
        <f t="shared" si="11"/>
        <v>7</v>
      </c>
      <c r="K52" s="250">
        <f t="shared" si="12"/>
        <v>0.694237209</v>
      </c>
      <c r="L52" s="250">
        <f t="shared" si="13"/>
        <v>1.429854904</v>
      </c>
      <c r="M52" s="250">
        <f t="shared" si="14"/>
        <v>0.9780488713</v>
      </c>
      <c r="N52" s="250">
        <f t="shared" si="1"/>
        <v>3.780007042</v>
      </c>
      <c r="O52" s="250">
        <f t="shared" si="2"/>
        <v>1.194145871</v>
      </c>
      <c r="P52" s="250" t="str">
        <f t="shared" si="3"/>
        <v>False</v>
      </c>
      <c r="Q52" s="250">
        <f t="shared" si="4"/>
        <v>3.780007042</v>
      </c>
      <c r="R52" s="250">
        <f t="shared" si="15"/>
        <v>0.2840093831</v>
      </c>
      <c r="S52" s="250">
        <f t="shared" si="5"/>
        <v>0.03669984914</v>
      </c>
      <c r="T52" s="250">
        <f t="shared" si="6"/>
        <v>0.1224271615</v>
      </c>
      <c r="U52" s="250">
        <f t="shared" si="7"/>
        <v>0.5195256593</v>
      </c>
      <c r="V52" s="368">
        <f t="shared" si="8"/>
        <v>11.1804462</v>
      </c>
      <c r="W52" s="250" t="str">
        <f t="shared" si="9"/>
        <v>False</v>
      </c>
      <c r="X52" s="269">
        <f t="shared" si="10"/>
        <v>0.06679106458</v>
      </c>
    </row>
    <row r="53" ht="12.75" customHeight="1">
      <c r="A53" s="266"/>
      <c r="J53" s="250">
        <f t="shared" si="11"/>
        <v>8</v>
      </c>
      <c r="K53" s="250">
        <f t="shared" si="12"/>
        <v>0.924307827</v>
      </c>
      <c r="L53" s="250">
        <f t="shared" si="13"/>
        <v>2.186366081</v>
      </c>
      <c r="M53" s="250">
        <f t="shared" si="14"/>
        <v>1.530733627</v>
      </c>
      <c r="N53" s="250">
        <f t="shared" si="1"/>
        <v>4.426910497</v>
      </c>
      <c r="O53" s="250">
        <f t="shared" si="2"/>
        <v>2.61888875</v>
      </c>
      <c r="P53" s="250" t="str">
        <f t="shared" si="3"/>
        <v>False</v>
      </c>
      <c r="Q53" s="250">
        <f t="shared" si="4"/>
        <v>4.426910497</v>
      </c>
      <c r="R53" s="250">
        <f t="shared" si="15"/>
        <v>0.4388614076</v>
      </c>
      <c r="S53" s="250">
        <f t="shared" si="5"/>
        <v>0.04348364507</v>
      </c>
      <c r="T53" s="250">
        <f t="shared" si="6"/>
        <v>0.1521861505</v>
      </c>
      <c r="U53" s="250">
        <f t="shared" si="7"/>
        <v>0.8027895404</v>
      </c>
      <c r="V53" s="368">
        <f t="shared" si="8"/>
        <v>12.51899214</v>
      </c>
      <c r="W53" s="250" t="str">
        <f t="shared" si="9"/>
        <v>False</v>
      </c>
      <c r="X53" s="269">
        <f t="shared" si="10"/>
        <v>0.09144754981</v>
      </c>
    </row>
    <row r="54" ht="12.75" customHeight="1">
      <c r="A54" s="266"/>
      <c r="J54" s="250">
        <f t="shared" si="11"/>
        <v>9</v>
      </c>
      <c r="K54" s="250">
        <f t="shared" si="12"/>
        <v>1.170330325</v>
      </c>
      <c r="L54" s="250">
        <f t="shared" si="13"/>
        <v>3.139925359</v>
      </c>
      <c r="M54" s="250">
        <f t="shared" si="14"/>
        <v>2.237763816</v>
      </c>
      <c r="N54" s="250">
        <f t="shared" si="1"/>
        <v>5.061289929</v>
      </c>
      <c r="O54" s="250">
        <f t="shared" si="2"/>
        <v>3.826671538</v>
      </c>
      <c r="P54" s="250" t="str">
        <f t="shared" si="3"/>
        <v>False</v>
      </c>
      <c r="Q54" s="250">
        <f t="shared" si="4"/>
        <v>5.061289929</v>
      </c>
      <c r="R54" s="250">
        <f t="shared" si="15"/>
        <v>0.6346612008</v>
      </c>
      <c r="S54" s="250">
        <f t="shared" si="5"/>
        <v>0.05020770783</v>
      </c>
      <c r="T54" s="250">
        <f t="shared" si="6"/>
        <v>0.1830131982</v>
      </c>
      <c r="U54" s="250">
        <f t="shared" si="7"/>
        <v>1.160957343</v>
      </c>
      <c r="V54" s="368">
        <f t="shared" si="8"/>
        <v>13.7784728</v>
      </c>
      <c r="W54" s="250" t="str">
        <f t="shared" si="9"/>
        <v>False</v>
      </c>
      <c r="X54" s="269">
        <f t="shared" si="10"/>
        <v>0.1184888141</v>
      </c>
    </row>
    <row r="55" ht="12.75" customHeight="1">
      <c r="A55" s="266"/>
      <c r="I55" s="371"/>
      <c r="J55" s="371">
        <f t="shared" si="11"/>
        <v>10</v>
      </c>
      <c r="K55" s="250">
        <f t="shared" si="12"/>
        <v>1.429528482</v>
      </c>
      <c r="L55" s="250">
        <f t="shared" si="13"/>
        <v>4.301953498</v>
      </c>
      <c r="M55" s="250">
        <f t="shared" si="14"/>
        <v>3.108948977</v>
      </c>
      <c r="N55" s="250">
        <f t="shared" si="1"/>
        <v>5.683584108</v>
      </c>
      <c r="O55" s="250">
        <f t="shared" si="2"/>
        <v>4.872489003</v>
      </c>
      <c r="P55" s="250" t="str">
        <f t="shared" si="3"/>
        <v>False</v>
      </c>
      <c r="Q55" s="250">
        <f t="shared" si="4"/>
        <v>5.683584108</v>
      </c>
      <c r="R55" s="250">
        <f t="shared" si="15"/>
        <v>0.8735173094</v>
      </c>
      <c r="S55" s="250">
        <f t="shared" si="5"/>
        <v>0.05686446541</v>
      </c>
      <c r="T55" s="250">
        <f t="shared" si="6"/>
        <v>0.2147074894</v>
      </c>
      <c r="U55" s="250">
        <f t="shared" si="7"/>
        <v>1.597886137</v>
      </c>
      <c r="V55" s="368">
        <f t="shared" si="8"/>
        <v>14.97096964</v>
      </c>
      <c r="W55" s="250" t="str">
        <f t="shared" si="9"/>
        <v>False</v>
      </c>
      <c r="X55" s="269">
        <f t="shared" si="10"/>
        <v>0.1475877489</v>
      </c>
    </row>
    <row r="56" ht="12.75" customHeight="1">
      <c r="A56" s="266"/>
      <c r="J56" s="250">
        <f t="shared" si="11"/>
        <v>11</v>
      </c>
      <c r="K56" s="250">
        <f t="shared" si="12"/>
        <v>1.699909717</v>
      </c>
      <c r="L56" s="250">
        <f t="shared" si="13"/>
        <v>5.682376003</v>
      </c>
      <c r="M56" s="250">
        <f t="shared" si="14"/>
        <v>4.152764315</v>
      </c>
      <c r="N56" s="250">
        <f t="shared" si="1"/>
        <v>6.294500765</v>
      </c>
      <c r="O56" s="250">
        <f t="shared" si="2"/>
        <v>5.793249723</v>
      </c>
      <c r="P56" s="250" t="str">
        <f t="shared" si="3"/>
        <v>False</v>
      </c>
      <c r="Q56" s="250">
        <f t="shared" si="4"/>
        <v>6.294500765</v>
      </c>
      <c r="R56" s="250">
        <f t="shared" si="15"/>
        <v>1.157209738</v>
      </c>
      <c r="S56" s="250">
        <f t="shared" si="5"/>
        <v>0.06345208207</v>
      </c>
      <c r="T56" s="250">
        <f t="shared" si="6"/>
        <v>0.2471254515</v>
      </c>
      <c r="U56" s="250">
        <f t="shared" si="7"/>
        <v>2.116832005</v>
      </c>
      <c r="V56" s="368">
        <f t="shared" si="8"/>
        <v>16.10601605</v>
      </c>
      <c r="W56" s="250" t="str">
        <f t="shared" si="9"/>
        <v>False</v>
      </c>
      <c r="X56" s="269">
        <f t="shared" si="10"/>
        <v>0.1784981095</v>
      </c>
    </row>
    <row r="57" ht="12.75" customHeight="1">
      <c r="A57" s="266"/>
      <c r="J57" s="250">
        <f t="shared" si="11"/>
        <v>12</v>
      </c>
      <c r="K57" s="250">
        <f t="shared" si="12"/>
        <v>1.979988575</v>
      </c>
      <c r="L57" s="250">
        <f t="shared" si="13"/>
        <v>7.289962628</v>
      </c>
      <c r="M57" s="250">
        <f t="shared" si="14"/>
        <v>5.376671341</v>
      </c>
      <c r="N57" s="250">
        <f t="shared" si="1"/>
        <v>6.894813073</v>
      </c>
      <c r="O57" s="250">
        <f t="shared" si="2"/>
        <v>6.614792942</v>
      </c>
      <c r="P57" s="250" t="str">
        <f t="shared" si="3"/>
        <v>False</v>
      </c>
      <c r="Q57" s="250">
        <f t="shared" si="4"/>
        <v>6.894813073</v>
      </c>
      <c r="R57" s="250">
        <f t="shared" si="15"/>
        <v>1.487274952</v>
      </c>
      <c r="S57" s="250">
        <f t="shared" si="5"/>
        <v>0.06997148292</v>
      </c>
      <c r="T57" s="250">
        <f t="shared" si="6"/>
        <v>0.2801606058</v>
      </c>
      <c r="U57" s="250">
        <f t="shared" si="7"/>
        <v>2.720605536</v>
      </c>
      <c r="V57" s="368">
        <f t="shared" si="8"/>
        <v>17.19120598</v>
      </c>
      <c r="W57" s="250" t="str">
        <f t="shared" si="9"/>
        <v>False</v>
      </c>
      <c r="X57" s="269">
        <f t="shared" si="10"/>
        <v>0.211028828</v>
      </c>
    </row>
    <row r="58" ht="12.75" customHeight="1">
      <c r="A58" s="266"/>
      <c r="J58" s="250">
        <f t="shared" si="11"/>
        <v>13</v>
      </c>
      <c r="K58" s="250">
        <f t="shared" si="12"/>
        <v>2.268621774</v>
      </c>
      <c r="L58" s="250">
        <f t="shared" si="13"/>
        <v>9.132568066</v>
      </c>
      <c r="M58" s="250">
        <f t="shared" si="14"/>
        <v>6.787338558</v>
      </c>
      <c r="N58" s="250">
        <f t="shared" si="1"/>
        <v>7.48527554</v>
      </c>
      <c r="O58" s="250">
        <f t="shared" si="2"/>
        <v>7.355847516</v>
      </c>
      <c r="P58" s="250" t="str">
        <f t="shared" si="3"/>
        <v>False</v>
      </c>
      <c r="Q58" s="250">
        <f t="shared" si="4"/>
        <v>7.48527554</v>
      </c>
      <c r="R58" s="250">
        <f t="shared" si="15"/>
        <v>1.865062907</v>
      </c>
      <c r="S58" s="250">
        <f t="shared" si="5"/>
        <v>0.07642489964</v>
      </c>
      <c r="T58" s="250">
        <f t="shared" si="6"/>
        <v>0.3137315378</v>
      </c>
      <c r="U58" s="250">
        <f t="shared" si="7"/>
        <v>3.411676141</v>
      </c>
      <c r="V58" s="368">
        <f t="shared" si="8"/>
        <v>18.23266505</v>
      </c>
      <c r="W58" s="250" t="str">
        <f t="shared" si="9"/>
        <v>False</v>
      </c>
      <c r="X58" s="269">
        <f t="shared" si="10"/>
        <v>0.2450277156</v>
      </c>
    </row>
    <row r="59" ht="12.75" customHeight="1">
      <c r="A59" s="266"/>
      <c r="J59" s="250">
        <f t="shared" si="11"/>
        <v>14</v>
      </c>
      <c r="K59" s="250">
        <f t="shared" si="12"/>
        <v>2.564905627</v>
      </c>
      <c r="L59" s="250">
        <f t="shared" si="13"/>
        <v>11.21730709</v>
      </c>
      <c r="M59" s="250">
        <f t="shared" si="14"/>
        <v>8.390798642</v>
      </c>
      <c r="N59" s="250">
        <f t="shared" si="1"/>
        <v>8.066591291</v>
      </c>
      <c r="O59" s="250">
        <f t="shared" si="2"/>
        <v>8.030386652</v>
      </c>
      <c r="P59" s="250" t="str">
        <f t="shared" si="3"/>
        <v>False</v>
      </c>
      <c r="Q59" s="250">
        <f t="shared" si="4"/>
        <v>8.066591291</v>
      </c>
      <c r="R59" s="250">
        <f t="shared" si="15"/>
        <v>2.291776772</v>
      </c>
      <c r="S59" s="250">
        <f t="shared" si="5"/>
        <v>0.08281513486</v>
      </c>
      <c r="T59" s="250">
        <f t="shared" si="6"/>
        <v>0.3477743861</v>
      </c>
      <c r="U59" s="250">
        <f t="shared" si="7"/>
        <v>4.192244726</v>
      </c>
      <c r="V59" s="368">
        <f t="shared" si="8"/>
        <v>19.23539935</v>
      </c>
      <c r="W59" s="250" t="str">
        <f t="shared" si="9"/>
        <v>False</v>
      </c>
      <c r="X59" s="269">
        <f t="shared" si="10"/>
        <v>0.2803708276</v>
      </c>
    </row>
    <row r="60" ht="12.75" customHeight="1">
      <c r="A60" s="266"/>
      <c r="I60" s="371"/>
      <c r="J60" s="371">
        <f t="shared" si="11"/>
        <v>15</v>
      </c>
      <c r="K60" s="250">
        <f t="shared" si="12"/>
        <v>2.868109706</v>
      </c>
      <c r="L60" s="250">
        <f t="shared" si="13"/>
        <v>13.55068512</v>
      </c>
      <c r="M60" s="250">
        <f t="shared" si="14"/>
        <v>10.1925638</v>
      </c>
      <c r="N60" s="250">
        <f t="shared" si="1"/>
        <v>8.639401973</v>
      </c>
      <c r="O60" s="250">
        <f t="shared" si="2"/>
        <v>8.649092597</v>
      </c>
      <c r="P60" s="250" t="str">
        <f t="shared" si="3"/>
        <v>True</v>
      </c>
      <c r="Q60" s="250">
        <f t="shared" si="4"/>
        <v>8.649092597</v>
      </c>
      <c r="R60" s="250">
        <f t="shared" si="15"/>
        <v>2.853890489</v>
      </c>
      <c r="S60" s="250">
        <f t="shared" si="5"/>
        <v>0.0891451823</v>
      </c>
      <c r="T60" s="250">
        <f t="shared" si="6"/>
        <v>0.3880878873</v>
      </c>
      <c r="U60" s="250">
        <f t="shared" si="7"/>
        <v>5.220494203</v>
      </c>
      <c r="V60" s="368">
        <f t="shared" si="8"/>
        <v>20.20355136</v>
      </c>
      <c r="W60" s="250" t="str">
        <f t="shared" si="9"/>
        <v>False</v>
      </c>
      <c r="X60" s="269">
        <f t="shared" si="10"/>
        <v>0.3169553036</v>
      </c>
    </row>
    <row r="61" ht="12.75" customHeight="1">
      <c r="A61" s="266"/>
      <c r="J61" s="250">
        <f t="shared" si="11"/>
        <v>16</v>
      </c>
      <c r="K61" s="250">
        <f t="shared" si="12"/>
        <v>3.230412363</v>
      </c>
      <c r="L61" s="250">
        <f t="shared" si="13"/>
        <v>16.27686665</v>
      </c>
      <c r="M61" s="250">
        <f t="shared" si="14"/>
        <v>12.23248251</v>
      </c>
      <c r="N61" s="250">
        <f t="shared" si="1"/>
        <v>9.213532084</v>
      </c>
      <c r="O61" s="250">
        <f t="shared" si="2"/>
        <v>9.229356705</v>
      </c>
      <c r="P61" s="250" t="str">
        <f t="shared" si="3"/>
        <v>True</v>
      </c>
      <c r="Q61" s="250">
        <f t="shared" si="4"/>
        <v>9.229356705</v>
      </c>
      <c r="R61" s="250">
        <f t="shared" si="15"/>
        <v>3.248089939</v>
      </c>
      <c r="S61" s="250">
        <f t="shared" si="5"/>
        <v>0.09552092781</v>
      </c>
      <c r="T61" s="250">
        <f t="shared" si="6"/>
        <v>0.414023945</v>
      </c>
      <c r="U61" s="250">
        <f t="shared" si="7"/>
        <v>5.941585622</v>
      </c>
      <c r="V61" s="368">
        <f t="shared" si="8"/>
        <v>21.15578538</v>
      </c>
      <c r="W61" s="250" t="str">
        <f t="shared" si="9"/>
        <v>False</v>
      </c>
      <c r="X61" s="269">
        <f t="shared" si="10"/>
        <v>0.3611666369</v>
      </c>
    </row>
    <row r="62" ht="12.75" customHeight="1">
      <c r="A62" s="270"/>
      <c r="B62" s="371"/>
      <c r="C62" s="371"/>
      <c r="D62" s="371"/>
      <c r="E62" s="371"/>
      <c r="F62" s="371"/>
      <c r="G62" s="371"/>
      <c r="H62" s="371"/>
      <c r="J62" s="250">
        <f t="shared" si="11"/>
        <v>17</v>
      </c>
      <c r="K62" s="250">
        <f t="shared" si="12"/>
        <v>3.46521514</v>
      </c>
      <c r="L62" s="250">
        <f t="shared" si="13"/>
        <v>18.94578759</v>
      </c>
      <c r="M62" s="250">
        <f t="shared" si="14"/>
        <v>14.42737721</v>
      </c>
      <c r="N62" s="250">
        <f t="shared" si="1"/>
        <v>9.765691658</v>
      </c>
      <c r="O62" s="250">
        <f t="shared" si="2"/>
        <v>9.754265606</v>
      </c>
      <c r="P62" s="250" t="str">
        <f t="shared" si="3"/>
        <v>True</v>
      </c>
      <c r="Q62" s="250">
        <f t="shared" si="4"/>
        <v>9.754265606</v>
      </c>
      <c r="R62" s="250">
        <f t="shared" si="15"/>
        <v>3.651391366</v>
      </c>
      <c r="S62" s="250">
        <f t="shared" si="5"/>
        <v>0.1016803956</v>
      </c>
      <c r="T62" s="250">
        <f t="shared" si="6"/>
        <v>0.4389758497</v>
      </c>
      <c r="U62" s="250">
        <f t="shared" si="7"/>
        <v>6.67932688</v>
      </c>
      <c r="V62" s="368">
        <f t="shared" si="8"/>
        <v>22.05578505</v>
      </c>
      <c r="W62" s="250" t="str">
        <f t="shared" si="9"/>
        <v>False</v>
      </c>
      <c r="X62" s="269">
        <f t="shared" si="10"/>
        <v>0.3900829806</v>
      </c>
    </row>
    <row r="63" ht="12.75" customHeight="1">
      <c r="A63" s="266"/>
      <c r="J63" s="250">
        <f t="shared" si="11"/>
        <v>18</v>
      </c>
      <c r="K63" s="250">
        <f t="shared" si="12"/>
        <v>3.692287376</v>
      </c>
      <c r="L63" s="250">
        <f t="shared" si="13"/>
        <v>21.77105596</v>
      </c>
      <c r="M63" s="250">
        <f t="shared" si="14"/>
        <v>16.77258231</v>
      </c>
      <c r="N63" s="250">
        <f t="shared" si="1"/>
        <v>10.29845471</v>
      </c>
      <c r="O63" s="250">
        <f t="shared" si="2"/>
        <v>10.23332649</v>
      </c>
      <c r="P63" s="250" t="str">
        <f t="shared" si="3"/>
        <v>True</v>
      </c>
      <c r="Q63" s="250">
        <f t="shared" si="4"/>
        <v>10.23332649</v>
      </c>
      <c r="R63" s="250">
        <f t="shared" si="15"/>
        <v>4.06302001</v>
      </c>
      <c r="S63" s="250">
        <f t="shared" si="5"/>
        <v>0.1076478849</v>
      </c>
      <c r="T63" s="250">
        <f t="shared" si="6"/>
        <v>0.4630585597</v>
      </c>
      <c r="U63" s="250">
        <f t="shared" si="7"/>
        <v>7.432300744</v>
      </c>
      <c r="V63" s="368">
        <f t="shared" si="8"/>
        <v>22.91055072</v>
      </c>
      <c r="W63" s="250" t="str">
        <f t="shared" si="9"/>
        <v>False</v>
      </c>
      <c r="X63" s="269">
        <f t="shared" si="10"/>
        <v>0.4182302328</v>
      </c>
    </row>
    <row r="64" ht="12.75" customHeight="1">
      <c r="A64" s="266"/>
      <c r="J64" s="250">
        <f t="shared" si="11"/>
        <v>19</v>
      </c>
      <c r="K64" s="250">
        <f t="shared" si="12"/>
        <v>3.912488782</v>
      </c>
      <c r="L64" s="250">
        <f t="shared" si="13"/>
        <v>24.7480911</v>
      </c>
      <c r="M64" s="250">
        <f t="shared" si="14"/>
        <v>19.26393556</v>
      </c>
      <c r="N64" s="250">
        <f t="shared" si="1"/>
        <v>10.81392724</v>
      </c>
      <c r="O64" s="250">
        <f t="shared" si="2"/>
        <v>10.67381016</v>
      </c>
      <c r="P64" s="250" t="str">
        <f t="shared" si="3"/>
        <v>True</v>
      </c>
      <c r="Q64" s="250">
        <f t="shared" si="4"/>
        <v>10.67381016</v>
      </c>
      <c r="R64" s="250">
        <f t="shared" si="15"/>
        <v>4.482330292</v>
      </c>
      <c r="S64" s="250">
        <f t="shared" si="5"/>
        <v>0.1134434083</v>
      </c>
      <c r="T64" s="250">
        <f t="shared" si="6"/>
        <v>0.486366175</v>
      </c>
      <c r="U64" s="250">
        <f t="shared" si="7"/>
        <v>8.199326285</v>
      </c>
      <c r="V64" s="368">
        <f t="shared" si="8"/>
        <v>23.72568707</v>
      </c>
      <c r="W64" s="250" t="str">
        <f t="shared" si="9"/>
        <v>False</v>
      </c>
      <c r="X64" s="269">
        <f t="shared" si="10"/>
        <v>0.4456879908</v>
      </c>
    </row>
    <row r="65" ht="12.75" customHeight="1">
      <c r="A65" s="266"/>
      <c r="I65" s="371"/>
      <c r="J65" s="371">
        <f t="shared" si="11"/>
        <v>20</v>
      </c>
      <c r="K65" s="250">
        <f t="shared" si="12"/>
        <v>4.126528553</v>
      </c>
      <c r="L65" s="250">
        <f t="shared" si="13"/>
        <v>27.87279441</v>
      </c>
      <c r="M65" s="250">
        <f t="shared" si="14"/>
        <v>21.89769197</v>
      </c>
      <c r="N65" s="250">
        <f t="shared" si="1"/>
        <v>11.31385772</v>
      </c>
      <c r="O65" s="250">
        <f t="shared" si="2"/>
        <v>11.08139759</v>
      </c>
      <c r="P65" s="250" t="str">
        <f t="shared" si="3"/>
        <v>True</v>
      </c>
      <c r="Q65" s="250">
        <f t="shared" si="4"/>
        <v>11.08139759</v>
      </c>
      <c r="R65" s="250">
        <f t="shared" si="15"/>
        <v>4.908775766</v>
      </c>
      <c r="S65" s="250">
        <f t="shared" si="5"/>
        <v>0.1190836778</v>
      </c>
      <c r="T65" s="250">
        <f t="shared" si="6"/>
        <v>0.5089768539</v>
      </c>
      <c r="U65" s="250">
        <f t="shared" si="7"/>
        <v>8.979403913</v>
      </c>
      <c r="V65" s="368">
        <f t="shared" si="8"/>
        <v>24.50575848</v>
      </c>
      <c r="W65" s="250" t="str">
        <f t="shared" si="9"/>
        <v>False</v>
      </c>
      <c r="X65" s="269">
        <f t="shared" si="10"/>
        <v>0.4725226741</v>
      </c>
    </row>
    <row r="66" ht="12.75" customHeight="1">
      <c r="A66" s="266"/>
      <c r="J66" s="250">
        <f t="shared" si="11"/>
        <v>21</v>
      </c>
      <c r="K66" s="250">
        <f t="shared" si="12"/>
        <v>4.334999749</v>
      </c>
      <c r="L66" s="250">
        <f t="shared" si="13"/>
        <v>31.14146748</v>
      </c>
      <c r="M66" s="250">
        <f t="shared" si="14"/>
        <v>24.67045689</v>
      </c>
      <c r="N66" s="250">
        <f t="shared" si="1"/>
        <v>11.79971643</v>
      </c>
      <c r="O66" s="250">
        <f t="shared" si="2"/>
        <v>11.46060959</v>
      </c>
      <c r="P66" s="250" t="str">
        <f t="shared" si="3"/>
        <v>True</v>
      </c>
      <c r="Q66" s="250">
        <f t="shared" si="4"/>
        <v>11.46060959</v>
      </c>
      <c r="R66" s="250">
        <f t="shared" si="15"/>
        <v>5.341887708</v>
      </c>
      <c r="S66" s="250">
        <f t="shared" si="5"/>
        <v>0.1245828189</v>
      </c>
      <c r="T66" s="250">
        <f t="shared" si="6"/>
        <v>0.5309563428</v>
      </c>
      <c r="U66" s="250">
        <f t="shared" si="7"/>
        <v>9.771676213</v>
      </c>
      <c r="V66" s="368">
        <f t="shared" si="8"/>
        <v>25.25453706</v>
      </c>
      <c r="W66" s="250" t="str">
        <f t="shared" si="9"/>
        <v>False</v>
      </c>
      <c r="X66" s="269">
        <f t="shared" si="10"/>
        <v>0.4987903788</v>
      </c>
    </row>
    <row r="67" ht="12.75" customHeight="1">
      <c r="A67" s="270"/>
      <c r="B67" s="371"/>
      <c r="C67" s="371"/>
      <c r="D67" s="371"/>
      <c r="E67" s="371"/>
      <c r="F67" s="371"/>
      <c r="G67" s="371"/>
      <c r="H67" s="371"/>
      <c r="J67" s="250">
        <f t="shared" si="11"/>
        <v>22</v>
      </c>
      <c r="K67" s="250">
        <f t="shared" si="12"/>
        <v>4.538404268</v>
      </c>
      <c r="L67" s="250">
        <f t="shared" si="13"/>
        <v>34.55074886</v>
      </c>
      <c r="M67" s="250">
        <f t="shared" si="14"/>
        <v>27.57913329</v>
      </c>
      <c r="N67" s="250">
        <f t="shared" si="1"/>
        <v>12.2727536</v>
      </c>
      <c r="O67" s="250">
        <f t="shared" si="2"/>
        <v>11.81510101</v>
      </c>
      <c r="P67" s="250" t="str">
        <f t="shared" si="3"/>
        <v>True</v>
      </c>
      <c r="Q67" s="250">
        <f t="shared" si="4"/>
        <v>11.81510101</v>
      </c>
      <c r="R67" s="250">
        <f t="shared" si="15"/>
        <v>5.781259461</v>
      </c>
      <c r="S67" s="250">
        <f t="shared" si="5"/>
        <v>0.1299528986</v>
      </c>
      <c r="T67" s="250">
        <f t="shared" si="6"/>
        <v>0.5523605666</v>
      </c>
      <c r="U67" s="250">
        <f t="shared" si="7"/>
        <v>10.57539931</v>
      </c>
      <c r="V67" s="368">
        <f t="shared" si="8"/>
        <v>25.97518013</v>
      </c>
      <c r="W67" s="250" t="str">
        <f t="shared" si="9"/>
        <v>False</v>
      </c>
      <c r="X67" s="269">
        <f t="shared" si="10"/>
        <v>0.5245389927</v>
      </c>
    </row>
    <row r="68" ht="12.75" customHeight="1">
      <c r="A68" s="266"/>
      <c r="J68" s="250">
        <f t="shared" si="11"/>
        <v>23</v>
      </c>
      <c r="K68" s="250">
        <f t="shared" si="12"/>
        <v>4.737171351</v>
      </c>
      <c r="L68" s="250">
        <f t="shared" si="13"/>
        <v>38.0975641</v>
      </c>
      <c r="M68" s="250">
        <f t="shared" si="14"/>
        <v>30.62087951</v>
      </c>
      <c r="N68" s="250">
        <f t="shared" si="1"/>
        <v>12.73404287</v>
      </c>
      <c r="O68" s="250">
        <f t="shared" si="2"/>
        <v>12.14786764</v>
      </c>
      <c r="P68" s="250" t="str">
        <f t="shared" si="3"/>
        <v>True</v>
      </c>
      <c r="Q68" s="250">
        <f t="shared" si="4"/>
        <v>12.14786764</v>
      </c>
      <c r="R68" s="250">
        <f t="shared" si="15"/>
        <v>6.226534724</v>
      </c>
      <c r="S68" s="250">
        <f t="shared" si="5"/>
        <v>0.1352043234</v>
      </c>
      <c r="T68" s="250">
        <f t="shared" si="6"/>
        <v>0.5732375659</v>
      </c>
      <c r="U68" s="250">
        <f t="shared" si="7"/>
        <v>11.38992143</v>
      </c>
      <c r="V68" s="368">
        <f t="shared" si="8"/>
        <v>26.67036014</v>
      </c>
      <c r="W68" s="250" t="str">
        <f t="shared" si="9"/>
        <v>False</v>
      </c>
      <c r="X68" s="269">
        <f t="shared" si="10"/>
        <v>0.5498097891</v>
      </c>
    </row>
    <row r="69" ht="12.75" customHeight="1">
      <c r="A69" s="266"/>
      <c r="J69" s="250">
        <f t="shared" si="11"/>
        <v>24</v>
      </c>
      <c r="K69" s="250">
        <f t="shared" si="12"/>
        <v>4.931671543</v>
      </c>
      <c r="L69" s="250">
        <f t="shared" si="13"/>
        <v>41.77908578</v>
      </c>
      <c r="M69" s="250">
        <f t="shared" si="14"/>
        <v>33.79307497</v>
      </c>
      <c r="N69" s="250">
        <f t="shared" si="1"/>
        <v>13.18451435</v>
      </c>
      <c r="O69" s="250">
        <f t="shared" si="2"/>
        <v>12.46139497</v>
      </c>
      <c r="P69" s="250" t="str">
        <f t="shared" si="3"/>
        <v>True</v>
      </c>
      <c r="Q69" s="250">
        <f t="shared" si="4"/>
        <v>12.46139497</v>
      </c>
      <c r="R69" s="250">
        <f t="shared" si="15"/>
        <v>6.677398615</v>
      </c>
      <c r="S69" s="250">
        <f t="shared" si="5"/>
        <v>0.1403461433</v>
      </c>
      <c r="T69" s="250">
        <f t="shared" si="6"/>
        <v>0.5936289705</v>
      </c>
      <c r="U69" s="250">
        <f t="shared" si="7"/>
        <v>12.21466657</v>
      </c>
      <c r="V69" s="368">
        <f t="shared" si="8"/>
        <v>27.34236164</v>
      </c>
      <c r="W69" s="250" t="str">
        <f t="shared" si="9"/>
        <v>False</v>
      </c>
      <c r="X69" s="269">
        <f t="shared" si="10"/>
        <v>0.5746386464</v>
      </c>
    </row>
    <row r="70" ht="12.75" customHeight="1">
      <c r="A70" s="266"/>
      <c r="I70" s="371"/>
      <c r="J70" s="371">
        <f t="shared" si="11"/>
        <v>25</v>
      </c>
      <c r="K70" s="250">
        <f t="shared" si="12"/>
        <v>5.122227388</v>
      </c>
      <c r="L70" s="250">
        <f t="shared" si="13"/>
        <v>45.59270098</v>
      </c>
      <c r="M70" s="250">
        <f t="shared" si="14"/>
        <v>37.09329207</v>
      </c>
      <c r="N70" s="250">
        <f t="shared" si="1"/>
        <v>13.62498014</v>
      </c>
      <c r="O70" s="250">
        <f t="shared" si="2"/>
        <v>12.75776743</v>
      </c>
      <c r="P70" s="250" t="str">
        <f t="shared" si="3"/>
        <v>True</v>
      </c>
      <c r="Q70" s="250">
        <f t="shared" si="4"/>
        <v>12.75776743</v>
      </c>
      <c r="R70" s="250">
        <f t="shared" si="15"/>
        <v>7.133570742</v>
      </c>
      <c r="S70" s="250">
        <f t="shared" si="5"/>
        <v>0.1453862885</v>
      </c>
      <c r="T70" s="250">
        <f t="shared" si="6"/>
        <v>0.6135711376</v>
      </c>
      <c r="U70" s="250">
        <f t="shared" si="7"/>
        <v>13.04912184</v>
      </c>
      <c r="V70" s="368">
        <f t="shared" si="8"/>
        <v>27.99315476</v>
      </c>
      <c r="W70" s="250" t="str">
        <f t="shared" si="9"/>
        <v>False</v>
      </c>
      <c r="X70" s="269">
        <f t="shared" si="10"/>
        <v>0.5990569931</v>
      </c>
    </row>
    <row r="71" ht="12.75" customHeight="1">
      <c r="A71" s="266"/>
      <c r="I71" s="371"/>
      <c r="J71" s="250">
        <f t="shared" si="11"/>
        <v>26</v>
      </c>
      <c r="K71" s="250">
        <f t="shared" si="12"/>
        <v>5.30912175</v>
      </c>
      <c r="L71" s="250">
        <f t="shared" si="13"/>
        <v>49.53598457</v>
      </c>
      <c r="M71" s="250">
        <f t="shared" si="14"/>
        <v>40.51927287</v>
      </c>
      <c r="N71" s="250">
        <f t="shared" si="1"/>
        <v>14.0561543</v>
      </c>
      <c r="O71" s="250">
        <f t="shared" si="2"/>
        <v>13.03874987</v>
      </c>
      <c r="P71" s="250" t="str">
        <f t="shared" si="3"/>
        <v>True</v>
      </c>
      <c r="Q71" s="250">
        <f t="shared" si="4"/>
        <v>13.03874987</v>
      </c>
      <c r="R71" s="250">
        <f t="shared" si="15"/>
        <v>7.59479974</v>
      </c>
      <c r="S71" s="250">
        <f t="shared" si="5"/>
        <v>0.1503317546</v>
      </c>
      <c r="T71" s="250">
        <f t="shared" si="6"/>
        <v>0.6330960435</v>
      </c>
      <c r="U71" s="250">
        <f t="shared" si="7"/>
        <v>13.89282741</v>
      </c>
      <c r="V71" s="368">
        <f t="shared" si="8"/>
        <v>28.62445196</v>
      </c>
      <c r="W71" s="250" t="str">
        <f t="shared" si="9"/>
        <v>False</v>
      </c>
      <c r="X71" s="269">
        <f t="shared" si="10"/>
        <v>0.6230925511</v>
      </c>
    </row>
    <row r="72" ht="12.75" customHeight="1">
      <c r="A72" s="270"/>
      <c r="B72" s="371"/>
      <c r="C72" s="371"/>
      <c r="D72" s="371"/>
      <c r="E72" s="371"/>
      <c r="F72" s="371"/>
      <c r="G72" s="371"/>
      <c r="H72" s="371"/>
      <c r="J72" s="250">
        <f t="shared" si="11"/>
        <v>27</v>
      </c>
      <c r="K72" s="250">
        <f t="shared" si="12"/>
        <v>5.492604365</v>
      </c>
      <c r="L72" s="250">
        <f t="shared" si="13"/>
        <v>53.60667697</v>
      </c>
      <c r="M72" s="250">
        <f t="shared" si="14"/>
        <v>44.06890954</v>
      </c>
      <c r="N72" s="250">
        <f t="shared" si="1"/>
        <v>14.47866873</v>
      </c>
      <c r="O72" s="250">
        <f t="shared" si="2"/>
        <v>13.30584951</v>
      </c>
      <c r="P72" s="250" t="str">
        <f t="shared" si="3"/>
        <v>True</v>
      </c>
      <c r="Q72" s="250">
        <f t="shared" si="4"/>
        <v>13.30584951</v>
      </c>
      <c r="R72" s="250">
        <f t="shared" si="15"/>
        <v>8.06085891</v>
      </c>
      <c r="S72" s="250">
        <f t="shared" si="5"/>
        <v>0.1551887511</v>
      </c>
      <c r="T72" s="250">
        <f t="shared" si="6"/>
        <v>0.65223199</v>
      </c>
      <c r="U72" s="250">
        <f t="shared" si="7"/>
        <v>14.7453686</v>
      </c>
      <c r="V72" s="368">
        <f t="shared" si="8"/>
        <v>29.23775227</v>
      </c>
      <c r="W72" s="250" t="str">
        <f t="shared" si="9"/>
        <v>False</v>
      </c>
      <c r="X72" s="269">
        <f t="shared" si="10"/>
        <v>0.6467699262</v>
      </c>
    </row>
    <row r="73" ht="12.75" customHeight="1">
      <c r="A73" s="266"/>
      <c r="J73" s="250">
        <f t="shared" si="11"/>
        <v>28</v>
      </c>
      <c r="K73" s="250">
        <f t="shared" si="12"/>
        <v>5.672897065</v>
      </c>
      <c r="L73" s="250">
        <f t="shared" si="13"/>
        <v>57.80266552</v>
      </c>
      <c r="M73" s="250">
        <f t="shared" si="14"/>
        <v>47.74022791</v>
      </c>
      <c r="N73" s="250">
        <f t="shared" si="1"/>
        <v>14.89308579</v>
      </c>
      <c r="O73" s="250">
        <f t="shared" si="2"/>
        <v>13.56036356</v>
      </c>
      <c r="P73" s="250" t="str">
        <f t="shared" si="3"/>
        <v>True</v>
      </c>
      <c r="Q73" s="250">
        <f t="shared" si="4"/>
        <v>13.56036356</v>
      </c>
      <c r="R73" s="250">
        <f t="shared" si="15"/>
        <v>8.531542693</v>
      </c>
      <c r="S73" s="250">
        <f t="shared" si="5"/>
        <v>0.1599628207</v>
      </c>
      <c r="T73" s="250">
        <f t="shared" si="6"/>
        <v>0.6710041716</v>
      </c>
      <c r="U73" s="250">
        <f t="shared" si="7"/>
        <v>15.60636939</v>
      </c>
      <c r="V73" s="368">
        <f t="shared" si="8"/>
        <v>29.83437637</v>
      </c>
      <c r="W73" s="250" t="str">
        <f t="shared" si="9"/>
        <v>False</v>
      </c>
      <c r="X73" s="269">
        <f t="shared" si="10"/>
        <v>0.6701110828</v>
      </c>
      <c r="Y73" s="371"/>
      <c r="Z73" s="371"/>
    </row>
    <row r="74" ht="12.75" customHeight="1">
      <c r="A74" s="266"/>
      <c r="J74" s="250">
        <f t="shared" si="11"/>
        <v>29</v>
      </c>
      <c r="K74" s="250">
        <f t="shared" si="12"/>
        <v>5.850197986</v>
      </c>
      <c r="L74" s="250">
        <f t="shared" si="13"/>
        <v>62.12196859</v>
      </c>
      <c r="M74" s="250">
        <f t="shared" si="14"/>
        <v>51.5313734</v>
      </c>
      <c r="N74" s="250">
        <f t="shared" si="1"/>
        <v>15.29990867</v>
      </c>
      <c r="O74" s="250">
        <f t="shared" si="2"/>
        <v>13.80341638</v>
      </c>
      <c r="P74" s="250" t="str">
        <f t="shared" si="3"/>
        <v>True</v>
      </c>
      <c r="Q74" s="250">
        <f t="shared" si="4"/>
        <v>13.80341638</v>
      </c>
      <c r="R74" s="250">
        <f t="shared" si="15"/>
        <v>9.006663793</v>
      </c>
      <c r="S74" s="250">
        <f t="shared" si="5"/>
        <v>0.1646589355</v>
      </c>
      <c r="T74" s="250">
        <f t="shared" si="6"/>
        <v>0.6894351343</v>
      </c>
      <c r="U74" s="250">
        <f t="shared" si="7"/>
        <v>16.47548716</v>
      </c>
      <c r="V74" s="368">
        <f t="shared" si="8"/>
        <v>30.41549459</v>
      </c>
      <c r="W74" s="250" t="str">
        <f t="shared" si="9"/>
        <v>False</v>
      </c>
      <c r="X74" s="269">
        <f t="shared" si="10"/>
        <v>0.6931357297</v>
      </c>
    </row>
    <row r="75" ht="12.75" customHeight="1">
      <c r="A75" s="270"/>
      <c r="B75" s="371"/>
      <c r="C75" s="371"/>
      <c r="D75" s="371"/>
      <c r="E75" s="371"/>
      <c r="I75" s="371"/>
      <c r="J75" s="371">
        <f t="shared" si="11"/>
        <v>30</v>
      </c>
      <c r="K75" s="250">
        <f t="shared" si="12"/>
        <v>6.024684996</v>
      </c>
      <c r="L75" s="250">
        <f t="shared" si="13"/>
        <v>66.56272219</v>
      </c>
      <c r="M75" s="250">
        <f t="shared" si="14"/>
        <v>55.44059898</v>
      </c>
      <c r="N75" s="250">
        <f t="shared" si="1"/>
        <v>15.69958971</v>
      </c>
      <c r="O75" s="250">
        <f t="shared" si="2"/>
        <v>14.03598877</v>
      </c>
      <c r="P75" s="250" t="str">
        <f t="shared" si="3"/>
        <v>True</v>
      </c>
      <c r="Q75" s="250">
        <f t="shared" si="4"/>
        <v>14.03598877</v>
      </c>
      <c r="R75" s="250">
        <f t="shared" si="15"/>
        <v>9.486050797</v>
      </c>
      <c r="S75" s="250">
        <f t="shared" si="5"/>
        <v>0.1692815772</v>
      </c>
      <c r="T75" s="250">
        <f t="shared" si="6"/>
        <v>0.707545151</v>
      </c>
      <c r="U75" s="250">
        <f t="shared" si="7"/>
        <v>17.35240836</v>
      </c>
      <c r="V75" s="368">
        <f t="shared" si="8"/>
        <v>30.98214955</v>
      </c>
      <c r="W75" s="250" t="str">
        <f t="shared" si="9"/>
        <v>False</v>
      </c>
      <c r="X75" s="269">
        <f t="shared" si="10"/>
        <v>0.7158616355</v>
      </c>
    </row>
    <row r="76" ht="12.75" customHeight="1">
      <c r="A76" s="266"/>
      <c r="J76" s="250">
        <f t="shared" si="11"/>
        <v>31</v>
      </c>
      <c r="K76" s="250">
        <f t="shared" si="12"/>
        <v>6.196518505</v>
      </c>
      <c r="L76" s="250">
        <f t="shared" si="13"/>
        <v>71.12316829</v>
      </c>
      <c r="M76" s="250">
        <f t="shared" si="14"/>
        <v>59.46625482</v>
      </c>
      <c r="N76" s="250">
        <f t="shared" si="1"/>
        <v>16.09253738</v>
      </c>
      <c r="O76" s="250">
        <f t="shared" si="2"/>
        <v>14.25894133</v>
      </c>
      <c r="P76" s="250" t="str">
        <f t="shared" si="3"/>
        <v>True</v>
      </c>
      <c r="Q76" s="250">
        <f t="shared" si="4"/>
        <v>14.25894133</v>
      </c>
      <c r="R76" s="250">
        <f t="shared" si="15"/>
        <v>9.969546198</v>
      </c>
      <c r="S76" s="250">
        <f t="shared" si="5"/>
        <v>0.1738348024</v>
      </c>
      <c r="T76" s="250">
        <f t="shared" si="6"/>
        <v>0.7253525315</v>
      </c>
      <c r="U76" s="250">
        <f t="shared" si="7"/>
        <v>18.23684487</v>
      </c>
      <c r="V76" s="368">
        <f t="shared" si="8"/>
        <v>31.53527466</v>
      </c>
      <c r="W76" s="250" t="str">
        <f t="shared" si="9"/>
        <v>False</v>
      </c>
      <c r="X76" s="269">
        <f t="shared" si="10"/>
        <v>0.7383048895</v>
      </c>
    </row>
    <row r="77" ht="12.75" customHeight="1">
      <c r="A77" s="270"/>
      <c r="B77" s="371"/>
      <c r="C77" s="371"/>
      <c r="D77" s="371"/>
      <c r="E77" s="371"/>
      <c r="F77" s="371"/>
      <c r="G77" s="371"/>
      <c r="H77" s="371"/>
      <c r="J77" s="250">
        <f t="shared" si="11"/>
        <v>32</v>
      </c>
      <c r="K77" s="250">
        <f t="shared" si="12"/>
        <v>6.365843796</v>
      </c>
      <c r="L77" s="250">
        <f t="shared" si="13"/>
        <v>75.80164482</v>
      </c>
      <c r="M77" s="250">
        <f t="shared" si="14"/>
        <v>63.60677923</v>
      </c>
      <c r="N77" s="250">
        <f t="shared" si="1"/>
        <v>16.47912206</v>
      </c>
      <c r="O77" s="250">
        <f t="shared" si="2"/>
        <v>14.47303328</v>
      </c>
      <c r="P77" s="250" t="str">
        <f t="shared" si="3"/>
        <v>True</v>
      </c>
      <c r="Q77" s="250">
        <f t="shared" si="4"/>
        <v>14.47303328</v>
      </c>
      <c r="R77" s="250">
        <f t="shared" si="15"/>
        <v>10.45700473</v>
      </c>
      <c r="S77" s="250">
        <f t="shared" si="5"/>
        <v>0.1783222977</v>
      </c>
      <c r="T77" s="250">
        <f t="shared" si="6"/>
        <v>0.7428738796</v>
      </c>
      <c r="U77" s="250">
        <f t="shared" si="7"/>
        <v>19.12853096</v>
      </c>
      <c r="V77" s="368">
        <f t="shared" si="8"/>
        <v>32.07570931</v>
      </c>
      <c r="W77" s="250" t="str">
        <f t="shared" si="9"/>
        <v>False</v>
      </c>
      <c r="X77" s="269">
        <f t="shared" si="10"/>
        <v>0.7604801193</v>
      </c>
    </row>
    <row r="78" ht="12.75" customHeight="1">
      <c r="A78" s="266"/>
      <c r="F78" s="371"/>
      <c r="G78" s="371"/>
      <c r="H78" s="371"/>
      <c r="J78" s="250">
        <f t="shared" si="11"/>
        <v>33</v>
      </c>
      <c r="K78" s="250">
        <f t="shared" si="12"/>
        <v>6.532792965</v>
      </c>
      <c r="L78" s="250">
        <f t="shared" si="13"/>
        <v>80.59657692</v>
      </c>
      <c r="M78" s="250">
        <f t="shared" si="14"/>
        <v>67.86069079</v>
      </c>
      <c r="N78" s="250">
        <f t="shared" si="1"/>
        <v>16.8596808</v>
      </c>
      <c r="O78" s="250">
        <f t="shared" si="2"/>
        <v>14.67893774</v>
      </c>
      <c r="P78" s="250" t="str">
        <f t="shared" si="3"/>
        <v>True</v>
      </c>
      <c r="Q78" s="250">
        <f t="shared" si="4"/>
        <v>14.67893774</v>
      </c>
      <c r="R78" s="250">
        <f t="shared" si="15"/>
        <v>10.94829198</v>
      </c>
      <c r="S78" s="250">
        <f t="shared" si="5"/>
        <v>0.1827474254</v>
      </c>
      <c r="T78" s="250">
        <f t="shared" si="6"/>
        <v>0.7601243088</v>
      </c>
      <c r="U78" s="250">
        <f t="shared" si="7"/>
        <v>20.02722074</v>
      </c>
      <c r="V78" s="368">
        <f t="shared" si="8"/>
        <v>32.60421145</v>
      </c>
      <c r="W78" s="250" t="str">
        <f t="shared" si="9"/>
        <v>False</v>
      </c>
      <c r="X78" s="269">
        <f t="shared" si="10"/>
        <v>0.7824006729</v>
      </c>
    </row>
    <row r="79" ht="12.75" customHeight="1">
      <c r="A79" s="266"/>
      <c r="J79" s="250">
        <f t="shared" si="11"/>
        <v>34</v>
      </c>
      <c r="K79" s="250">
        <f t="shared" si="12"/>
        <v>6.697486558</v>
      </c>
      <c r="L79" s="250">
        <f t="shared" si="13"/>
        <v>85.50646933</v>
      </c>
      <c r="M79" s="250">
        <f t="shared" si="14"/>
        <v>72.22658148</v>
      </c>
      <c r="N79" s="250">
        <f t="shared" si="1"/>
        <v>17.23452142</v>
      </c>
      <c r="O79" s="250">
        <f t="shared" si="2"/>
        <v>14.87725423</v>
      </c>
      <c r="P79" s="250" t="str">
        <f t="shared" si="3"/>
        <v>True</v>
      </c>
      <c r="Q79" s="250">
        <f t="shared" si="4"/>
        <v>14.87725423</v>
      </c>
      <c r="R79" s="250">
        <f t="shared" si="15"/>
        <v>11.44328316</v>
      </c>
      <c r="S79" s="250">
        <f t="shared" si="5"/>
        <v>0.1871132626</v>
      </c>
      <c r="T79" s="250">
        <f t="shared" si="6"/>
        <v>0.7771176238</v>
      </c>
      <c r="U79" s="250">
        <f t="shared" si="7"/>
        <v>20.93268596</v>
      </c>
      <c r="V79" s="368">
        <f t="shared" si="8"/>
        <v>33.12146813</v>
      </c>
      <c r="W79" s="250" t="str">
        <f t="shared" si="9"/>
        <v>False</v>
      </c>
      <c r="X79" s="269">
        <f t="shared" si="10"/>
        <v>0.8040787721</v>
      </c>
    </row>
    <row r="80" ht="12.75" customHeight="1">
      <c r="A80" s="266"/>
      <c r="I80" s="371"/>
      <c r="J80" s="371">
        <f t="shared" si="11"/>
        <v>35</v>
      </c>
      <c r="K80" s="250">
        <f t="shared" si="12"/>
        <v>6.860034947</v>
      </c>
      <c r="L80" s="250">
        <f t="shared" si="13"/>
        <v>90.52989958</v>
      </c>
      <c r="M80" s="250">
        <f t="shared" si="14"/>
        <v>76.70311052</v>
      </c>
      <c r="N80" s="250">
        <f t="shared" si="1"/>
        <v>17.60392597</v>
      </c>
      <c r="O80" s="250">
        <f t="shared" si="2"/>
        <v>15.06851898</v>
      </c>
      <c r="P80" s="250" t="str">
        <f t="shared" si="3"/>
        <v>True</v>
      </c>
      <c r="Q80" s="250">
        <f t="shared" si="4"/>
        <v>15.06851898</v>
      </c>
      <c r="R80" s="250">
        <f t="shared" si="15"/>
        <v>11.94186211</v>
      </c>
      <c r="S80" s="250">
        <f t="shared" si="5"/>
        <v>0.1914226344</v>
      </c>
      <c r="T80" s="250">
        <f t="shared" si="6"/>
        <v>0.793866475</v>
      </c>
      <c r="U80" s="250">
        <f t="shared" si="7"/>
        <v>21.84471414</v>
      </c>
      <c r="V80" s="368">
        <f t="shared" si="8"/>
        <v>33.62810438</v>
      </c>
      <c r="W80" s="250" t="str">
        <f t="shared" si="9"/>
        <v>False</v>
      </c>
      <c r="X80" s="269">
        <f t="shared" si="10"/>
        <v>0.8255256441</v>
      </c>
    </row>
    <row r="81" ht="12.75" customHeight="1">
      <c r="A81" s="266"/>
      <c r="J81" s="250">
        <f t="shared" si="11"/>
        <v>36</v>
      </c>
      <c r="K81" s="250">
        <f t="shared" si="12"/>
        <v>7.020539506</v>
      </c>
      <c r="L81" s="250">
        <f t="shared" si="13"/>
        <v>95.66551214</v>
      </c>
      <c r="M81" s="250">
        <f t="shared" si="14"/>
        <v>81.28899902</v>
      </c>
      <c r="N81" s="250">
        <f t="shared" si="1"/>
        <v>17.96815366</v>
      </c>
      <c r="O81" s="250">
        <f t="shared" si="2"/>
        <v>15.25321353</v>
      </c>
      <c r="P81" s="250" t="str">
        <f t="shared" si="3"/>
        <v>True</v>
      </c>
      <c r="Q81" s="250">
        <f t="shared" si="4"/>
        <v>15.25321353</v>
      </c>
      <c r="R81" s="250">
        <f t="shared" si="15"/>
        <v>12.44392041</v>
      </c>
      <c r="S81" s="250">
        <f t="shared" si="5"/>
        <v>0.1956781417</v>
      </c>
      <c r="T81" s="250">
        <f t="shared" si="6"/>
        <v>0.8103824896</v>
      </c>
      <c r="U81" s="250">
        <f t="shared" si="7"/>
        <v>22.76310693</v>
      </c>
      <c r="V81" s="368">
        <f t="shared" si="8"/>
        <v>34.12469063</v>
      </c>
      <c r="W81" s="250" t="str">
        <f t="shared" si="9"/>
        <v>False</v>
      </c>
      <c r="X81" s="269">
        <f t="shared" si="10"/>
        <v>0.8467516323</v>
      </c>
    </row>
    <row r="82" ht="12.75" customHeight="1">
      <c r="A82" s="270"/>
      <c r="B82" s="371"/>
      <c r="C82" s="371"/>
      <c r="D82" s="371"/>
      <c r="E82" s="371"/>
      <c r="F82" s="371"/>
      <c r="G82" s="371"/>
      <c r="H82" s="371"/>
      <c r="J82" s="250">
        <f t="shared" si="11"/>
        <v>37</v>
      </c>
      <c r="K82" s="250">
        <f t="shared" si="12"/>
        <v>7.179093618</v>
      </c>
      <c r="L82" s="250">
        <f t="shared" si="13"/>
        <v>100.9120131</v>
      </c>
      <c r="M82" s="250">
        <f t="shared" si="14"/>
        <v>85.98302515</v>
      </c>
      <c r="N82" s="250">
        <f t="shared" si="1"/>
        <v>18.32744335</v>
      </c>
      <c r="O82" s="250">
        <f t="shared" si="2"/>
        <v>15.43177189</v>
      </c>
      <c r="P82" s="250" t="str">
        <f t="shared" si="3"/>
        <v>True</v>
      </c>
      <c r="Q82" s="250">
        <f t="shared" si="4"/>
        <v>15.43177189</v>
      </c>
      <c r="R82" s="250">
        <f t="shared" si="15"/>
        <v>12.94935661</v>
      </c>
      <c r="S82" s="250">
        <f t="shared" si="5"/>
        <v>0.1998821861</v>
      </c>
      <c r="T82" s="250">
        <f t="shared" si="6"/>
        <v>0.8266763848</v>
      </c>
      <c r="U82" s="250">
        <f t="shared" si="7"/>
        <v>23.68767876</v>
      </c>
      <c r="V82" s="368">
        <f t="shared" si="8"/>
        <v>34.61174914</v>
      </c>
      <c r="W82" s="250" t="str">
        <f t="shared" si="9"/>
        <v>False</v>
      </c>
      <c r="X82" s="269">
        <f t="shared" si="10"/>
        <v>0.8677662929</v>
      </c>
    </row>
    <row r="83" ht="12.75" customHeight="1">
      <c r="A83" s="266"/>
      <c r="J83" s="250">
        <f t="shared" si="11"/>
        <v>38</v>
      </c>
      <c r="K83" s="250">
        <f t="shared" si="12"/>
        <v>7.335783536</v>
      </c>
      <c r="L83" s="250">
        <f t="shared" si="13"/>
        <v>106.2681653</v>
      </c>
      <c r="M83" s="250">
        <f t="shared" si="14"/>
        <v>90.78401984</v>
      </c>
      <c r="N83" s="250">
        <f t="shared" si="1"/>
        <v>18.68201578</v>
      </c>
      <c r="O83" s="250">
        <f t="shared" si="2"/>
        <v>15.60458661</v>
      </c>
      <c r="P83" s="250" t="str">
        <f t="shared" si="3"/>
        <v>True</v>
      </c>
      <c r="Q83" s="250">
        <f t="shared" si="4"/>
        <v>15.60458661</v>
      </c>
      <c r="R83" s="250">
        <f t="shared" si="15"/>
        <v>13.45807556</v>
      </c>
      <c r="S83" s="250">
        <f t="shared" si="5"/>
        <v>0.2040369906</v>
      </c>
      <c r="T83" s="250">
        <f t="shared" si="6"/>
        <v>0.8427580647</v>
      </c>
      <c r="U83" s="250">
        <f t="shared" si="7"/>
        <v>24.61825558</v>
      </c>
      <c r="V83" s="368">
        <f t="shared" si="8"/>
        <v>35.08975945</v>
      </c>
      <c r="W83" s="250" t="str">
        <f t="shared" si="9"/>
        <v>False</v>
      </c>
      <c r="X83" s="269">
        <f t="shared" si="10"/>
        <v>0.8885784774</v>
      </c>
    </row>
    <row r="84" ht="12.75" customHeight="1">
      <c r="A84" s="266"/>
      <c r="J84" s="250">
        <f t="shared" si="11"/>
        <v>39</v>
      </c>
      <c r="K84" s="250">
        <f t="shared" si="12"/>
        <v>7.490689135</v>
      </c>
      <c r="L84" s="250">
        <f t="shared" si="13"/>
        <v>111.7327845</v>
      </c>
      <c r="M84" s="250">
        <f t="shared" si="14"/>
        <v>95.69086297</v>
      </c>
      <c r="N84" s="250">
        <f t="shared" si="1"/>
        <v>19.03207543</v>
      </c>
      <c r="O84" s="250">
        <f t="shared" si="2"/>
        <v>15.77201383</v>
      </c>
      <c r="P84" s="250" t="str">
        <f t="shared" si="3"/>
        <v>True</v>
      </c>
      <c r="Q84" s="250">
        <f t="shared" si="4"/>
        <v>15.77201383</v>
      </c>
      <c r="R84" s="250">
        <f t="shared" si="15"/>
        <v>13.96998783</v>
      </c>
      <c r="S84" s="250">
        <f t="shared" si="5"/>
        <v>0.2081446178</v>
      </c>
      <c r="T84" s="250">
        <f t="shared" si="6"/>
        <v>0.8586367051</v>
      </c>
      <c r="U84" s="250">
        <f t="shared" si="7"/>
        <v>25.55467378</v>
      </c>
      <c r="V84" s="368">
        <f t="shared" si="8"/>
        <v>35.55916303</v>
      </c>
      <c r="W84" s="250" t="str">
        <f t="shared" si="9"/>
        <v>False</v>
      </c>
      <c r="X84" s="269">
        <f t="shared" si="10"/>
        <v>0.9091964049</v>
      </c>
    </row>
    <row r="85" ht="12.75" customHeight="1">
      <c r="A85" s="266"/>
      <c r="I85" s="371"/>
      <c r="J85" s="371">
        <f t="shared" si="11"/>
        <v>40</v>
      </c>
      <c r="K85" s="250">
        <f t="shared" si="12"/>
        <v>7.643884558</v>
      </c>
      <c r="L85" s="250">
        <f t="shared" si="13"/>
        <v>117.3047354</v>
      </c>
      <c r="M85" s="250">
        <f t="shared" si="14"/>
        <v>100.7024799</v>
      </c>
      <c r="N85" s="250">
        <f t="shared" si="1"/>
        <v>19.37781212</v>
      </c>
      <c r="O85" s="250">
        <f t="shared" si="2"/>
        <v>15.93437769</v>
      </c>
      <c r="P85" s="250" t="str">
        <f t="shared" si="3"/>
        <v>True</v>
      </c>
      <c r="Q85" s="250">
        <f t="shared" si="4"/>
        <v>15.93437769</v>
      </c>
      <c r="R85" s="250">
        <f t="shared" si="15"/>
        <v>14.48500918</v>
      </c>
      <c r="S85" s="250">
        <f t="shared" si="5"/>
        <v>0.212206986</v>
      </c>
      <c r="T85" s="250">
        <f t="shared" si="6"/>
        <v>0.8743208264</v>
      </c>
      <c r="U85" s="250">
        <f t="shared" si="7"/>
        <v>26.49677931</v>
      </c>
      <c r="V85" s="368">
        <f t="shared" si="8"/>
        <v>36.02036737</v>
      </c>
      <c r="W85" s="250" t="str">
        <f t="shared" si="9"/>
        <v>False</v>
      </c>
      <c r="X85" s="269">
        <f t="shared" si="10"/>
        <v>0.9296277244</v>
      </c>
    </row>
    <row r="86" ht="12.75" customHeight="1">
      <c r="A86" s="266"/>
      <c r="J86" s="250">
        <f t="shared" si="11"/>
        <v>41</v>
      </c>
      <c r="K86" s="250">
        <f t="shared" si="12"/>
        <v>7.795438781</v>
      </c>
      <c r="L86" s="250">
        <f t="shared" si="13"/>
        <v>122.9829278</v>
      </c>
      <c r="M86" s="250">
        <f t="shared" si="14"/>
        <v>105.8178382</v>
      </c>
      <c r="N86" s="250">
        <f t="shared" si="1"/>
        <v>19.71940252</v>
      </c>
      <c r="O86" s="250">
        <f t="shared" si="2"/>
        <v>16.09197402</v>
      </c>
      <c r="P86" s="250" t="str">
        <f t="shared" si="3"/>
        <v>True</v>
      </c>
      <c r="Q86" s="250">
        <f t="shared" si="4"/>
        <v>16.09197402</v>
      </c>
      <c r="R86" s="250">
        <f t="shared" si="15"/>
        <v>15.00306016</v>
      </c>
      <c r="S86" s="250">
        <f t="shared" si="5"/>
        <v>0.2162258828</v>
      </c>
      <c r="T86" s="250">
        <f t="shared" si="6"/>
        <v>0.8898183577</v>
      </c>
      <c r="U86" s="250">
        <f t="shared" si="7"/>
        <v>27.44442679</v>
      </c>
      <c r="V86" s="368">
        <f t="shared" si="8"/>
        <v>36.47374946</v>
      </c>
      <c r="W86" s="250" t="str">
        <f t="shared" si="9"/>
        <v>False</v>
      </c>
      <c r="X86" s="269">
        <f t="shared" si="10"/>
        <v>0.9498795696</v>
      </c>
    </row>
    <row r="87" ht="12.75" customHeight="1">
      <c r="A87" s="270"/>
      <c r="B87" s="371"/>
      <c r="C87" s="371"/>
      <c r="D87" s="371"/>
      <c r="E87" s="371"/>
      <c r="F87" s="371"/>
      <c r="G87" s="371"/>
      <c r="H87" s="371"/>
      <c r="J87" s="250">
        <f t="shared" si="11"/>
        <v>42</v>
      </c>
      <c r="K87" s="250">
        <f t="shared" si="12"/>
        <v>7.945416112</v>
      </c>
      <c r="L87" s="250">
        <f t="shared" si="13"/>
        <v>128.7663145</v>
      </c>
      <c r="M87" s="250">
        <f t="shared" si="14"/>
        <v>111.0359453</v>
      </c>
      <c r="N87" s="250">
        <f t="shared" si="1"/>
        <v>20.05701134</v>
      </c>
      <c r="O87" s="250">
        <f t="shared" si="2"/>
        <v>16.24507353</v>
      </c>
      <c r="P87" s="250" t="str">
        <f t="shared" si="3"/>
        <v>True</v>
      </c>
      <c r="Q87" s="250">
        <f t="shared" si="4"/>
        <v>16.24507353</v>
      </c>
      <c r="R87" s="250">
        <f t="shared" si="15"/>
        <v>15.52406564</v>
      </c>
      <c r="S87" s="250">
        <f t="shared" si="5"/>
        <v>0.2202029776</v>
      </c>
      <c r="T87" s="250">
        <f t="shared" si="6"/>
        <v>0.9051366936</v>
      </c>
      <c r="U87" s="250">
        <f t="shared" si="7"/>
        <v>28.39747881</v>
      </c>
      <c r="V87" s="368">
        <f t="shared" si="8"/>
        <v>36.91965892</v>
      </c>
      <c r="W87" s="250" t="str">
        <f t="shared" si="9"/>
        <v>False</v>
      </c>
      <c r="X87" s="269">
        <f t="shared" si="10"/>
        <v>0.9699586077</v>
      </c>
    </row>
    <row r="88" ht="12.75" customHeight="1">
      <c r="A88" s="266"/>
      <c r="J88" s="250">
        <f t="shared" si="11"/>
        <v>43</v>
      </c>
      <c r="K88" s="250">
        <f t="shared" si="12"/>
        <v>8.093876628</v>
      </c>
      <c r="L88" s="250">
        <f t="shared" si="13"/>
        <v>134.6538875</v>
      </c>
      <c r="M88" s="250">
        <f t="shared" si="14"/>
        <v>116.3558451</v>
      </c>
      <c r="N88" s="250">
        <f t="shared" si="1"/>
        <v>20.39079248</v>
      </c>
      <c r="O88" s="250">
        <f t="shared" si="2"/>
        <v>16.39392458</v>
      </c>
      <c r="P88" s="250" t="str">
        <f t="shared" si="3"/>
        <v>True</v>
      </c>
      <c r="Q88" s="250">
        <f t="shared" si="4"/>
        <v>16.39392458</v>
      </c>
      <c r="R88" s="250">
        <f t="shared" si="15"/>
        <v>16.0479545</v>
      </c>
      <c r="S88" s="250">
        <f t="shared" si="5"/>
        <v>0.2241398326</v>
      </c>
      <c r="T88" s="250">
        <f t="shared" si="6"/>
        <v>0.9202827428</v>
      </c>
      <c r="U88" s="250">
        <f t="shared" si="7"/>
        <v>29.35580527</v>
      </c>
      <c r="V88" s="368">
        <f t="shared" si="8"/>
        <v>37.3584206</v>
      </c>
      <c r="W88" s="250" t="str">
        <f t="shared" si="9"/>
        <v>False</v>
      </c>
      <c r="X88" s="269">
        <f t="shared" si="10"/>
        <v>0.9898710809</v>
      </c>
    </row>
    <row r="89" ht="12.75" customHeight="1">
      <c r="A89" s="266"/>
      <c r="J89" s="250">
        <f t="shared" si="11"/>
        <v>44</v>
      </c>
      <c r="K89" s="250">
        <f t="shared" si="12"/>
        <v>8.240876553</v>
      </c>
      <c r="L89" s="250">
        <f t="shared" si="13"/>
        <v>140.6446762</v>
      </c>
      <c r="M89" s="250">
        <f t="shared" si="14"/>
        <v>121.7766166</v>
      </c>
      <c r="N89" s="250">
        <f t="shared" si="1"/>
        <v>20.72088997</v>
      </c>
      <c r="O89" s="250">
        <f t="shared" si="2"/>
        <v>16.53875557</v>
      </c>
      <c r="P89" s="250" t="str">
        <f t="shared" si="3"/>
        <v>True</v>
      </c>
      <c r="Q89" s="250">
        <f t="shared" si="4"/>
        <v>16.53875557</v>
      </c>
      <c r="R89" s="250">
        <f t="shared" si="15"/>
        <v>16.5746593</v>
      </c>
      <c r="S89" s="250">
        <f t="shared" si="5"/>
        <v>0.2280379117</v>
      </c>
      <c r="T89" s="250">
        <f t="shared" si="6"/>
        <v>0.9352629729</v>
      </c>
      <c r="U89" s="250">
        <f t="shared" si="7"/>
        <v>30.31928278</v>
      </c>
      <c r="V89" s="368">
        <f t="shared" si="8"/>
        <v>37.79033701</v>
      </c>
      <c r="W89" s="250" t="str">
        <f t="shared" si="9"/>
        <v>False</v>
      </c>
      <c r="X89" s="269">
        <f t="shared" si="10"/>
        <v>1.009622845</v>
      </c>
    </row>
    <row r="90" ht="12.75" customHeight="1">
      <c r="A90" s="266"/>
      <c r="I90" s="371"/>
      <c r="J90" s="371">
        <f t="shared" si="11"/>
        <v>45</v>
      </c>
      <c r="K90" s="250">
        <f t="shared" si="12"/>
        <v>8.386468607</v>
      </c>
      <c r="L90" s="250">
        <f t="shared" si="13"/>
        <v>146.7377445</v>
      </c>
      <c r="M90" s="250">
        <f t="shared" si="14"/>
        <v>127.297371</v>
      </c>
      <c r="N90" s="250">
        <f t="shared" si="1"/>
        <v>21.04743886</v>
      </c>
      <c r="O90" s="250">
        <f t="shared" si="2"/>
        <v>16.67977702</v>
      </c>
      <c r="P90" s="250" t="str">
        <f t="shared" si="3"/>
        <v>True</v>
      </c>
      <c r="Q90" s="250">
        <f t="shared" si="4"/>
        <v>16.67977702</v>
      </c>
      <c r="R90" s="250">
        <f t="shared" si="15"/>
        <v>17.10411597</v>
      </c>
      <c r="S90" s="250">
        <f t="shared" si="5"/>
        <v>0.2318985895</v>
      </c>
      <c r="T90" s="250">
        <f t="shared" si="6"/>
        <v>0.9500834484</v>
      </c>
      <c r="U90" s="250">
        <f t="shared" si="7"/>
        <v>31.28779418</v>
      </c>
      <c r="V90" s="368">
        <f t="shared" si="8"/>
        <v>38.21569034</v>
      </c>
      <c r="W90" s="250" t="str">
        <f t="shared" si="9"/>
        <v>False</v>
      </c>
      <c r="X90" s="269">
        <f t="shared" si="10"/>
        <v>1.029219402</v>
      </c>
    </row>
    <row r="91" ht="12.75" customHeight="1">
      <c r="A91" s="266"/>
      <c r="J91" s="250">
        <f t="shared" si="11"/>
        <v>46</v>
      </c>
      <c r="K91" s="250">
        <f t="shared" si="12"/>
        <v>8.530702304</v>
      </c>
      <c r="L91" s="250">
        <f t="shared" si="13"/>
        <v>152.9321893</v>
      </c>
      <c r="M91" s="250">
        <f t="shared" si="14"/>
        <v>132.9172501</v>
      </c>
      <c r="N91" s="250">
        <f t="shared" si="1"/>
        <v>21.37056599</v>
      </c>
      <c r="O91" s="250">
        <f t="shared" si="2"/>
        <v>16.81718336</v>
      </c>
      <c r="P91" s="250" t="str">
        <f t="shared" si="3"/>
        <v>True</v>
      </c>
      <c r="Q91" s="250">
        <f t="shared" si="4"/>
        <v>16.81718336</v>
      </c>
      <c r="R91" s="250">
        <f t="shared" si="15"/>
        <v>17.6362636</v>
      </c>
      <c r="S91" s="250">
        <f t="shared" si="5"/>
        <v>0.2357231587</v>
      </c>
      <c r="T91" s="250">
        <f t="shared" si="6"/>
        <v>0.9647498653</v>
      </c>
      <c r="U91" s="250">
        <f t="shared" si="7"/>
        <v>32.26122803</v>
      </c>
      <c r="V91" s="368">
        <f t="shared" si="8"/>
        <v>38.63474433</v>
      </c>
      <c r="W91" s="250" t="str">
        <f t="shared" si="9"/>
        <v>False</v>
      </c>
      <c r="X91" s="269">
        <f t="shared" si="10"/>
        <v>1.04866593</v>
      </c>
    </row>
    <row r="92" ht="12.75" customHeight="1">
      <c r="A92" s="270"/>
      <c r="B92" s="371"/>
      <c r="C92" s="371"/>
      <c r="D92" s="371"/>
      <c r="E92" s="371"/>
      <c r="F92" s="371"/>
      <c r="G92" s="371"/>
      <c r="H92" s="371"/>
      <c r="J92" s="250">
        <f t="shared" si="11"/>
        <v>47</v>
      </c>
      <c r="K92" s="250">
        <f t="shared" si="12"/>
        <v>8.673624221</v>
      </c>
      <c r="L92" s="250">
        <f t="shared" si="13"/>
        <v>159.2271379</v>
      </c>
      <c r="M92" s="250">
        <f t="shared" si="14"/>
        <v>138.6354245</v>
      </c>
      <c r="N92" s="250">
        <f t="shared" si="1"/>
        <v>21.69039067</v>
      </c>
      <c r="O92" s="250">
        <f t="shared" si="2"/>
        <v>16.95115458</v>
      </c>
      <c r="P92" s="250" t="str">
        <f t="shared" si="3"/>
        <v>True</v>
      </c>
      <c r="Q92" s="250">
        <f t="shared" si="4"/>
        <v>16.95115458</v>
      </c>
      <c r="R92" s="250">
        <f t="shared" si="15"/>
        <v>18.17104417</v>
      </c>
      <c r="S92" s="250">
        <f t="shared" si="5"/>
        <v>0.2395128369</v>
      </c>
      <c r="T92" s="250">
        <f t="shared" si="6"/>
        <v>0.9792675826</v>
      </c>
      <c r="U92" s="250">
        <f t="shared" si="7"/>
        <v>33.23947821</v>
      </c>
      <c r="V92" s="368">
        <f t="shared" si="8"/>
        <v>39.04774591</v>
      </c>
      <c r="W92" s="250" t="str">
        <f t="shared" si="9"/>
        <v>False</v>
      </c>
      <c r="X92" s="269">
        <f t="shared" si="10"/>
        <v>1.067967311</v>
      </c>
    </row>
    <row r="93" ht="12.75" customHeight="1">
      <c r="A93" s="266"/>
      <c r="J93" s="250">
        <f t="shared" si="11"/>
        <v>48</v>
      </c>
      <c r="K93" s="250">
        <f t="shared" si="12"/>
        <v>8.815278242</v>
      </c>
      <c r="L93" s="250">
        <f t="shared" si="13"/>
        <v>165.621747</v>
      </c>
      <c r="M93" s="250">
        <f t="shared" si="14"/>
        <v>144.451092</v>
      </c>
      <c r="N93" s="250">
        <f t="shared" si="1"/>
        <v>22.0070253</v>
      </c>
      <c r="O93" s="250">
        <f t="shared" si="2"/>
        <v>17.08185755</v>
      </c>
      <c r="P93" s="250" t="str">
        <f t="shared" si="3"/>
        <v>True</v>
      </c>
      <c r="Q93" s="250">
        <f t="shared" si="4"/>
        <v>17.08185755</v>
      </c>
      <c r="R93" s="250">
        <f t="shared" si="15"/>
        <v>18.70840236</v>
      </c>
      <c r="S93" s="250">
        <f t="shared" si="5"/>
        <v>0.2432687725</v>
      </c>
      <c r="T93" s="250">
        <f t="shared" si="6"/>
        <v>0.9936416488</v>
      </c>
      <c r="U93" s="250">
        <f t="shared" si="7"/>
        <v>34.22244351</v>
      </c>
      <c r="V93" s="368">
        <f t="shared" si="8"/>
        <v>39.45492661</v>
      </c>
      <c r="W93" s="250" t="str">
        <f t="shared" si="9"/>
        <v>False</v>
      </c>
      <c r="X93" s="269">
        <f t="shared" si="10"/>
        <v>1.087128153</v>
      </c>
    </row>
    <row r="94" ht="12.75" customHeight="1">
      <c r="A94" s="266"/>
      <c r="J94" s="250">
        <f t="shared" si="11"/>
        <v>49</v>
      </c>
      <c r="K94" s="250">
        <f t="shared" si="12"/>
        <v>8.955705772</v>
      </c>
      <c r="L94" s="250">
        <f t="shared" si="13"/>
        <v>172.1152001</v>
      </c>
      <c r="M94" s="250">
        <f t="shared" si="14"/>
        <v>150.3634758</v>
      </c>
      <c r="N94" s="250">
        <f t="shared" si="1"/>
        <v>22.32057593</v>
      </c>
      <c r="O94" s="250">
        <f t="shared" si="2"/>
        <v>17.20944733</v>
      </c>
      <c r="P94" s="250" t="str">
        <f t="shared" si="3"/>
        <v>True</v>
      </c>
      <c r="Q94" s="250">
        <f t="shared" si="4"/>
        <v>17.20944733</v>
      </c>
      <c r="R94" s="250">
        <f t="shared" si="15"/>
        <v>19.24828536</v>
      </c>
      <c r="S94" s="250">
        <f t="shared" si="5"/>
        <v>0.2469920504</v>
      </c>
      <c r="T94" s="250">
        <f t="shared" si="6"/>
        <v>1.007876828</v>
      </c>
      <c r="U94" s="250">
        <f t="shared" si="7"/>
        <v>35.21002734</v>
      </c>
      <c r="V94" s="368">
        <f t="shared" si="8"/>
        <v>39.85650389</v>
      </c>
      <c r="W94" s="250" t="str">
        <f t="shared" si="9"/>
        <v>False</v>
      </c>
      <c r="X94" s="269">
        <f t="shared" si="10"/>
        <v>1.106152811</v>
      </c>
    </row>
    <row r="95" ht="12.75" customHeight="1">
      <c r="A95" s="266"/>
      <c r="I95" s="371"/>
      <c r="J95" s="371">
        <f t="shared" si="11"/>
        <v>50</v>
      </c>
      <c r="K95" s="250">
        <f t="shared" si="12"/>
        <v>9.094945933</v>
      </c>
      <c r="L95" s="250">
        <f t="shared" si="13"/>
        <v>178.7067071</v>
      </c>
      <c r="M95" s="250">
        <f t="shared" si="14"/>
        <v>156.3718235</v>
      </c>
      <c r="N95" s="250">
        <f t="shared" si="1"/>
        <v>22.63114272</v>
      </c>
      <c r="O95" s="250">
        <f t="shared" si="2"/>
        <v>17.33406821</v>
      </c>
      <c r="P95" s="250" t="str">
        <f t="shared" si="3"/>
        <v>True</v>
      </c>
      <c r="Q95" s="250">
        <f t="shared" si="4"/>
        <v>17.33406821</v>
      </c>
      <c r="R95" s="250">
        <f t="shared" si="15"/>
        <v>19.7906427</v>
      </c>
      <c r="S95" s="250">
        <f t="shared" si="5"/>
        <v>0.2506836964</v>
      </c>
      <c r="T95" s="250">
        <f t="shared" si="6"/>
        <v>1.021977619</v>
      </c>
      <c r="U95" s="250">
        <f t="shared" si="7"/>
        <v>36.20213736</v>
      </c>
      <c r="V95" s="368">
        <f t="shared" si="8"/>
        <v>40.25268228</v>
      </c>
      <c r="W95" s="250" t="str">
        <f t="shared" si="9"/>
        <v>False</v>
      </c>
      <c r="X95" s="269">
        <f t="shared" si="10"/>
        <v>1.125045409</v>
      </c>
    </row>
    <row r="96" ht="12.75" customHeight="1">
      <c r="A96" s="266"/>
      <c r="J96" s="250">
        <f t="shared" si="11"/>
        <v>51</v>
      </c>
      <c r="K96" s="250">
        <f t="shared" si="12"/>
        <v>9.233035735</v>
      </c>
      <c r="L96" s="250">
        <f t="shared" si="13"/>
        <v>185.395502</v>
      </c>
      <c r="M96" s="250">
        <f t="shared" si="14"/>
        <v>162.4754056</v>
      </c>
      <c r="N96" s="250">
        <f t="shared" si="1"/>
        <v>22.93882044</v>
      </c>
      <c r="O96" s="250">
        <f t="shared" si="2"/>
        <v>17.45585472</v>
      </c>
      <c r="P96" s="250" t="str">
        <f t="shared" si="3"/>
        <v>True</v>
      </c>
      <c r="Q96" s="250">
        <f t="shared" si="4"/>
        <v>17.45585472</v>
      </c>
      <c r="R96" s="250">
        <f t="shared" si="15"/>
        <v>20.33542608</v>
      </c>
      <c r="S96" s="250">
        <f t="shared" si="5"/>
        <v>0.2543446824</v>
      </c>
      <c r="T96" s="250">
        <f t="shared" si="6"/>
        <v>1.035948281</v>
      </c>
      <c r="U96" s="250">
        <f t="shared" si="7"/>
        <v>37.19868523</v>
      </c>
      <c r="V96" s="368">
        <f t="shared" si="8"/>
        <v>40.64365443</v>
      </c>
      <c r="W96" s="250" t="str">
        <f t="shared" si="9"/>
        <v>False</v>
      </c>
      <c r="X96" s="269">
        <f t="shared" si="10"/>
        <v>1.143809855</v>
      </c>
    </row>
    <row r="97" ht="12.75" customHeight="1">
      <c r="A97" s="270"/>
      <c r="B97" s="371"/>
      <c r="C97" s="371"/>
      <c r="D97" s="371"/>
      <c r="E97" s="371"/>
      <c r="F97" s="371"/>
      <c r="G97" s="371"/>
      <c r="H97" s="371"/>
      <c r="J97" s="250">
        <f t="shared" si="11"/>
        <v>52</v>
      </c>
      <c r="K97" s="250">
        <f t="shared" si="12"/>
        <v>9.37001024</v>
      </c>
      <c r="L97" s="250">
        <f t="shared" si="13"/>
        <v>192.1808419</v>
      </c>
      <c r="M97" s="250">
        <f t="shared" si="14"/>
        <v>168.6735142</v>
      </c>
      <c r="N97" s="250">
        <f t="shared" si="1"/>
        <v>23.24369883</v>
      </c>
      <c r="O97" s="250">
        <f t="shared" si="2"/>
        <v>17.57493244</v>
      </c>
      <c r="P97" s="250" t="str">
        <f t="shared" si="3"/>
        <v>True</v>
      </c>
      <c r="Q97" s="250">
        <f t="shared" si="4"/>
        <v>17.57493244</v>
      </c>
      <c r="R97" s="250">
        <f t="shared" si="15"/>
        <v>20.88258925</v>
      </c>
      <c r="S97" s="250">
        <f t="shared" si="5"/>
        <v>0.2579759296</v>
      </c>
      <c r="T97" s="250">
        <f t="shared" si="6"/>
        <v>1.049792847</v>
      </c>
      <c r="U97" s="250">
        <f t="shared" si="7"/>
        <v>38.19958633</v>
      </c>
      <c r="V97" s="368">
        <f t="shared" si="8"/>
        <v>41.02960203</v>
      </c>
      <c r="W97" s="250" t="str">
        <f t="shared" si="9"/>
        <v>False</v>
      </c>
      <c r="X97" s="269">
        <f t="shared" si="10"/>
        <v>1.162449857</v>
      </c>
    </row>
    <row r="98" ht="12.75" customHeight="1">
      <c r="A98" s="266"/>
      <c r="J98" s="250">
        <f t="shared" si="11"/>
        <v>53</v>
      </c>
      <c r="K98" s="250">
        <f t="shared" si="12"/>
        <v>9.505902699</v>
      </c>
      <c r="L98" s="250">
        <f t="shared" si="13"/>
        <v>199.0620061</v>
      </c>
      <c r="M98" s="250">
        <f t="shared" si="14"/>
        <v>174.9654622</v>
      </c>
      <c r="N98" s="250">
        <f t="shared" si="1"/>
        <v>23.545863</v>
      </c>
      <c r="O98" s="250">
        <f t="shared" si="2"/>
        <v>17.69141884</v>
      </c>
      <c r="P98" s="250" t="str">
        <f t="shared" si="3"/>
        <v>True</v>
      </c>
      <c r="Q98" s="250">
        <f t="shared" si="4"/>
        <v>17.69141884</v>
      </c>
      <c r="R98" s="250">
        <f t="shared" si="15"/>
        <v>21.43208785</v>
      </c>
      <c r="S98" s="250">
        <f t="shared" si="5"/>
        <v>0.2615783125</v>
      </c>
      <c r="T98" s="250">
        <f t="shared" si="6"/>
        <v>1.063515139</v>
      </c>
      <c r="U98" s="250">
        <f t="shared" si="7"/>
        <v>39.20475954</v>
      </c>
      <c r="V98" s="368">
        <f t="shared" si="8"/>
        <v>41.41069669</v>
      </c>
      <c r="W98" s="250" t="str">
        <f t="shared" si="9"/>
        <v>False</v>
      </c>
      <c r="X98" s="269">
        <f t="shared" si="10"/>
        <v>1.180968937</v>
      </c>
    </row>
    <row r="99" ht="12.75" customHeight="1">
      <c r="A99" s="266"/>
      <c r="J99" s="250">
        <f t="shared" si="11"/>
        <v>54</v>
      </c>
      <c r="K99" s="250">
        <f t="shared" si="12"/>
        <v>9.640744684</v>
      </c>
      <c r="L99" s="250">
        <f t="shared" si="13"/>
        <v>206.0382947</v>
      </c>
      <c r="M99" s="250">
        <f t="shared" si="14"/>
        <v>181.3505821</v>
      </c>
      <c r="N99" s="250">
        <f t="shared" si="1"/>
        <v>23.84539372</v>
      </c>
      <c r="O99" s="250">
        <f t="shared" si="2"/>
        <v>17.80542391</v>
      </c>
      <c r="P99" s="250" t="str">
        <f t="shared" si="3"/>
        <v>True</v>
      </c>
      <c r="Q99" s="250">
        <f t="shared" si="4"/>
        <v>17.80542391</v>
      </c>
      <c r="R99" s="250">
        <f t="shared" si="15"/>
        <v>21.98387933</v>
      </c>
      <c r="S99" s="250">
        <f t="shared" si="5"/>
        <v>0.2651526623</v>
      </c>
      <c r="T99" s="250">
        <f t="shared" si="6"/>
        <v>1.077118789</v>
      </c>
      <c r="U99" s="250">
        <f t="shared" si="7"/>
        <v>40.21412701</v>
      </c>
      <c r="V99" s="368">
        <f t="shared" si="8"/>
        <v>41.78710064</v>
      </c>
      <c r="W99" s="250" t="str">
        <f t="shared" si="9"/>
        <v>False</v>
      </c>
      <c r="X99" s="269">
        <f t="shared" si="10"/>
        <v>1.199370448</v>
      </c>
    </row>
    <row r="100" ht="12.75" customHeight="1">
      <c r="A100" s="266"/>
      <c r="I100" s="371"/>
      <c r="J100" s="371">
        <f t="shared" si="11"/>
        <v>55</v>
      </c>
      <c r="K100" s="250">
        <f t="shared" si="12"/>
        <v>9.774566208</v>
      </c>
      <c r="L100" s="250">
        <f t="shared" si="13"/>
        <v>213.1090276</v>
      </c>
      <c r="M100" s="250">
        <f t="shared" si="14"/>
        <v>187.8282248</v>
      </c>
      <c r="N100" s="250">
        <f t="shared" si="1"/>
        <v>24.14236779</v>
      </c>
      <c r="O100" s="250">
        <f t="shared" si="2"/>
        <v>17.91705079</v>
      </c>
      <c r="P100" s="250" t="str">
        <f t="shared" si="3"/>
        <v>True</v>
      </c>
      <c r="Q100" s="250">
        <f t="shared" si="4"/>
        <v>17.91705079</v>
      </c>
      <c r="R100" s="250">
        <f t="shared" si="15"/>
        <v>22.53792281</v>
      </c>
      <c r="S100" s="250">
        <f t="shared" si="5"/>
        <v>0.2686997697</v>
      </c>
      <c r="T100" s="250">
        <f t="shared" si="6"/>
        <v>1.090607248</v>
      </c>
      <c r="U100" s="250">
        <f t="shared" si="7"/>
        <v>41.22761396</v>
      </c>
      <c r="V100" s="368">
        <f t="shared" si="8"/>
        <v>42.1589675</v>
      </c>
      <c r="W100" s="250" t="str">
        <f t="shared" si="9"/>
        <v>False</v>
      </c>
      <c r="X100" s="269">
        <f t="shared" si="10"/>
        <v>1.217657578</v>
      </c>
    </row>
    <row r="101" ht="12.75" customHeight="1">
      <c r="A101" s="266"/>
      <c r="J101" s="250">
        <f t="shared" si="11"/>
        <v>56</v>
      </c>
      <c r="K101" s="250">
        <f t="shared" si="12"/>
        <v>9.907395829</v>
      </c>
      <c r="L101" s="250">
        <f t="shared" si="13"/>
        <v>220.2735435</v>
      </c>
      <c r="M101" s="250">
        <f t="shared" si="14"/>
        <v>194.3977594</v>
      </c>
      <c r="N101" s="250">
        <f t="shared" si="1"/>
        <v>24.43685823</v>
      </c>
      <c r="O101" s="250">
        <f t="shared" si="2"/>
        <v>18.02639634</v>
      </c>
      <c r="P101" s="250" t="str">
        <f t="shared" si="3"/>
        <v>True</v>
      </c>
      <c r="Q101" s="250">
        <f t="shared" si="4"/>
        <v>18.02639634</v>
      </c>
      <c r="R101" s="250">
        <f t="shared" si="15"/>
        <v>23.09417899</v>
      </c>
      <c r="S101" s="250">
        <f t="shared" si="5"/>
        <v>0.2722203875</v>
      </c>
      <c r="T101" s="250">
        <f t="shared" si="6"/>
        <v>1.103983798</v>
      </c>
      <c r="U101" s="250">
        <f t="shared" si="7"/>
        <v>42.24514851</v>
      </c>
      <c r="V101" s="368">
        <f t="shared" si="8"/>
        <v>42.52644282</v>
      </c>
      <c r="W101" s="250" t="str">
        <f t="shared" si="9"/>
        <v>False</v>
      </c>
      <c r="X101" s="269">
        <f t="shared" si="10"/>
        <v>1.235833369</v>
      </c>
    </row>
    <row r="102" ht="12.75" customHeight="1">
      <c r="A102" s="270"/>
      <c r="B102" s="371"/>
      <c r="C102" s="371"/>
      <c r="D102" s="371"/>
      <c r="E102" s="371"/>
      <c r="F102" s="371"/>
      <c r="G102" s="371"/>
      <c r="H102" s="371"/>
      <c r="J102" s="250">
        <f t="shared" si="11"/>
        <v>57</v>
      </c>
      <c r="K102" s="250">
        <f t="shared" si="12"/>
        <v>10.03926075</v>
      </c>
      <c r="L102" s="250">
        <f t="shared" si="13"/>
        <v>227.5311991</v>
      </c>
      <c r="M102" s="250">
        <f t="shared" si="14"/>
        <v>201.0585714</v>
      </c>
      <c r="N102" s="250">
        <f t="shared" si="1"/>
        <v>24.72893461</v>
      </c>
      <c r="O102" s="250">
        <f t="shared" si="2"/>
        <v>18.13355165</v>
      </c>
      <c r="P102" s="250" t="str">
        <f t="shared" si="3"/>
        <v>True</v>
      </c>
      <c r="Q102" s="250">
        <f t="shared" si="4"/>
        <v>18.13355165</v>
      </c>
      <c r="R102" s="250">
        <f t="shared" si="15"/>
        <v>23.65261006</v>
      </c>
      <c r="S102" s="250">
        <f t="shared" si="5"/>
        <v>0.2757152337</v>
      </c>
      <c r="T102" s="250">
        <f t="shared" si="6"/>
        <v>1.117251566</v>
      </c>
      <c r="U102" s="250">
        <f t="shared" si="7"/>
        <v>43.26666148</v>
      </c>
      <c r="V102" s="368">
        <f t="shared" si="8"/>
        <v>42.88966472</v>
      </c>
      <c r="W102" s="250" t="str">
        <f t="shared" si="9"/>
        <v>False</v>
      </c>
      <c r="X102" s="269">
        <f t="shared" si="10"/>
        <v>1.253900721</v>
      </c>
    </row>
    <row r="103" ht="12.75" customHeight="1">
      <c r="A103" s="266"/>
      <c r="J103" s="250">
        <f t="shared" si="11"/>
        <v>58</v>
      </c>
      <c r="K103" s="250">
        <f t="shared" si="12"/>
        <v>10.17018691</v>
      </c>
      <c r="L103" s="250">
        <f t="shared" si="13"/>
        <v>234.8813684</v>
      </c>
      <c r="M103" s="250">
        <f t="shared" si="14"/>
        <v>207.8100629</v>
      </c>
      <c r="N103" s="250">
        <f t="shared" si="1"/>
        <v>25.01866322</v>
      </c>
      <c r="O103" s="250">
        <f t="shared" si="2"/>
        <v>18.23860246</v>
      </c>
      <c r="P103" s="250" t="str">
        <f t="shared" si="3"/>
        <v>True</v>
      </c>
      <c r="Q103" s="250">
        <f t="shared" si="4"/>
        <v>18.23860246</v>
      </c>
      <c r="R103" s="250">
        <f t="shared" si="15"/>
        <v>24.21317962</v>
      </c>
      <c r="S103" s="250">
        <f t="shared" si="5"/>
        <v>0.2791849929</v>
      </c>
      <c r="T103" s="250">
        <f t="shared" si="6"/>
        <v>1.130413532</v>
      </c>
      <c r="U103" s="250">
        <f t="shared" si="7"/>
        <v>44.29208629</v>
      </c>
      <c r="V103" s="368">
        <f t="shared" si="8"/>
        <v>43.24876438</v>
      </c>
      <c r="W103" s="250" t="str">
        <f t="shared" si="9"/>
        <v>False</v>
      </c>
      <c r="X103" s="269">
        <f t="shared" si="10"/>
        <v>1.271862403</v>
      </c>
    </row>
    <row r="104" ht="12.75" customHeight="1">
      <c r="A104" s="266"/>
      <c r="J104" s="250">
        <f t="shared" si="11"/>
        <v>59</v>
      </c>
      <c r="K104" s="250">
        <f t="shared" si="12"/>
        <v>10.30019905</v>
      </c>
      <c r="L104" s="250">
        <f t="shared" si="13"/>
        <v>242.3234416</v>
      </c>
      <c r="M104" s="250">
        <f t="shared" si="14"/>
        <v>214.6516513</v>
      </c>
      <c r="N104" s="250">
        <f t="shared" si="1"/>
        <v>25.30610732</v>
      </c>
      <c r="O104" s="250">
        <f t="shared" si="2"/>
        <v>18.34162957</v>
      </c>
      <c r="P104" s="250" t="str">
        <f t="shared" si="3"/>
        <v>True</v>
      </c>
      <c r="Q104" s="250">
        <f t="shared" si="4"/>
        <v>18.34162957</v>
      </c>
      <c r="R104" s="250">
        <f t="shared" si="15"/>
        <v>24.77585257</v>
      </c>
      <c r="S104" s="250">
        <f t="shared" si="5"/>
        <v>0.2826303193</v>
      </c>
      <c r="T104" s="250">
        <f t="shared" si="6"/>
        <v>1.143472541</v>
      </c>
      <c r="U104" s="250">
        <f t="shared" si="7"/>
        <v>45.32135875</v>
      </c>
      <c r="V104" s="368">
        <f t="shared" si="8"/>
        <v>43.60386649</v>
      </c>
      <c r="W104" s="250" t="str">
        <f t="shared" si="9"/>
        <v>False</v>
      </c>
      <c r="X104" s="269">
        <f t="shared" si="10"/>
        <v>1.289721064</v>
      </c>
    </row>
    <row r="105" ht="12.75" customHeight="1">
      <c r="A105" s="266"/>
      <c r="I105" s="371"/>
      <c r="J105" s="371">
        <f t="shared" si="11"/>
        <v>60</v>
      </c>
      <c r="K105" s="250">
        <f t="shared" si="12"/>
        <v>10.42932084</v>
      </c>
      <c r="L105" s="250">
        <f t="shared" si="13"/>
        <v>249.8568247</v>
      </c>
      <c r="M105" s="250">
        <f t="shared" si="14"/>
        <v>221.5827684</v>
      </c>
      <c r="N105" s="250">
        <f t="shared" si="1"/>
        <v>25.59132732</v>
      </c>
      <c r="O105" s="250">
        <f t="shared" si="2"/>
        <v>18.44270924</v>
      </c>
      <c r="P105" s="250" t="str">
        <f t="shared" si="3"/>
        <v>True</v>
      </c>
      <c r="Q105" s="250">
        <f t="shared" si="4"/>
        <v>18.44270924</v>
      </c>
      <c r="R105" s="250">
        <f t="shared" si="15"/>
        <v>25.34059509</v>
      </c>
      <c r="S105" s="250">
        <f t="shared" si="5"/>
        <v>0.286051838</v>
      </c>
      <c r="T105" s="250">
        <f t="shared" si="6"/>
        <v>1.156431308</v>
      </c>
      <c r="U105" s="250">
        <f t="shared" si="7"/>
        <v>46.35441697</v>
      </c>
      <c r="V105" s="368">
        <f t="shared" si="8"/>
        <v>43.95508974</v>
      </c>
      <c r="W105" s="250" t="str">
        <f t="shared" si="9"/>
        <v>False</v>
      </c>
      <c r="X105" s="269">
        <f t="shared" si="10"/>
        <v>1.307479234</v>
      </c>
    </row>
    <row r="106" ht="12.75" customHeight="1">
      <c r="A106" s="266"/>
      <c r="J106" s="250">
        <f t="shared" si="11"/>
        <v>61</v>
      </c>
      <c r="K106" s="250">
        <f t="shared" si="12"/>
        <v>10.55757486</v>
      </c>
      <c r="L106" s="250">
        <f t="shared" si="13"/>
        <v>257.4809384</v>
      </c>
      <c r="M106" s="250">
        <f t="shared" si="14"/>
        <v>228.6028607</v>
      </c>
      <c r="N106" s="250">
        <f t="shared" si="1"/>
        <v>25.87438096</v>
      </c>
      <c r="O106" s="250">
        <f t="shared" si="2"/>
        <v>18.54191351</v>
      </c>
      <c r="P106" s="250" t="str">
        <f t="shared" si="3"/>
        <v>True</v>
      </c>
      <c r="Q106" s="250">
        <f t="shared" si="4"/>
        <v>18.54191351</v>
      </c>
      <c r="R106" s="250">
        <f t="shared" si="15"/>
        <v>25.90737451</v>
      </c>
      <c r="S106" s="250">
        <f t="shared" si="5"/>
        <v>0.289450147</v>
      </c>
      <c r="T106" s="250">
        <f t="shared" si="6"/>
        <v>1.169292429</v>
      </c>
      <c r="U106" s="250">
        <f t="shared" si="7"/>
        <v>47.39120123</v>
      </c>
      <c r="V106" s="368">
        <f t="shared" si="8"/>
        <v>44.30254716</v>
      </c>
      <c r="W106" s="250" t="str">
        <f t="shared" si="9"/>
        <v>False</v>
      </c>
      <c r="X106" s="269">
        <f t="shared" si="10"/>
        <v>1.325139339</v>
      </c>
    </row>
    <row r="107" ht="12.75" customHeight="1">
      <c r="A107" s="270"/>
      <c r="B107" s="371"/>
      <c r="C107" s="371"/>
      <c r="D107" s="371"/>
      <c r="E107" s="371"/>
      <c r="F107" s="371"/>
      <c r="G107" s="371"/>
      <c r="H107" s="371"/>
      <c r="J107" s="250">
        <f t="shared" si="11"/>
        <v>62</v>
      </c>
      <c r="K107" s="250">
        <f t="shared" si="12"/>
        <v>10.68498275</v>
      </c>
      <c r="L107" s="250">
        <f t="shared" si="13"/>
        <v>265.1952179</v>
      </c>
      <c r="M107" s="250">
        <f t="shared" si="14"/>
        <v>235.7113876</v>
      </c>
      <c r="N107" s="250">
        <f t="shared" si="1"/>
        <v>26.15532347</v>
      </c>
      <c r="O107" s="250">
        <f t="shared" si="2"/>
        <v>18.6393105</v>
      </c>
      <c r="P107" s="250" t="str">
        <f t="shared" si="3"/>
        <v>True</v>
      </c>
      <c r="Q107" s="250">
        <f t="shared" si="4"/>
        <v>18.6393105</v>
      </c>
      <c r="R107" s="250">
        <f t="shared" si="15"/>
        <v>26.47615932</v>
      </c>
      <c r="S107" s="250">
        <f t="shared" si="5"/>
        <v>0.2928258189</v>
      </c>
      <c r="T107" s="250">
        <f t="shared" si="6"/>
        <v>1.182058387</v>
      </c>
      <c r="U107" s="250">
        <f t="shared" si="7"/>
        <v>48.43165384</v>
      </c>
      <c r="V107" s="368">
        <f t="shared" si="8"/>
        <v>44.64634653</v>
      </c>
      <c r="W107" s="250" t="str">
        <f t="shared" si="9"/>
        <v>False</v>
      </c>
      <c r="X107" s="269">
        <f t="shared" si="10"/>
        <v>1.342703702</v>
      </c>
    </row>
    <row r="108" ht="12.75" customHeight="1">
      <c r="A108" s="266"/>
      <c r="J108" s="250">
        <f t="shared" si="11"/>
        <v>63</v>
      </c>
      <c r="K108" s="250">
        <f t="shared" si="12"/>
        <v>10.81156522</v>
      </c>
      <c r="L108" s="250">
        <f t="shared" si="13"/>
        <v>272.9991122</v>
      </c>
      <c r="M108" s="250">
        <f t="shared" si="14"/>
        <v>242.9078219</v>
      </c>
      <c r="N108" s="250">
        <f t="shared" si="1"/>
        <v>26.4342077</v>
      </c>
      <c r="O108" s="250">
        <f t="shared" si="2"/>
        <v>18.73496468</v>
      </c>
      <c r="P108" s="250" t="str">
        <f t="shared" si="3"/>
        <v>True</v>
      </c>
      <c r="Q108" s="250">
        <f t="shared" si="4"/>
        <v>18.73496468</v>
      </c>
      <c r="R108" s="250">
        <f t="shared" si="15"/>
        <v>27.04691905</v>
      </c>
      <c r="S108" s="250">
        <f t="shared" si="5"/>
        <v>0.2961794023</v>
      </c>
      <c r="T108" s="250">
        <f t="shared" si="6"/>
        <v>1.194731561</v>
      </c>
      <c r="U108" s="250">
        <f t="shared" si="7"/>
        <v>49.47571906</v>
      </c>
      <c r="V108" s="368">
        <f t="shared" si="8"/>
        <v>44.98659068</v>
      </c>
      <c r="W108" s="250" t="str">
        <f t="shared" si="9"/>
        <v>False</v>
      </c>
      <c r="X108" s="269">
        <f t="shared" si="10"/>
        <v>1.360174549</v>
      </c>
    </row>
    <row r="109" ht="12.75" customHeight="1">
      <c r="A109" s="266"/>
      <c r="J109" s="250">
        <f t="shared" si="11"/>
        <v>64</v>
      </c>
      <c r="K109" s="250">
        <f t="shared" si="12"/>
        <v>10.93734212</v>
      </c>
      <c r="L109" s="250">
        <f t="shared" si="13"/>
        <v>280.8920831</v>
      </c>
      <c r="M109" s="250">
        <f t="shared" si="14"/>
        <v>250.1916486</v>
      </c>
      <c r="N109" s="250">
        <f t="shared" si="1"/>
        <v>26.71108433</v>
      </c>
      <c r="O109" s="250">
        <f t="shared" si="2"/>
        <v>18.82893714</v>
      </c>
      <c r="P109" s="250" t="str">
        <f t="shared" si="3"/>
        <v>True</v>
      </c>
      <c r="Q109" s="250">
        <f t="shared" si="4"/>
        <v>18.82893714</v>
      </c>
      <c r="R109" s="250">
        <f t="shared" si="15"/>
        <v>27.61962422</v>
      </c>
      <c r="S109" s="250">
        <f t="shared" si="5"/>
        <v>0.2995114233</v>
      </c>
      <c r="T109" s="250">
        <f t="shared" si="6"/>
        <v>1.207314228</v>
      </c>
      <c r="U109" s="250">
        <f t="shared" si="7"/>
        <v>50.52334302</v>
      </c>
      <c r="V109" s="368">
        <f t="shared" si="8"/>
        <v>45.3233778</v>
      </c>
      <c r="W109" s="250" t="str">
        <f t="shared" si="9"/>
        <v>False</v>
      </c>
      <c r="X109" s="269">
        <f t="shared" si="10"/>
        <v>1.377554019</v>
      </c>
    </row>
    <row r="110" ht="12.75" customHeight="1">
      <c r="A110" s="266"/>
      <c r="I110" s="371"/>
      <c r="J110" s="371">
        <f t="shared" si="11"/>
        <v>65</v>
      </c>
      <c r="K110" s="250">
        <f t="shared" si="12"/>
        <v>11.0623325</v>
      </c>
      <c r="L110" s="250">
        <f t="shared" si="13"/>
        <v>288.8736053</v>
      </c>
      <c r="M110" s="250">
        <f t="shared" si="14"/>
        <v>257.5623645</v>
      </c>
      <c r="N110" s="250">
        <f t="shared" si="1"/>
        <v>26.98600191</v>
      </c>
      <c r="O110" s="250">
        <f t="shared" si="2"/>
        <v>18.92128585</v>
      </c>
      <c r="P110" s="250" t="str">
        <f t="shared" si="3"/>
        <v>True</v>
      </c>
      <c r="Q110" s="250">
        <f t="shared" si="4"/>
        <v>18.92128585</v>
      </c>
      <c r="R110" s="250">
        <f t="shared" si="15"/>
        <v>28.19424634</v>
      </c>
      <c r="S110" s="250">
        <f t="shared" si="5"/>
        <v>0.3028223867</v>
      </c>
      <c r="T110" s="250">
        <f t="shared" si="6"/>
        <v>1.219808572</v>
      </c>
      <c r="U110" s="250">
        <f t="shared" si="7"/>
        <v>51.57447356</v>
      </c>
      <c r="V110" s="368">
        <f t="shared" si="8"/>
        <v>45.65680177</v>
      </c>
      <c r="W110" s="250" t="str">
        <f t="shared" si="9"/>
        <v>False</v>
      </c>
      <c r="X110" s="269">
        <f t="shared" si="10"/>
        <v>1.394844164</v>
      </c>
    </row>
    <row r="111" ht="12.75" customHeight="1">
      <c r="A111" s="266"/>
      <c r="J111" s="250">
        <f t="shared" si="11"/>
        <v>66</v>
      </c>
      <c r="K111" s="250">
        <f t="shared" si="12"/>
        <v>11.18655462</v>
      </c>
      <c r="L111" s="250">
        <f t="shared" si="13"/>
        <v>296.9431655</v>
      </c>
      <c r="M111" s="250">
        <f t="shared" si="14"/>
        <v>265.0194781</v>
      </c>
      <c r="N111" s="250">
        <f t="shared" si="1"/>
        <v>27.25900705</v>
      </c>
      <c r="O111" s="250">
        <f t="shared" si="2"/>
        <v>19.01206579</v>
      </c>
      <c r="P111" s="250" t="str">
        <f t="shared" si="3"/>
        <v>True</v>
      </c>
      <c r="Q111" s="250">
        <f t="shared" si="4"/>
        <v>19.01206579</v>
      </c>
      <c r="R111" s="250">
        <f t="shared" si="15"/>
        <v>28.77075782</v>
      </c>
      <c r="S111" s="250">
        <f t="shared" si="5"/>
        <v>0.3061127772</v>
      </c>
      <c r="T111" s="250">
        <f t="shared" si="6"/>
        <v>1.232216689</v>
      </c>
      <c r="U111" s="250">
        <f t="shared" si="7"/>
        <v>52.62906021</v>
      </c>
      <c r="V111" s="368">
        <f t="shared" si="8"/>
        <v>45.98695234</v>
      </c>
      <c r="W111" s="250" t="str">
        <f t="shared" si="9"/>
        <v>False</v>
      </c>
      <c r="X111" s="269">
        <f t="shared" si="10"/>
        <v>1.412046956</v>
      </c>
    </row>
    <row r="112" ht="12.75" customHeight="1">
      <c r="A112" s="270"/>
      <c r="B112" s="371"/>
      <c r="C112" s="371"/>
      <c r="D112" s="371"/>
      <c r="E112" s="371"/>
      <c r="F112" s="371"/>
      <c r="G112" s="371"/>
      <c r="H112" s="371"/>
      <c r="J112" s="250">
        <f t="shared" si="11"/>
        <v>67</v>
      </c>
      <c r="K112" s="250">
        <f t="shared" si="12"/>
        <v>11.31002603</v>
      </c>
      <c r="L112" s="250">
        <f t="shared" si="13"/>
        <v>305.1002619</v>
      </c>
      <c r="M112" s="250">
        <f t="shared" si="14"/>
        <v>272.5625087</v>
      </c>
      <c r="N112" s="250">
        <f t="shared" si="1"/>
        <v>27.53014447</v>
      </c>
      <c r="O112" s="250">
        <f t="shared" si="2"/>
        <v>19.10132923</v>
      </c>
      <c r="P112" s="250" t="str">
        <f t="shared" si="3"/>
        <v>True</v>
      </c>
      <c r="Q112" s="250">
        <f t="shared" si="4"/>
        <v>19.10132923</v>
      </c>
      <c r="R112" s="250">
        <f t="shared" si="15"/>
        <v>29.34913191</v>
      </c>
      <c r="S112" s="250">
        <f t="shared" si="5"/>
        <v>0.3093830606</v>
      </c>
      <c r="T112" s="250">
        <f t="shared" si="6"/>
        <v>1.244540592</v>
      </c>
      <c r="U112" s="250">
        <f t="shared" si="7"/>
        <v>53.68705407</v>
      </c>
      <c r="V112" s="368">
        <f t="shared" si="8"/>
        <v>46.31391547</v>
      </c>
      <c r="W112" s="250" t="str">
        <f t="shared" si="9"/>
        <v>False</v>
      </c>
      <c r="X112" s="269">
        <f t="shared" si="10"/>
        <v>1.429164292</v>
      </c>
    </row>
    <row r="113" ht="12.75" customHeight="1">
      <c r="A113" s="266"/>
      <c r="J113" s="250">
        <f t="shared" si="11"/>
        <v>68</v>
      </c>
      <c r="K113" s="250">
        <f t="shared" si="12"/>
        <v>11.43276359</v>
      </c>
      <c r="L113" s="250">
        <f t="shared" si="13"/>
        <v>313.3444042</v>
      </c>
      <c r="M113" s="250">
        <f t="shared" si="14"/>
        <v>280.1909861</v>
      </c>
      <c r="N113" s="250">
        <f t="shared" si="1"/>
        <v>27.79945717</v>
      </c>
      <c r="O113" s="250">
        <f t="shared" si="2"/>
        <v>19.18912588</v>
      </c>
      <c r="P113" s="250" t="str">
        <f t="shared" si="3"/>
        <v>True</v>
      </c>
      <c r="Q113" s="250">
        <f t="shared" si="4"/>
        <v>19.18912588</v>
      </c>
      <c r="R113" s="250">
        <f t="shared" si="15"/>
        <v>29.92934273</v>
      </c>
      <c r="S113" s="250">
        <f t="shared" si="5"/>
        <v>0.3126336848</v>
      </c>
      <c r="T113" s="250">
        <f t="shared" si="6"/>
        <v>1.256782214</v>
      </c>
      <c r="U113" s="250">
        <f t="shared" si="7"/>
        <v>54.74840777</v>
      </c>
      <c r="V113" s="368">
        <f t="shared" si="8"/>
        <v>46.63777347</v>
      </c>
      <c r="W113" s="250" t="str">
        <f t="shared" si="9"/>
        <v>False</v>
      </c>
      <c r="X113" s="269">
        <f t="shared" si="10"/>
        <v>1.446197998</v>
      </c>
    </row>
    <row r="114" ht="12.75" customHeight="1">
      <c r="A114" s="266"/>
      <c r="J114" s="250">
        <f t="shared" si="11"/>
        <v>69</v>
      </c>
      <c r="K114" s="250">
        <f t="shared" si="12"/>
        <v>11.55478354</v>
      </c>
      <c r="L114" s="250">
        <f t="shared" si="13"/>
        <v>321.6751124</v>
      </c>
      <c r="M114" s="250">
        <f t="shared" si="14"/>
        <v>287.9044505</v>
      </c>
      <c r="N114" s="250">
        <f t="shared" si="1"/>
        <v>28.06698646</v>
      </c>
      <c r="O114" s="250">
        <f t="shared" si="2"/>
        <v>19.27550302</v>
      </c>
      <c r="P114" s="250" t="str">
        <f t="shared" si="3"/>
        <v>True</v>
      </c>
      <c r="Q114" s="250">
        <f t="shared" si="4"/>
        <v>19.27550302</v>
      </c>
      <c r="R114" s="250">
        <f t="shared" si="15"/>
        <v>30.51136515</v>
      </c>
      <c r="S114" s="250">
        <f t="shared" si="5"/>
        <v>0.3158650806</v>
      </c>
      <c r="T114" s="250">
        <f t="shared" si="6"/>
        <v>1.268943413</v>
      </c>
      <c r="U114" s="250">
        <f t="shared" si="7"/>
        <v>55.81307534</v>
      </c>
      <c r="V114" s="368">
        <f t="shared" si="8"/>
        <v>46.95860523</v>
      </c>
      <c r="W114" s="250" t="str">
        <f t="shared" si="9"/>
        <v>False</v>
      </c>
      <c r="X114" s="269">
        <f t="shared" si="10"/>
        <v>1.463149832</v>
      </c>
    </row>
    <row r="115" ht="12.75" customHeight="1">
      <c r="A115" s="266"/>
      <c r="I115" s="371"/>
      <c r="J115" s="371">
        <f t="shared" si="11"/>
        <v>70</v>
      </c>
      <c r="K115" s="250">
        <f t="shared" si="12"/>
        <v>11.67610148</v>
      </c>
      <c r="L115" s="250">
        <f t="shared" si="13"/>
        <v>330.0919172</v>
      </c>
      <c r="M115" s="250">
        <f t="shared" si="14"/>
        <v>295.7024517</v>
      </c>
      <c r="N115" s="250">
        <f t="shared" si="1"/>
        <v>28.33277211</v>
      </c>
      <c r="O115" s="250">
        <f t="shared" si="2"/>
        <v>19.36050572</v>
      </c>
      <c r="P115" s="250" t="str">
        <f t="shared" si="3"/>
        <v>True</v>
      </c>
      <c r="Q115" s="250">
        <f t="shared" si="4"/>
        <v>19.36050572</v>
      </c>
      <c r="R115" s="250">
        <f t="shared" si="15"/>
        <v>31.0951748</v>
      </c>
      <c r="S115" s="250">
        <f t="shared" si="5"/>
        <v>0.319077663</v>
      </c>
      <c r="T115" s="250">
        <f t="shared" si="6"/>
        <v>1.281025979</v>
      </c>
      <c r="U115" s="250">
        <f t="shared" si="7"/>
        <v>56.88101222</v>
      </c>
      <c r="V115" s="368">
        <f t="shared" si="8"/>
        <v>47.27648646</v>
      </c>
      <c r="W115" s="250" t="str">
        <f t="shared" si="9"/>
        <v>False</v>
      </c>
      <c r="X115" s="269">
        <f t="shared" si="10"/>
        <v>1.480021485</v>
      </c>
    </row>
    <row r="116" ht="12.75" customHeight="1">
      <c r="A116" s="266"/>
      <c r="J116" s="250">
        <f t="shared" si="11"/>
        <v>71</v>
      </c>
      <c r="K116" s="250">
        <f t="shared" si="12"/>
        <v>11.79673243</v>
      </c>
      <c r="L116" s="250">
        <f t="shared" si="13"/>
        <v>338.594359</v>
      </c>
      <c r="M116" s="250">
        <f t="shared" si="14"/>
        <v>303.584549</v>
      </c>
      <c r="N116" s="250">
        <f t="shared" si="1"/>
        <v>28.59685238</v>
      </c>
      <c r="O116" s="250">
        <f t="shared" si="2"/>
        <v>19.44417691</v>
      </c>
      <c r="P116" s="250" t="str">
        <f t="shared" si="3"/>
        <v>True</v>
      </c>
      <c r="Q116" s="250">
        <f t="shared" si="4"/>
        <v>19.44417691</v>
      </c>
      <c r="R116" s="250">
        <f t="shared" si="15"/>
        <v>31.68074803</v>
      </c>
      <c r="S116" s="250">
        <f t="shared" si="5"/>
        <v>0.3222718316</v>
      </c>
      <c r="T116" s="250">
        <f t="shared" si="6"/>
        <v>1.293031633</v>
      </c>
      <c r="U116" s="250">
        <f t="shared" si="7"/>
        <v>57.95217513</v>
      </c>
      <c r="V116" s="368">
        <f t="shared" si="8"/>
        <v>47.5914898</v>
      </c>
      <c r="W116" s="250" t="str">
        <f t="shared" si="9"/>
        <v>False</v>
      </c>
      <c r="X116" s="269">
        <f t="shared" si="10"/>
        <v>1.496814592</v>
      </c>
    </row>
    <row r="117" ht="12.75" customHeight="1">
      <c r="A117" s="270"/>
      <c r="B117" s="371"/>
      <c r="C117" s="371"/>
      <c r="D117" s="371"/>
      <c r="E117" s="371"/>
      <c r="F117" s="371"/>
      <c r="G117" s="371"/>
      <c r="H117" s="371"/>
      <c r="J117" s="250">
        <f t="shared" si="11"/>
        <v>72</v>
      </c>
      <c r="K117" s="250">
        <f t="shared" si="12"/>
        <v>11.91669088</v>
      </c>
      <c r="L117" s="250">
        <f t="shared" si="13"/>
        <v>347.1819879</v>
      </c>
      <c r="M117" s="250">
        <f t="shared" si="14"/>
        <v>311.5503107</v>
      </c>
      <c r="N117" s="250">
        <f t="shared" si="1"/>
        <v>28.85926412</v>
      </c>
      <c r="O117" s="250">
        <f t="shared" si="2"/>
        <v>19.52655756</v>
      </c>
      <c r="P117" s="250" t="str">
        <f t="shared" si="3"/>
        <v>True</v>
      </c>
      <c r="Q117" s="250">
        <f t="shared" si="4"/>
        <v>19.52655756</v>
      </c>
      <c r="R117" s="250">
        <f t="shared" si="15"/>
        <v>32.26806187</v>
      </c>
      <c r="S117" s="250">
        <f t="shared" si="5"/>
        <v>0.3254479716</v>
      </c>
      <c r="T117" s="250">
        <f t="shared" si="6"/>
        <v>1.304962033</v>
      </c>
      <c r="U117" s="250">
        <f t="shared" si="7"/>
        <v>59.02652206</v>
      </c>
      <c r="V117" s="368">
        <f t="shared" si="8"/>
        <v>47.90368505</v>
      </c>
      <c r="W117" s="250" t="str">
        <f t="shared" si="9"/>
        <v>False</v>
      </c>
      <c r="X117" s="269">
        <f t="shared" si="10"/>
        <v>1.513530725</v>
      </c>
    </row>
    <row r="118" ht="12.75" customHeight="1">
      <c r="A118" s="266"/>
      <c r="J118" s="250">
        <f t="shared" si="11"/>
        <v>73</v>
      </c>
      <c r="K118" s="250">
        <f t="shared" si="12"/>
        <v>12.0359908</v>
      </c>
      <c r="L118" s="250">
        <f t="shared" si="13"/>
        <v>355.8543634</v>
      </c>
      <c r="M118" s="250">
        <f t="shared" si="14"/>
        <v>319.5993141</v>
      </c>
      <c r="N118" s="250">
        <f t="shared" si="1"/>
        <v>29.12004287</v>
      </c>
      <c r="O118" s="250">
        <f t="shared" si="2"/>
        <v>19.60768678</v>
      </c>
      <c r="P118" s="250" t="str">
        <f t="shared" si="3"/>
        <v>True</v>
      </c>
      <c r="Q118" s="250">
        <f t="shared" si="4"/>
        <v>19.60768678</v>
      </c>
      <c r="R118" s="250">
        <f t="shared" si="15"/>
        <v>32.857094</v>
      </c>
      <c r="S118" s="250">
        <f t="shared" si="5"/>
        <v>0.3286064545</v>
      </c>
      <c r="T118" s="250">
        <f t="shared" si="6"/>
        <v>1.316818778</v>
      </c>
      <c r="U118" s="250">
        <f t="shared" si="7"/>
        <v>60.10401218</v>
      </c>
      <c r="V118" s="368">
        <f t="shared" si="8"/>
        <v>48.21313925</v>
      </c>
      <c r="W118" s="250" t="str">
        <f t="shared" si="9"/>
        <v>False</v>
      </c>
      <c r="X118" s="269">
        <f t="shared" si="10"/>
        <v>1.530171405</v>
      </c>
    </row>
    <row r="119" ht="12.75" customHeight="1">
      <c r="A119" s="266"/>
      <c r="J119" s="250">
        <f t="shared" si="11"/>
        <v>74</v>
      </c>
      <c r="K119" s="250">
        <f t="shared" si="12"/>
        <v>12.15464564</v>
      </c>
      <c r="L119" s="250">
        <f t="shared" si="13"/>
        <v>364.6110537</v>
      </c>
      <c r="M119" s="250">
        <f t="shared" si="14"/>
        <v>327.7311445</v>
      </c>
      <c r="N119" s="250">
        <f t="shared" si="1"/>
        <v>29.37922285</v>
      </c>
      <c r="O119" s="250">
        <f t="shared" si="2"/>
        <v>19.68760192</v>
      </c>
      <c r="P119" s="250" t="str">
        <f t="shared" si="3"/>
        <v>True</v>
      </c>
      <c r="Q119" s="250">
        <f t="shared" si="4"/>
        <v>19.68760192</v>
      </c>
      <c r="R119" s="250">
        <f t="shared" si="15"/>
        <v>33.44782272</v>
      </c>
      <c r="S119" s="250">
        <f t="shared" si="5"/>
        <v>0.3317476388</v>
      </c>
      <c r="T119" s="250">
        <f t="shared" si="6"/>
        <v>1.328603409</v>
      </c>
      <c r="U119" s="250">
        <f t="shared" si="7"/>
        <v>61.18460581</v>
      </c>
      <c r="V119" s="368">
        <f t="shared" si="8"/>
        <v>48.5199169</v>
      </c>
      <c r="W119" s="250" t="str">
        <f t="shared" si="9"/>
        <v>False</v>
      </c>
      <c r="X119" s="269">
        <f t="shared" si="10"/>
        <v>1.546738099</v>
      </c>
    </row>
    <row r="120" ht="12.75" customHeight="1">
      <c r="A120" s="266"/>
      <c r="I120" s="371"/>
      <c r="J120" s="371">
        <f t="shared" si="11"/>
        <v>75</v>
      </c>
      <c r="K120" s="250">
        <f t="shared" si="12"/>
        <v>12.27266841</v>
      </c>
      <c r="L120" s="250">
        <f t="shared" si="13"/>
        <v>373.4516357</v>
      </c>
      <c r="M120" s="250">
        <f t="shared" si="14"/>
        <v>335.9453959</v>
      </c>
      <c r="N120" s="250">
        <f t="shared" si="1"/>
        <v>29.63683713</v>
      </c>
      <c r="O120" s="250">
        <f t="shared" si="2"/>
        <v>19.76633871</v>
      </c>
      <c r="P120" s="250" t="str">
        <f t="shared" si="3"/>
        <v>True</v>
      </c>
      <c r="Q120" s="250">
        <f t="shared" si="4"/>
        <v>19.76633871</v>
      </c>
      <c r="R120" s="250">
        <f t="shared" si="15"/>
        <v>34.04022695</v>
      </c>
      <c r="S120" s="250">
        <f t="shared" si="5"/>
        <v>0.3348718704</v>
      </c>
      <c r="T120" s="250">
        <f t="shared" si="6"/>
        <v>1.340317412</v>
      </c>
      <c r="U120" s="250">
        <f t="shared" si="7"/>
        <v>62.26826437</v>
      </c>
      <c r="V120" s="368">
        <f t="shared" si="8"/>
        <v>48.82408006</v>
      </c>
      <c r="W120" s="250" t="str">
        <f t="shared" si="9"/>
        <v>False</v>
      </c>
      <c r="X120" s="269">
        <f t="shared" si="10"/>
        <v>1.563232224</v>
      </c>
    </row>
    <row r="121" ht="12.75" customHeight="1">
      <c r="A121" s="266"/>
      <c r="J121" s="250">
        <f t="shared" si="11"/>
        <v>76</v>
      </c>
      <c r="K121" s="250">
        <f t="shared" si="12"/>
        <v>12.39007164</v>
      </c>
      <c r="L121" s="250">
        <f t="shared" si="13"/>
        <v>382.3756945</v>
      </c>
      <c r="M121" s="250">
        <f t="shared" si="14"/>
        <v>344.2416699</v>
      </c>
      <c r="N121" s="250">
        <f t="shared" si="1"/>
        <v>29.89291759</v>
      </c>
      <c r="O121" s="250">
        <f t="shared" si="2"/>
        <v>19.8439313</v>
      </c>
      <c r="P121" s="250" t="str">
        <f t="shared" si="3"/>
        <v>True</v>
      </c>
      <c r="Q121" s="250">
        <f t="shared" si="4"/>
        <v>19.8439313</v>
      </c>
      <c r="R121" s="250">
        <f t="shared" si="15"/>
        <v>34.63428617</v>
      </c>
      <c r="S121" s="250">
        <f t="shared" si="5"/>
        <v>0.3379794839</v>
      </c>
      <c r="T121" s="250">
        <f t="shared" si="6"/>
        <v>1.351962223</v>
      </c>
      <c r="U121" s="250">
        <f t="shared" si="7"/>
        <v>63.35495032</v>
      </c>
      <c r="V121" s="368">
        <f t="shared" si="8"/>
        <v>49.12568847</v>
      </c>
      <c r="W121" s="250" t="str">
        <f t="shared" si="9"/>
        <v>False</v>
      </c>
      <c r="X121" s="269">
        <f t="shared" si="10"/>
        <v>1.579655151</v>
      </c>
    </row>
    <row r="122" ht="12.75" customHeight="1">
      <c r="A122" s="270"/>
      <c r="B122" s="371"/>
      <c r="C122" s="371"/>
      <c r="D122" s="371"/>
      <c r="E122" s="371"/>
      <c r="F122" s="371"/>
      <c r="G122" s="371"/>
      <c r="H122" s="371"/>
      <c r="J122" s="250">
        <f t="shared" si="11"/>
        <v>77</v>
      </c>
      <c r="K122" s="250">
        <f t="shared" si="12"/>
        <v>12.50686748</v>
      </c>
      <c r="L122" s="250">
        <f t="shared" si="13"/>
        <v>391.3828236</v>
      </c>
      <c r="M122" s="250">
        <f t="shared" si="14"/>
        <v>352.6195758</v>
      </c>
      <c r="N122" s="250">
        <f t="shared" si="1"/>
        <v>30.14749504</v>
      </c>
      <c r="O122" s="250">
        <f t="shared" si="2"/>
        <v>19.92041238</v>
      </c>
      <c r="P122" s="250" t="str">
        <f t="shared" si="3"/>
        <v>True</v>
      </c>
      <c r="Q122" s="250">
        <f t="shared" si="4"/>
        <v>19.92041238</v>
      </c>
      <c r="R122" s="250">
        <f t="shared" si="15"/>
        <v>35.2299804</v>
      </c>
      <c r="S122" s="250">
        <f t="shared" si="5"/>
        <v>0.3410708021</v>
      </c>
      <c r="T122" s="250">
        <f t="shared" si="6"/>
        <v>1.363539228</v>
      </c>
      <c r="U122" s="250">
        <f t="shared" si="7"/>
        <v>64.44462713</v>
      </c>
      <c r="V122" s="368">
        <f t="shared" si="8"/>
        <v>49.42479967</v>
      </c>
      <c r="W122" s="250" t="str">
        <f t="shared" si="9"/>
        <v>False</v>
      </c>
      <c r="X122" s="269">
        <f t="shared" si="10"/>
        <v>1.596008205</v>
      </c>
    </row>
    <row r="123" ht="12.75" customHeight="1">
      <c r="A123" s="266"/>
      <c r="J123" s="250">
        <f t="shared" si="11"/>
        <v>78</v>
      </c>
      <c r="K123" s="250">
        <f t="shared" si="12"/>
        <v>12.62306763</v>
      </c>
      <c r="L123" s="250">
        <f t="shared" si="13"/>
        <v>400.4726238</v>
      </c>
      <c r="M123" s="250">
        <f t="shared" si="14"/>
        <v>361.0787301</v>
      </c>
      <c r="N123" s="250">
        <f t="shared" si="1"/>
        <v>30.40059923</v>
      </c>
      <c r="O123" s="250">
        <f t="shared" si="2"/>
        <v>19.9958133</v>
      </c>
      <c r="P123" s="250" t="str">
        <f t="shared" si="3"/>
        <v>True</v>
      </c>
      <c r="Q123" s="250">
        <f t="shared" si="4"/>
        <v>19.9958133</v>
      </c>
      <c r="R123" s="250">
        <f t="shared" si="15"/>
        <v>35.8272902</v>
      </c>
      <c r="S123" s="250">
        <f t="shared" si="5"/>
        <v>0.3441461375</v>
      </c>
      <c r="T123" s="250">
        <f t="shared" si="6"/>
        <v>1.375049767</v>
      </c>
      <c r="U123" s="250">
        <f t="shared" si="7"/>
        <v>65.53725923</v>
      </c>
      <c r="V123" s="368">
        <f t="shared" si="8"/>
        <v>49.72146914</v>
      </c>
      <c r="W123" s="250" t="str">
        <f t="shared" si="9"/>
        <v>False</v>
      </c>
      <c r="X123" s="269">
        <f t="shared" si="10"/>
        <v>1.612292668</v>
      </c>
    </row>
    <row r="124" ht="12.75" customHeight="1">
      <c r="A124" s="266"/>
      <c r="J124" s="250">
        <f t="shared" si="11"/>
        <v>79</v>
      </c>
      <c r="K124" s="250">
        <f t="shared" si="12"/>
        <v>12.73868343</v>
      </c>
      <c r="L124" s="250">
        <f t="shared" si="13"/>
        <v>409.6447038</v>
      </c>
      <c r="M124" s="250">
        <f t="shared" si="14"/>
        <v>369.6187568</v>
      </c>
      <c r="N124" s="250">
        <f t="shared" si="1"/>
        <v>30.65225894</v>
      </c>
      <c r="O124" s="250">
        <f t="shared" si="2"/>
        <v>20.07016405</v>
      </c>
      <c r="P124" s="250" t="str">
        <f t="shared" si="3"/>
        <v>True</v>
      </c>
      <c r="Q124" s="250">
        <f t="shared" si="4"/>
        <v>20.07016405</v>
      </c>
      <c r="R124" s="250">
        <f t="shared" si="15"/>
        <v>36.42619664</v>
      </c>
      <c r="S124" s="250">
        <f t="shared" si="5"/>
        <v>0.3472057923</v>
      </c>
      <c r="T124" s="250">
        <f t="shared" si="6"/>
        <v>1.386495134</v>
      </c>
      <c r="U124" s="250">
        <f t="shared" si="7"/>
        <v>66.63281197</v>
      </c>
      <c r="V124" s="368">
        <f t="shared" si="8"/>
        <v>50.01575035</v>
      </c>
      <c r="W124" s="250" t="str">
        <f t="shared" si="9"/>
        <v>False</v>
      </c>
      <c r="X124" s="269">
        <f t="shared" si="10"/>
        <v>1.628509781</v>
      </c>
    </row>
    <row r="125" ht="12.75" customHeight="1">
      <c r="A125" s="266"/>
      <c r="I125" s="371"/>
      <c r="J125" s="371">
        <f t="shared" si="11"/>
        <v>80</v>
      </c>
      <c r="K125" s="250">
        <f t="shared" si="12"/>
        <v>12.85372584</v>
      </c>
      <c r="L125" s="250">
        <f t="shared" si="13"/>
        <v>418.8986792</v>
      </c>
      <c r="M125" s="250">
        <f t="shared" si="14"/>
        <v>378.2392864</v>
      </c>
      <c r="N125" s="250">
        <f t="shared" si="1"/>
        <v>30.90250201</v>
      </c>
      <c r="O125" s="250">
        <f t="shared" si="2"/>
        <v>20.14349342</v>
      </c>
      <c r="P125" s="250" t="str">
        <f t="shared" si="3"/>
        <v>True</v>
      </c>
      <c r="Q125" s="250">
        <f t="shared" si="4"/>
        <v>20.14349342</v>
      </c>
      <c r="R125" s="250">
        <f t="shared" si="15"/>
        <v>37.02668125</v>
      </c>
      <c r="S125" s="250">
        <f t="shared" si="5"/>
        <v>0.3502500588</v>
      </c>
      <c r="T125" s="250">
        <f t="shared" si="6"/>
        <v>1.397876583</v>
      </c>
      <c r="U125" s="250">
        <f t="shared" si="7"/>
        <v>67.73125161</v>
      </c>
      <c r="V125" s="368">
        <f t="shared" si="8"/>
        <v>50.3076949</v>
      </c>
      <c r="W125" s="250" t="str">
        <f t="shared" si="9"/>
        <v>False</v>
      </c>
      <c r="X125" s="269">
        <f t="shared" si="10"/>
        <v>1.644660747</v>
      </c>
    </row>
    <row r="126" ht="12.75" customHeight="1">
      <c r="A126" s="266"/>
      <c r="J126" s="250">
        <f t="shared" si="11"/>
        <v>81</v>
      </c>
      <c r="K126" s="250">
        <f t="shared" si="12"/>
        <v>12.96820547</v>
      </c>
      <c r="L126" s="250">
        <f t="shared" si="13"/>
        <v>428.2341731</v>
      </c>
      <c r="M126" s="250">
        <f t="shared" si="14"/>
        <v>386.9399564</v>
      </c>
      <c r="N126" s="250">
        <f t="shared" si="1"/>
        <v>31.15135534</v>
      </c>
      <c r="O126" s="250">
        <f t="shared" si="2"/>
        <v>20.21582904</v>
      </c>
      <c r="P126" s="250" t="str">
        <f t="shared" si="3"/>
        <v>True</v>
      </c>
      <c r="Q126" s="250">
        <f t="shared" si="4"/>
        <v>20.21582904</v>
      </c>
      <c r="R126" s="250">
        <f t="shared" si="15"/>
        <v>37.62872606</v>
      </c>
      <c r="S126" s="250">
        <f t="shared" si="5"/>
        <v>0.3532792202</v>
      </c>
      <c r="T126" s="250">
        <f t="shared" si="6"/>
        <v>1.409195325</v>
      </c>
      <c r="U126" s="250">
        <f t="shared" si="7"/>
        <v>68.83254525</v>
      </c>
      <c r="V126" s="368">
        <f t="shared" si="8"/>
        <v>50.5973526</v>
      </c>
      <c r="W126" s="250" t="str">
        <f t="shared" si="9"/>
        <v>False</v>
      </c>
      <c r="X126" s="269">
        <f t="shared" si="10"/>
        <v>1.660746729</v>
      </c>
    </row>
    <row r="127" ht="12.75" customHeight="1">
      <c r="A127" s="270"/>
      <c r="B127" s="371"/>
      <c r="C127" s="371"/>
      <c r="D127" s="371"/>
      <c r="E127" s="371"/>
      <c r="F127" s="371"/>
      <c r="G127" s="371"/>
      <c r="H127" s="371"/>
      <c r="J127" s="250">
        <f t="shared" si="11"/>
        <v>82</v>
      </c>
      <c r="K127" s="250">
        <f t="shared" si="12"/>
        <v>13.0821326</v>
      </c>
      <c r="L127" s="250">
        <f t="shared" si="13"/>
        <v>437.650815</v>
      </c>
      <c r="M127" s="250">
        <f t="shared" si="14"/>
        <v>395.7204106</v>
      </c>
      <c r="N127" s="250">
        <f t="shared" si="1"/>
        <v>31.398845</v>
      </c>
      <c r="O127" s="250">
        <f t="shared" si="2"/>
        <v>20.28719742</v>
      </c>
      <c r="P127" s="250" t="str">
        <f t="shared" si="3"/>
        <v>True</v>
      </c>
      <c r="Q127" s="250">
        <f t="shared" si="4"/>
        <v>20.28719742</v>
      </c>
      <c r="R127" s="250">
        <f t="shared" si="15"/>
        <v>38.23231352</v>
      </c>
      <c r="S127" s="250">
        <f t="shared" si="5"/>
        <v>0.3562935508</v>
      </c>
      <c r="T127" s="250">
        <f t="shared" si="6"/>
        <v>1.420452533</v>
      </c>
      <c r="U127" s="250">
        <f t="shared" si="7"/>
        <v>69.9366608</v>
      </c>
      <c r="V127" s="368">
        <f t="shared" si="8"/>
        <v>50.88477155</v>
      </c>
      <c r="W127" s="250" t="str">
        <f t="shared" si="9"/>
        <v>False</v>
      </c>
      <c r="X127" s="269">
        <f t="shared" si="10"/>
        <v>1.676768857</v>
      </c>
    </row>
    <row r="128" ht="12.75" customHeight="1">
      <c r="A128" s="266"/>
      <c r="J128" s="250">
        <f t="shared" si="11"/>
        <v>83</v>
      </c>
      <c r="K128" s="250">
        <f t="shared" si="12"/>
        <v>13.19551718</v>
      </c>
      <c r="L128" s="250">
        <f t="shared" si="13"/>
        <v>447.1482413</v>
      </c>
      <c r="M128" s="250">
        <f t="shared" si="14"/>
        <v>404.5802991</v>
      </c>
      <c r="N128" s="250">
        <f t="shared" si="1"/>
        <v>31.64499625</v>
      </c>
      <c r="O128" s="250">
        <f t="shared" si="2"/>
        <v>20.35762403</v>
      </c>
      <c r="P128" s="250" t="str">
        <f t="shared" si="3"/>
        <v>True</v>
      </c>
      <c r="Q128" s="250">
        <f t="shared" si="4"/>
        <v>20.35762403</v>
      </c>
      <c r="R128" s="250">
        <f t="shared" si="15"/>
        <v>38.83742654</v>
      </c>
      <c r="S128" s="250">
        <f t="shared" si="5"/>
        <v>0.3592933164</v>
      </c>
      <c r="T128" s="250">
        <f t="shared" si="6"/>
        <v>1.431649343</v>
      </c>
      <c r="U128" s="250">
        <f t="shared" si="7"/>
        <v>71.04356697</v>
      </c>
      <c r="V128" s="368">
        <f t="shared" si="8"/>
        <v>51.16999821</v>
      </c>
      <c r="W128" s="250" t="str">
        <f t="shared" si="9"/>
        <v>False</v>
      </c>
      <c r="X128" s="269">
        <f t="shared" si="10"/>
        <v>1.692728225</v>
      </c>
    </row>
    <row r="129" ht="12.75" customHeight="1">
      <c r="A129" s="266"/>
      <c r="J129" s="250">
        <f t="shared" si="11"/>
        <v>84</v>
      </c>
      <c r="K129" s="250">
        <f t="shared" si="12"/>
        <v>13.30836887</v>
      </c>
      <c r="L129" s="250">
        <f t="shared" si="13"/>
        <v>456.7260945</v>
      </c>
      <c r="M129" s="250">
        <f t="shared" si="14"/>
        <v>413.5192782</v>
      </c>
      <c r="N129" s="250">
        <f t="shared" si="1"/>
        <v>31.88983352</v>
      </c>
      <c r="O129" s="250">
        <f t="shared" si="2"/>
        <v>20.42713335</v>
      </c>
      <c r="P129" s="250" t="str">
        <f t="shared" si="3"/>
        <v>True</v>
      </c>
      <c r="Q129" s="250">
        <f t="shared" si="4"/>
        <v>20.42713335</v>
      </c>
      <c r="R129" s="250">
        <f t="shared" si="15"/>
        <v>39.44404842</v>
      </c>
      <c r="S129" s="250">
        <f t="shared" si="5"/>
        <v>0.3622787745</v>
      </c>
      <c r="T129" s="250">
        <f t="shared" si="6"/>
        <v>1.442786858</v>
      </c>
      <c r="U129" s="250">
        <f t="shared" si="7"/>
        <v>72.15323325</v>
      </c>
      <c r="V129" s="368">
        <f t="shared" si="8"/>
        <v>51.45307751</v>
      </c>
      <c r="W129" s="250" t="str">
        <f t="shared" si="9"/>
        <v>False</v>
      </c>
      <c r="X129" s="269">
        <f t="shared" si="10"/>
        <v>1.708625895</v>
      </c>
    </row>
    <row r="130" ht="12.75" customHeight="1">
      <c r="A130" s="266"/>
      <c r="I130" s="371"/>
      <c r="J130" s="371">
        <f t="shared" si="11"/>
        <v>85</v>
      </c>
      <c r="K130" s="250">
        <f t="shared" si="12"/>
        <v>13.42069702</v>
      </c>
      <c r="L130" s="250">
        <f t="shared" si="13"/>
        <v>466.3840237</v>
      </c>
      <c r="M130" s="250">
        <f t="shared" si="14"/>
        <v>422.5370101</v>
      </c>
      <c r="N130" s="250">
        <f t="shared" si="1"/>
        <v>32.13338052</v>
      </c>
      <c r="O130" s="250">
        <f t="shared" si="2"/>
        <v>20.49574891</v>
      </c>
      <c r="P130" s="250" t="str">
        <f t="shared" si="3"/>
        <v>True</v>
      </c>
      <c r="Q130" s="250">
        <f t="shared" si="4"/>
        <v>20.49574891</v>
      </c>
      <c r="R130" s="250">
        <f t="shared" si="15"/>
        <v>40.05216288</v>
      </c>
      <c r="S130" s="250">
        <f t="shared" si="5"/>
        <v>0.365250175</v>
      </c>
      <c r="T130" s="250">
        <f t="shared" si="6"/>
        <v>1.453866142</v>
      </c>
      <c r="U130" s="250">
        <f t="shared" si="7"/>
        <v>73.26562982</v>
      </c>
      <c r="V130" s="368">
        <f t="shared" si="8"/>
        <v>51.73405288</v>
      </c>
      <c r="W130" s="250" t="str">
        <f t="shared" si="9"/>
        <v>False</v>
      </c>
      <c r="X130" s="269">
        <f t="shared" si="10"/>
        <v>1.724462898</v>
      </c>
    </row>
    <row r="131" ht="12.75" customHeight="1">
      <c r="A131" s="266"/>
      <c r="J131" s="250">
        <f t="shared" si="11"/>
        <v>86</v>
      </c>
      <c r="K131" s="250">
        <f t="shared" si="12"/>
        <v>13.5325107</v>
      </c>
      <c r="L131" s="250">
        <f t="shared" si="13"/>
        <v>476.1216836</v>
      </c>
      <c r="M131" s="250">
        <f t="shared" si="14"/>
        <v>431.6331624</v>
      </c>
      <c r="N131" s="250">
        <f t="shared" si="1"/>
        <v>32.37566024</v>
      </c>
      <c r="O131" s="250">
        <f t="shared" si="2"/>
        <v>20.56349336</v>
      </c>
      <c r="P131" s="250" t="str">
        <f t="shared" si="3"/>
        <v>True</v>
      </c>
      <c r="Q131" s="250">
        <f t="shared" si="4"/>
        <v>20.56349336</v>
      </c>
      <c r="R131" s="250">
        <f t="shared" si="15"/>
        <v>40.661754</v>
      </c>
      <c r="S131" s="250">
        <f t="shared" si="5"/>
        <v>0.3682077604</v>
      </c>
      <c r="T131" s="250">
        <f t="shared" si="6"/>
        <v>1.464888232</v>
      </c>
      <c r="U131" s="250">
        <f t="shared" si="7"/>
        <v>74.38072759</v>
      </c>
      <c r="V131" s="368">
        <f t="shared" si="8"/>
        <v>52.01296634</v>
      </c>
      <c r="W131" s="250" t="str">
        <f t="shared" si="9"/>
        <v>False</v>
      </c>
      <c r="X131" s="269">
        <f t="shared" si="10"/>
        <v>1.740240234</v>
      </c>
    </row>
    <row r="132" ht="12.75" customHeight="1">
      <c r="A132" s="270"/>
      <c r="B132" s="371"/>
      <c r="C132" s="371"/>
      <c r="D132" s="371"/>
      <c r="E132" s="371"/>
      <c r="F132" s="371"/>
      <c r="G132" s="371"/>
      <c r="H132" s="371"/>
      <c r="J132" s="250">
        <f t="shared" si="11"/>
        <v>87</v>
      </c>
      <c r="K132" s="250">
        <f t="shared" si="12"/>
        <v>13.64381872</v>
      </c>
      <c r="L132" s="250">
        <f t="shared" si="13"/>
        <v>485.9387352</v>
      </c>
      <c r="M132" s="250">
        <f t="shared" si="14"/>
        <v>440.8074088</v>
      </c>
      <c r="N132" s="250">
        <f t="shared" si="1"/>
        <v>32.61669496</v>
      </c>
      <c r="O132" s="250">
        <f t="shared" si="2"/>
        <v>20.63038849</v>
      </c>
      <c r="P132" s="250" t="str">
        <f t="shared" si="3"/>
        <v>True</v>
      </c>
      <c r="Q132" s="250">
        <f t="shared" si="4"/>
        <v>20.63038849</v>
      </c>
      <c r="R132" s="250">
        <f t="shared" si="15"/>
        <v>41.27280627</v>
      </c>
      <c r="S132" s="250">
        <f t="shared" si="5"/>
        <v>0.3711517659</v>
      </c>
      <c r="T132" s="250">
        <f t="shared" si="6"/>
        <v>1.475854132</v>
      </c>
      <c r="U132" s="250">
        <f t="shared" si="7"/>
        <v>75.49849815</v>
      </c>
      <c r="V132" s="368">
        <f t="shared" si="8"/>
        <v>52.28985856</v>
      </c>
      <c r="W132" s="250" t="str">
        <f t="shared" si="9"/>
        <v>False</v>
      </c>
      <c r="X132" s="269">
        <f t="shared" si="10"/>
        <v>1.755958874</v>
      </c>
    </row>
    <row r="133" ht="12.75" customHeight="1">
      <c r="A133" s="266"/>
      <c r="J133" s="250">
        <f t="shared" si="11"/>
        <v>88</v>
      </c>
      <c r="K133" s="250">
        <f t="shared" si="12"/>
        <v>13.75462962</v>
      </c>
      <c r="L133" s="250">
        <f t="shared" si="13"/>
        <v>495.8348447</v>
      </c>
      <c r="M133" s="250">
        <f t="shared" si="14"/>
        <v>450.0594279</v>
      </c>
      <c r="N133" s="250">
        <f t="shared" si="1"/>
        <v>32.85650632</v>
      </c>
      <c r="O133" s="250">
        <f t="shared" si="2"/>
        <v>20.6964553</v>
      </c>
      <c r="P133" s="250" t="str">
        <f t="shared" si="3"/>
        <v>True</v>
      </c>
      <c r="Q133" s="250">
        <f t="shared" si="4"/>
        <v>20.6964553</v>
      </c>
      <c r="R133" s="250">
        <f t="shared" si="15"/>
        <v>41.88530449</v>
      </c>
      <c r="S133" s="250">
        <f t="shared" si="5"/>
        <v>0.3740824201</v>
      </c>
      <c r="T133" s="250">
        <f t="shared" si="6"/>
        <v>1.486764814</v>
      </c>
      <c r="U133" s="250">
        <f t="shared" si="7"/>
        <v>76.61891375</v>
      </c>
      <c r="V133" s="368">
        <f t="shared" si="8"/>
        <v>52.56476891</v>
      </c>
      <c r="W133" s="250" t="str">
        <f t="shared" si="9"/>
        <v>False</v>
      </c>
      <c r="X133" s="269">
        <f t="shared" si="10"/>
        <v>1.771619762</v>
      </c>
    </row>
    <row r="134" ht="12.75" customHeight="1">
      <c r="A134" s="266"/>
      <c r="J134" s="250">
        <f t="shared" si="11"/>
        <v>89</v>
      </c>
      <c r="K134" s="250">
        <f t="shared" si="12"/>
        <v>13.8649517</v>
      </c>
      <c r="L134" s="250">
        <f t="shared" si="13"/>
        <v>505.8096841</v>
      </c>
      <c r="M134" s="250">
        <f t="shared" si="14"/>
        <v>459.3889039</v>
      </c>
      <c r="N134" s="250">
        <f t="shared" si="1"/>
        <v>33.09511531</v>
      </c>
      <c r="O134" s="250">
        <f t="shared" si="2"/>
        <v>20.761714</v>
      </c>
      <c r="P134" s="250" t="str">
        <f t="shared" si="3"/>
        <v>True</v>
      </c>
      <c r="Q134" s="250">
        <f t="shared" si="4"/>
        <v>20.761714</v>
      </c>
      <c r="R134" s="250">
        <f t="shared" si="15"/>
        <v>42.49923384</v>
      </c>
      <c r="S134" s="250">
        <f t="shared" si="5"/>
        <v>0.3769999447</v>
      </c>
      <c r="T134" s="250">
        <f t="shared" si="6"/>
        <v>1.497621225</v>
      </c>
      <c r="U134" s="250">
        <f t="shared" si="7"/>
        <v>77.74194726</v>
      </c>
      <c r="V134" s="368">
        <f t="shared" si="8"/>
        <v>52.83773555</v>
      </c>
      <c r="W134" s="250" t="str">
        <f t="shared" si="9"/>
        <v>False</v>
      </c>
      <c r="X134" s="269">
        <f t="shared" si="10"/>
        <v>1.787223817</v>
      </c>
    </row>
    <row r="135" ht="12.75" customHeight="1">
      <c r="A135" s="266"/>
      <c r="I135" s="371"/>
      <c r="J135" s="371">
        <f t="shared" si="11"/>
        <v>90</v>
      </c>
      <c r="K135" s="250">
        <f t="shared" si="12"/>
        <v>13.97479303</v>
      </c>
      <c r="L135" s="250">
        <f t="shared" si="13"/>
        <v>515.8629308</v>
      </c>
      <c r="M135" s="250">
        <f t="shared" si="14"/>
        <v>468.795526</v>
      </c>
      <c r="N135" s="250">
        <f t="shared" si="1"/>
        <v>33.33254233</v>
      </c>
      <c r="O135" s="250">
        <f t="shared" si="2"/>
        <v>20.82618409</v>
      </c>
      <c r="P135" s="250" t="str">
        <f t="shared" si="3"/>
        <v>True</v>
      </c>
      <c r="Q135" s="250">
        <f t="shared" si="4"/>
        <v>20.82618409</v>
      </c>
      <c r="R135" s="250">
        <f t="shared" si="15"/>
        <v>43.11457983</v>
      </c>
      <c r="S135" s="250">
        <f t="shared" si="5"/>
        <v>0.3799045554</v>
      </c>
      <c r="T135" s="250">
        <f t="shared" si="6"/>
        <v>1.508424283</v>
      </c>
      <c r="U135" s="250">
        <f t="shared" si="7"/>
        <v>78.86757215</v>
      </c>
      <c r="V135" s="368">
        <f t="shared" si="8"/>
        <v>53.10879541</v>
      </c>
      <c r="W135" s="250" t="str">
        <f t="shared" si="9"/>
        <v>False</v>
      </c>
      <c r="X135" s="269">
        <f t="shared" si="10"/>
        <v>1.802771929</v>
      </c>
    </row>
    <row r="136" ht="12.75" customHeight="1">
      <c r="A136" s="266"/>
      <c r="J136" s="250">
        <f t="shared" si="11"/>
        <v>91</v>
      </c>
      <c r="K136" s="250">
        <f t="shared" si="12"/>
        <v>14.08416144</v>
      </c>
      <c r="L136" s="250">
        <f t="shared" si="13"/>
        <v>525.9942672</v>
      </c>
      <c r="M136" s="250">
        <f t="shared" si="14"/>
        <v>478.2789881</v>
      </c>
      <c r="N136" s="250">
        <f t="shared" si="1"/>
        <v>33.56880719</v>
      </c>
      <c r="O136" s="250">
        <f t="shared" si="2"/>
        <v>20.88988435</v>
      </c>
      <c r="P136" s="250" t="str">
        <f t="shared" si="3"/>
        <v>True</v>
      </c>
      <c r="Q136" s="250">
        <f t="shared" si="4"/>
        <v>20.88988435</v>
      </c>
      <c r="R136" s="250">
        <f t="shared" si="15"/>
        <v>43.73132829</v>
      </c>
      <c r="S136" s="250">
        <f t="shared" si="5"/>
        <v>0.3827964617</v>
      </c>
      <c r="T136" s="250">
        <f t="shared" si="6"/>
        <v>1.519174879</v>
      </c>
      <c r="U136" s="250">
        <f t="shared" si="7"/>
        <v>79.9957625</v>
      </c>
      <c r="V136" s="368">
        <f t="shared" si="8"/>
        <v>53.37798435</v>
      </c>
      <c r="W136" s="250" t="str">
        <f t="shared" si="9"/>
        <v>False</v>
      </c>
      <c r="X136" s="269">
        <f t="shared" si="10"/>
        <v>1.818264967</v>
      </c>
    </row>
    <row r="137" ht="12.75" customHeight="1">
      <c r="A137" s="270"/>
      <c r="B137" s="371"/>
      <c r="C137" s="371"/>
      <c r="D137" s="371"/>
      <c r="E137" s="371"/>
      <c r="F137" s="371"/>
      <c r="G137" s="371"/>
      <c r="H137" s="371"/>
      <c r="J137" s="250">
        <f t="shared" si="11"/>
        <v>92</v>
      </c>
      <c r="K137" s="250">
        <f t="shared" si="12"/>
        <v>14.19306455</v>
      </c>
      <c r="L137" s="250">
        <f t="shared" si="13"/>
        <v>536.203381</v>
      </c>
      <c r="M137" s="250">
        <f t="shared" si="14"/>
        <v>487.8389894</v>
      </c>
      <c r="N137" s="250">
        <f t="shared" si="1"/>
        <v>33.80392913</v>
      </c>
      <c r="O137" s="250">
        <f t="shared" si="2"/>
        <v>20.95283293</v>
      </c>
      <c r="P137" s="250" t="str">
        <f t="shared" si="3"/>
        <v>True</v>
      </c>
      <c r="Q137" s="250">
        <f t="shared" si="4"/>
        <v>20.95283293</v>
      </c>
      <c r="R137" s="250">
        <f t="shared" si="15"/>
        <v>44.34946534</v>
      </c>
      <c r="S137" s="250">
        <f t="shared" si="5"/>
        <v>0.3856758674</v>
      </c>
      <c r="T137" s="250">
        <f t="shared" si="6"/>
        <v>1.529873881</v>
      </c>
      <c r="U137" s="250">
        <f t="shared" si="7"/>
        <v>81.12649296</v>
      </c>
      <c r="V137" s="368">
        <f t="shared" si="8"/>
        <v>53.64533708</v>
      </c>
      <c r="W137" s="250" t="str">
        <f t="shared" si="9"/>
        <v>False</v>
      </c>
      <c r="X137" s="269">
        <f t="shared" si="10"/>
        <v>1.833703774</v>
      </c>
    </row>
    <row r="138" ht="12.75" customHeight="1">
      <c r="A138" s="266"/>
      <c r="J138" s="250">
        <f t="shared" si="11"/>
        <v>93</v>
      </c>
      <c r="K138" s="250">
        <f t="shared" si="12"/>
        <v>14.30150976</v>
      </c>
      <c r="L138" s="250">
        <f t="shared" si="13"/>
        <v>546.4899645</v>
      </c>
      <c r="M138" s="250">
        <f t="shared" si="14"/>
        <v>497.4752334</v>
      </c>
      <c r="N138" s="250">
        <f t="shared" si="1"/>
        <v>34.03792686</v>
      </c>
      <c r="O138" s="250">
        <f t="shared" si="2"/>
        <v>21.01504732</v>
      </c>
      <c r="P138" s="250" t="str">
        <f t="shared" si="3"/>
        <v>True</v>
      </c>
      <c r="Q138" s="250">
        <f t="shared" si="4"/>
        <v>21.01504732</v>
      </c>
      <c r="R138" s="250">
        <f t="shared" si="15"/>
        <v>44.96897743</v>
      </c>
      <c r="S138" s="250">
        <f t="shared" si="5"/>
        <v>0.3885429705</v>
      </c>
      <c r="T138" s="250">
        <f t="shared" si="6"/>
        <v>1.540522132</v>
      </c>
      <c r="U138" s="250">
        <f t="shared" si="7"/>
        <v>82.25973872</v>
      </c>
      <c r="V138" s="368">
        <f t="shared" si="8"/>
        <v>53.91088732</v>
      </c>
      <c r="W138" s="250" t="str">
        <f t="shared" si="9"/>
        <v>False</v>
      </c>
      <c r="X138" s="269">
        <f t="shared" si="10"/>
        <v>1.849089172</v>
      </c>
    </row>
    <row r="139" ht="12.75" customHeight="1">
      <c r="A139" s="266"/>
      <c r="J139" s="250">
        <f t="shared" si="11"/>
        <v>94</v>
      </c>
      <c r="K139" s="250">
        <f t="shared" si="12"/>
        <v>14.40950427</v>
      </c>
      <c r="L139" s="250">
        <f t="shared" si="13"/>
        <v>556.8537151</v>
      </c>
      <c r="M139" s="250">
        <f t="shared" si="14"/>
        <v>507.1874283</v>
      </c>
      <c r="N139" s="250">
        <f t="shared" si="1"/>
        <v>34.27081859</v>
      </c>
      <c r="O139" s="250">
        <f t="shared" si="2"/>
        <v>21.07654442</v>
      </c>
      <c r="P139" s="250" t="str">
        <f t="shared" si="3"/>
        <v>True</v>
      </c>
      <c r="Q139" s="250">
        <f t="shared" si="4"/>
        <v>21.07654442</v>
      </c>
      <c r="R139" s="250">
        <f t="shared" si="15"/>
        <v>45.58985129</v>
      </c>
      <c r="S139" s="250">
        <f t="shared" si="5"/>
        <v>0.391397964</v>
      </c>
      <c r="T139" s="250">
        <f t="shared" si="6"/>
        <v>1.551120451</v>
      </c>
      <c r="U139" s="250">
        <f t="shared" si="7"/>
        <v>83.39547549</v>
      </c>
      <c r="V139" s="368">
        <f t="shared" si="8"/>
        <v>54.17466777</v>
      </c>
      <c r="W139" s="250" t="str">
        <f t="shared" si="9"/>
        <v>False</v>
      </c>
      <c r="X139" s="269">
        <f t="shared" si="10"/>
        <v>1.86442196</v>
      </c>
    </row>
    <row r="140" ht="12.75" customHeight="1">
      <c r="A140" s="266"/>
      <c r="I140" s="371"/>
      <c r="J140" s="371">
        <f t="shared" si="11"/>
        <v>95</v>
      </c>
      <c r="K140" s="250">
        <f t="shared" si="12"/>
        <v>14.5170551</v>
      </c>
      <c r="L140" s="250">
        <f t="shared" si="13"/>
        <v>567.2943347</v>
      </c>
      <c r="M140" s="250">
        <f t="shared" si="14"/>
        <v>516.9752867</v>
      </c>
      <c r="N140" s="250">
        <f t="shared" si="1"/>
        <v>34.502622</v>
      </c>
      <c r="O140" s="250">
        <f t="shared" si="2"/>
        <v>21.13734055</v>
      </c>
      <c r="P140" s="250" t="str">
        <f t="shared" si="3"/>
        <v>True</v>
      </c>
      <c r="Q140" s="250">
        <f t="shared" si="4"/>
        <v>21.13734055</v>
      </c>
      <c r="R140" s="250">
        <f t="shared" si="15"/>
        <v>46.21207393</v>
      </c>
      <c r="S140" s="250">
        <f t="shared" si="5"/>
        <v>0.3942410355</v>
      </c>
      <c r="T140" s="250">
        <f t="shared" si="6"/>
        <v>1.561669634</v>
      </c>
      <c r="U140" s="250">
        <f t="shared" si="7"/>
        <v>84.53367953</v>
      </c>
      <c r="V140" s="368">
        <f t="shared" si="8"/>
        <v>54.43671017</v>
      </c>
      <c r="W140" s="250" t="str">
        <f t="shared" si="9"/>
        <v>False</v>
      </c>
      <c r="X140" s="269">
        <f t="shared" si="10"/>
        <v>1.879702918</v>
      </c>
    </row>
    <row r="141" ht="12.75" customHeight="1">
      <c r="A141" s="266"/>
      <c r="J141" s="250">
        <f t="shared" si="11"/>
        <v>96</v>
      </c>
      <c r="K141" s="250">
        <f t="shared" si="12"/>
        <v>14.62416907</v>
      </c>
      <c r="L141" s="250">
        <f t="shared" si="13"/>
        <v>577.8115297</v>
      </c>
      <c r="M141" s="250">
        <f t="shared" si="14"/>
        <v>526.8385256</v>
      </c>
      <c r="N141" s="250">
        <f t="shared" si="1"/>
        <v>34.73335431</v>
      </c>
      <c r="O141" s="250">
        <f t="shared" si="2"/>
        <v>21.19745148</v>
      </c>
      <c r="P141" s="250" t="str">
        <f t="shared" si="3"/>
        <v>True</v>
      </c>
      <c r="Q141" s="250">
        <f t="shared" si="4"/>
        <v>21.19745148</v>
      </c>
      <c r="R141" s="250">
        <f t="shared" si="15"/>
        <v>46.83563262</v>
      </c>
      <c r="S141" s="250">
        <f t="shared" si="5"/>
        <v>0.3970723675</v>
      </c>
      <c r="T141" s="250">
        <f t="shared" si="6"/>
        <v>1.572170458</v>
      </c>
      <c r="U141" s="250">
        <f t="shared" si="7"/>
        <v>85.67432755</v>
      </c>
      <c r="V141" s="368">
        <f t="shared" si="8"/>
        <v>54.69704535</v>
      </c>
      <c r="W141" s="250" t="str">
        <f t="shared" si="9"/>
        <v>False</v>
      </c>
      <c r="X141" s="269">
        <f t="shared" si="10"/>
        <v>1.894932803</v>
      </c>
    </row>
    <row r="142" ht="12.75" customHeight="1">
      <c r="A142" s="270"/>
      <c r="B142" s="371"/>
      <c r="C142" s="371"/>
      <c r="D142" s="371"/>
      <c r="E142" s="371"/>
      <c r="F142" s="371"/>
      <c r="G142" s="371"/>
      <c r="H142" s="371"/>
      <c r="J142" s="250">
        <f t="shared" si="11"/>
        <v>97</v>
      </c>
      <c r="K142" s="250">
        <f t="shared" si="12"/>
        <v>14.73085282</v>
      </c>
      <c r="L142" s="250">
        <f t="shared" si="13"/>
        <v>588.4050111</v>
      </c>
      <c r="M142" s="250">
        <f t="shared" si="14"/>
        <v>536.7768663</v>
      </c>
      <c r="N142" s="250">
        <f t="shared" si="1"/>
        <v>34.96303229</v>
      </c>
      <c r="O142" s="250">
        <f t="shared" si="2"/>
        <v>21.25689244</v>
      </c>
      <c r="P142" s="250" t="str">
        <f t="shared" si="3"/>
        <v>True</v>
      </c>
      <c r="Q142" s="250">
        <f t="shared" si="4"/>
        <v>21.25689244</v>
      </c>
      <c r="R142" s="250">
        <f t="shared" si="15"/>
        <v>47.46051492</v>
      </c>
      <c r="S142" s="250">
        <f t="shared" si="5"/>
        <v>0.399892138</v>
      </c>
      <c r="T142" s="250">
        <f t="shared" si="6"/>
        <v>1.582623677</v>
      </c>
      <c r="U142" s="250">
        <f t="shared" si="7"/>
        <v>86.81739679</v>
      </c>
      <c r="V142" s="368">
        <f t="shared" si="8"/>
        <v>54.95570326</v>
      </c>
      <c r="W142" s="250" t="str">
        <f t="shared" si="9"/>
        <v>False</v>
      </c>
      <c r="X142" s="269">
        <f t="shared" si="10"/>
        <v>1.910112354</v>
      </c>
    </row>
    <row r="143" ht="12.75" customHeight="1">
      <c r="A143" s="266"/>
      <c r="J143" s="250">
        <f t="shared" si="11"/>
        <v>98</v>
      </c>
      <c r="K143" s="250">
        <f t="shared" si="12"/>
        <v>14.83711282</v>
      </c>
      <c r="L143" s="250">
        <f t="shared" si="13"/>
        <v>599.074494</v>
      </c>
      <c r="M143" s="250">
        <f t="shared" si="14"/>
        <v>546.7900338</v>
      </c>
      <c r="N143" s="250">
        <f t="shared" si="1"/>
        <v>35.19167226</v>
      </c>
      <c r="O143" s="250">
        <f t="shared" si="2"/>
        <v>21.3156782</v>
      </c>
      <c r="P143" s="250" t="str">
        <f t="shared" si="3"/>
        <v>True</v>
      </c>
      <c r="Q143" s="250">
        <f t="shared" si="4"/>
        <v>21.3156782</v>
      </c>
      <c r="R143" s="250">
        <f t="shared" si="15"/>
        <v>48.08670862</v>
      </c>
      <c r="S143" s="250">
        <f t="shared" si="5"/>
        <v>0.4027005202</v>
      </c>
      <c r="T143" s="250">
        <f t="shared" si="6"/>
        <v>1.593030027</v>
      </c>
      <c r="U143" s="250">
        <f t="shared" si="7"/>
        <v>87.96286492</v>
      </c>
      <c r="V143" s="368">
        <f t="shared" si="8"/>
        <v>55.212713</v>
      </c>
      <c r="W143" s="250" t="str">
        <f t="shared" si="9"/>
        <v>False</v>
      </c>
      <c r="X143" s="269">
        <f t="shared" si="10"/>
        <v>1.925242293</v>
      </c>
    </row>
    <row r="144" ht="12.75" customHeight="1">
      <c r="A144" s="266"/>
      <c r="J144" s="250">
        <f t="shared" si="11"/>
        <v>99</v>
      </c>
      <c r="K144" s="250">
        <f t="shared" si="12"/>
        <v>14.94295537</v>
      </c>
      <c r="L144" s="250">
        <f t="shared" si="13"/>
        <v>609.8196978</v>
      </c>
      <c r="M144" s="250">
        <f t="shared" si="14"/>
        <v>556.8777576</v>
      </c>
      <c r="N144" s="250">
        <f t="shared" si="1"/>
        <v>35.4192901</v>
      </c>
      <c r="O144" s="250">
        <f t="shared" si="2"/>
        <v>21.373823</v>
      </c>
      <c r="P144" s="250" t="str">
        <f t="shared" si="3"/>
        <v>True</v>
      </c>
      <c r="Q144" s="250">
        <f t="shared" si="4"/>
        <v>21.373823</v>
      </c>
      <c r="R144" s="250">
        <f t="shared" si="15"/>
        <v>48.71420178</v>
      </c>
      <c r="S144" s="250">
        <f t="shared" si="5"/>
        <v>0.4054976831</v>
      </c>
      <c r="T144" s="250">
        <f t="shared" si="6"/>
        <v>1.603390224</v>
      </c>
      <c r="U144" s="250">
        <f t="shared" si="7"/>
        <v>89.11071007</v>
      </c>
      <c r="V144" s="368">
        <f t="shared" si="8"/>
        <v>55.46810285</v>
      </c>
      <c r="W144" s="250" t="str">
        <f t="shared" si="9"/>
        <v>False</v>
      </c>
      <c r="X144" s="269">
        <f t="shared" si="10"/>
        <v>1.940323322</v>
      </c>
    </row>
    <row r="145" ht="12.75" customHeight="1">
      <c r="A145" s="266"/>
      <c r="J145" s="250">
        <f t="shared" si="11"/>
        <v>100</v>
      </c>
      <c r="K145" s="250">
        <f>species19!$C$29*(R144^species19!$C$30)*U144</f>
        <v>-40.785972</v>
      </c>
      <c r="L145" s="250">
        <f t="shared" si="13"/>
        <v>564.8059873</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0.6</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0.14</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0.026161286</v>
      </c>
      <c r="E15" s="276">
        <v>0.03</v>
      </c>
      <c r="F15" s="277">
        <v>0.0265</v>
      </c>
      <c r="G15" s="277">
        <v>0.0303</v>
      </c>
      <c r="H15" s="277" t="s">
        <v>2311</v>
      </c>
      <c r="X15" s="269"/>
    </row>
    <row r="16" ht="12.75" customHeight="1">
      <c r="A16" s="266"/>
      <c r="B16" s="302" t="s">
        <v>153</v>
      </c>
      <c r="C16" s="303">
        <v>0.40798651</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66.09853699</v>
      </c>
      <c r="D19" s="250"/>
      <c r="E19" s="276">
        <v>100.0</v>
      </c>
      <c r="F19" s="277">
        <v>160.81198</v>
      </c>
      <c r="G19" s="277">
        <v>80.2588695</v>
      </c>
      <c r="H19" s="277" t="s">
        <v>2311</v>
      </c>
      <c r="X19" s="269"/>
    </row>
    <row r="20" ht="12.75" customHeight="1">
      <c r="A20" s="306"/>
      <c r="B20" s="307" t="s">
        <v>158</v>
      </c>
      <c r="C20" s="308">
        <v>0.722232937</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species'!R27</f>
        <v>26.8224</v>
      </c>
      <c r="E24" s="276" t="s">
        <v>2324</v>
      </c>
      <c r="F24" s="277">
        <v>31.464273</v>
      </c>
      <c r="G24" s="277">
        <v>30.112785</v>
      </c>
      <c r="H24" s="277" t="s">
        <v>2311</v>
      </c>
      <c r="X24" s="269"/>
    </row>
    <row r="25" ht="12.75" customHeight="1">
      <c r="A25" s="266"/>
      <c r="B25" s="314" t="s">
        <v>170</v>
      </c>
      <c r="C25" s="315">
        <v>6.4</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1.14</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species'!R10</f>
        <v>0.0000002181</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0.1246682577</v>
      </c>
      <c r="E35" s="276"/>
      <c r="F35" s="277"/>
      <c r="G35" s="277"/>
      <c r="H35" s="277"/>
      <c r="X35" s="269"/>
    </row>
    <row r="36" ht="12.75" customHeight="1">
      <c r="A36" s="330" t="s">
        <v>117</v>
      </c>
      <c r="B36" s="338"/>
      <c r="C36" s="339">
        <f>C31/C35</f>
        <v>0.000001749442913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species'!R5</f>
        <v>610</v>
      </c>
      <c r="E39" s="276" t="s">
        <v>2324</v>
      </c>
      <c r="F39" s="277">
        <v>995.76</v>
      </c>
      <c r="G39" s="277">
        <v>764.3</v>
      </c>
      <c r="H39" s="277"/>
      <c r="X39" s="269"/>
    </row>
    <row r="40" ht="12.75" customHeight="1">
      <c r="A40" s="350" t="s">
        <v>2339</v>
      </c>
      <c r="B40" s="351"/>
      <c r="C40" s="352">
        <f>C39/2</f>
        <v>305</v>
      </c>
      <c r="E40" s="353" t="s">
        <v>2340</v>
      </c>
      <c r="F40" s="277"/>
      <c r="G40" s="277"/>
      <c r="H40" s="277"/>
      <c r="J40" s="354" t="s">
        <v>2341</v>
      </c>
      <c r="K40" s="355">
        <f t="array" ref="K40">INDEX(J:J,MATCH("True",P:P,0))</f>
        <v>15</v>
      </c>
      <c r="L40" s="356">
        <f>'All species'!R30</f>
        <v>15</v>
      </c>
      <c r="X40" s="269"/>
    </row>
    <row r="41" ht="12.75" customHeight="1">
      <c r="A41" s="382" t="s">
        <v>2342</v>
      </c>
      <c r="B41" s="351"/>
      <c r="C41" s="352">
        <f>'All species'!R6</f>
        <v>10.97</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0.0000002181</v>
      </c>
      <c r="L45" s="250">
        <f>K45</f>
        <v>0.0000002181</v>
      </c>
      <c r="M45" s="250">
        <f>L45*C44</f>
        <v>0.000000215919</v>
      </c>
      <c r="N45" s="250">
        <f t="shared" ref="N45:N144" si="1">($C$19*(S45^$C$20))-$C$21</f>
        <v>0.05167097227</v>
      </c>
      <c r="O45" s="250">
        <f t="shared" ref="O45:O144" si="2">$C$24+($C$25*(LN(S45)))</f>
        <v>-36.57215645</v>
      </c>
      <c r="P45" s="250" t="str">
        <f t="shared" ref="P45:P146" si="3">IF(P44="True", "True", IF(O45&gt;N45,"True","False"))</f>
        <v>False</v>
      </c>
      <c r="Q45" s="250">
        <f t="shared" ref="Q45:Q146" si="4">IF(P45="True", O45, N45)</f>
        <v>0.05167097227</v>
      </c>
      <c r="R45" s="250">
        <f>L45-M45</f>
        <v>0.000000002181</v>
      </c>
      <c r="S45" s="250">
        <f t="shared" ref="S45:S144" si="5">$C$15*(M45^$C$16)</f>
        <v>0.0000499044967</v>
      </c>
      <c r="T45" s="250">
        <f t="shared" ref="T45:T144" si="6">(((R45/$C$41)/$C$44)^0.5)*0.7071067812</f>
        <v>0.00001002055841</v>
      </c>
      <c r="U45" s="250">
        <f t="shared" ref="U45:U144" si="7">(((R45/$C$38)/$C$42)/2)</f>
        <v>0.000000003989605733</v>
      </c>
      <c r="V45" s="368">
        <f t="shared" ref="V45:V144" si="8">0.79*((($C$41*1000000000)/(9.81*$C$39))^0.33)*(S45^0.6667)</f>
        <v>0.1248634657</v>
      </c>
      <c r="W45" s="250" t="str">
        <f t="shared" ref="W45:W146" si="9">IF(Q45&gt;V45,"True","False")</f>
        <v>False</v>
      </c>
      <c r="X45" s="269">
        <f t="shared" ref="X45:X146" si="10">$C$33*(K45^$C$34)</f>
        <v>0.000000004858894645</v>
      </c>
    </row>
    <row r="46" ht="12.75" customHeight="1">
      <c r="A46" s="370" t="s">
        <v>2361</v>
      </c>
      <c r="C46" s="356">
        <f>'All species'!R33</f>
        <v>1.25</v>
      </c>
      <c r="J46" s="368">
        <f t="shared" ref="J46:J146" si="11">J45+1</f>
        <v>1</v>
      </c>
      <c r="K46" s="250">
        <f t="shared" ref="K46:K144" si="12">$C$28*(R45^$C$29)*U45</f>
        <v>0.00003473085667</v>
      </c>
      <c r="L46" s="250">
        <f t="shared" ref="L46:L146" si="13">M45+R45+K46</f>
        <v>0.00003494895667</v>
      </c>
      <c r="M46" s="250">
        <f t="shared" ref="M46:M144" si="14">M45+($C$3*(K46^$C$4))</f>
        <v>0.00001682388926</v>
      </c>
      <c r="N46" s="250">
        <f t="shared" si="1"/>
        <v>0.1864826415</v>
      </c>
      <c r="O46" s="250">
        <f t="shared" si="2"/>
        <v>-25.19905452</v>
      </c>
      <c r="P46" s="250" t="str">
        <f t="shared" si="3"/>
        <v>False</v>
      </c>
      <c r="Q46" s="250">
        <f t="shared" si="4"/>
        <v>0.1864826415</v>
      </c>
      <c r="R46" s="250">
        <f t="shared" ref="R46:R144" si="15">IF(P46="False",$C$7*(M46^$C$8),$C$11*(M46^$C$12))</f>
        <v>0.000007172944548</v>
      </c>
      <c r="S46" s="250">
        <f t="shared" si="5"/>
        <v>0.00029505397</v>
      </c>
      <c r="T46" s="250">
        <f t="shared" si="6"/>
        <v>0.0005746624602</v>
      </c>
      <c r="U46" s="250">
        <f t="shared" si="7"/>
        <v>0.00001312114658</v>
      </c>
      <c r="V46" s="368">
        <f t="shared" si="8"/>
        <v>0.408290209</v>
      </c>
      <c r="W46" s="250" t="str">
        <f t="shared" si="9"/>
        <v>False</v>
      </c>
      <c r="X46" s="269">
        <f t="shared" si="10"/>
        <v>0.000001269809459</v>
      </c>
    </row>
    <row r="47" ht="12.75" customHeight="1">
      <c r="A47" s="370" t="s">
        <v>2362</v>
      </c>
      <c r="C47" s="356">
        <f>'All species'!R34</f>
        <v>2.02</v>
      </c>
      <c r="J47" s="368">
        <f t="shared" si="11"/>
        <v>2</v>
      </c>
      <c r="K47" s="250">
        <f t="shared" si="12"/>
        <v>0.00302738365</v>
      </c>
      <c r="L47" s="250">
        <f t="shared" si="13"/>
        <v>0.003051380484</v>
      </c>
      <c r="M47" s="250">
        <f t="shared" si="14"/>
        <v>0.001614726485</v>
      </c>
      <c r="N47" s="250">
        <f t="shared" si="1"/>
        <v>0.7156619853</v>
      </c>
      <c r="O47" s="250">
        <f t="shared" si="2"/>
        <v>-13.2816158</v>
      </c>
      <c r="P47" s="250" t="str">
        <f t="shared" si="3"/>
        <v>False</v>
      </c>
      <c r="Q47" s="250">
        <f t="shared" si="4"/>
        <v>0.7156619853</v>
      </c>
      <c r="R47" s="250">
        <f t="shared" si="15"/>
        <v>0.0004015831305</v>
      </c>
      <c r="S47" s="250">
        <f t="shared" si="5"/>
        <v>0.001899333073</v>
      </c>
      <c r="T47" s="250">
        <f t="shared" si="6"/>
        <v>0.004299835308</v>
      </c>
      <c r="U47" s="250">
        <f t="shared" si="7"/>
        <v>0.0007345980557</v>
      </c>
      <c r="V47" s="368">
        <f t="shared" si="8"/>
        <v>1.412957289</v>
      </c>
      <c r="W47" s="250" t="str">
        <f t="shared" si="9"/>
        <v>False</v>
      </c>
      <c r="X47" s="269">
        <f t="shared" si="10"/>
        <v>0.0001712627488</v>
      </c>
    </row>
    <row r="48" ht="12.75" customHeight="1">
      <c r="A48" s="266"/>
      <c r="J48" s="368">
        <f t="shared" si="11"/>
        <v>3</v>
      </c>
      <c r="K48" s="250">
        <f t="shared" si="12"/>
        <v>0.02789215608</v>
      </c>
      <c r="L48" s="250">
        <f t="shared" si="13"/>
        <v>0.0299084657</v>
      </c>
      <c r="M48" s="250">
        <f t="shared" si="14"/>
        <v>0.017077183</v>
      </c>
      <c r="N48" s="250">
        <f t="shared" si="1"/>
        <v>1.433951956</v>
      </c>
      <c r="O48" s="250">
        <f t="shared" si="2"/>
        <v>-7.12310144</v>
      </c>
      <c r="P48" s="250" t="str">
        <f t="shared" si="3"/>
        <v>False</v>
      </c>
      <c r="Q48" s="250">
        <f t="shared" si="4"/>
        <v>1.433951956</v>
      </c>
      <c r="R48" s="250">
        <f t="shared" si="15"/>
        <v>0.003214554962</v>
      </c>
      <c r="S48" s="250">
        <f t="shared" si="5"/>
        <v>0.004971743975</v>
      </c>
      <c r="T48" s="250">
        <f t="shared" si="6"/>
        <v>0.0121653475</v>
      </c>
      <c r="U48" s="250">
        <f t="shared" si="7"/>
        <v>0.005880241588</v>
      </c>
      <c r="V48" s="368">
        <f t="shared" si="8"/>
        <v>2.68378702</v>
      </c>
      <c r="W48" s="250" t="str">
        <f t="shared" si="9"/>
        <v>False</v>
      </c>
      <c r="X48" s="269">
        <f t="shared" si="10"/>
        <v>0.001960202077</v>
      </c>
    </row>
    <row r="49" ht="12.75" customHeight="1">
      <c r="A49" s="266"/>
      <c r="J49" s="368">
        <f t="shared" si="11"/>
        <v>4</v>
      </c>
      <c r="K49" s="250">
        <f t="shared" si="12"/>
        <v>0.08787346285</v>
      </c>
      <c r="L49" s="250">
        <f t="shared" si="13"/>
        <v>0.1081652008</v>
      </c>
      <c r="M49" s="250">
        <f t="shared" si="14"/>
        <v>0.06704245403</v>
      </c>
      <c r="N49" s="250">
        <f t="shared" si="1"/>
        <v>2.145575816</v>
      </c>
      <c r="O49" s="250">
        <f t="shared" si="2"/>
        <v>-3.552187262</v>
      </c>
      <c r="P49" s="250" t="str">
        <f t="shared" si="3"/>
        <v>False</v>
      </c>
      <c r="Q49" s="250">
        <f t="shared" si="4"/>
        <v>2.145575816</v>
      </c>
      <c r="R49" s="250">
        <f t="shared" si="15"/>
        <v>0.01073769242</v>
      </c>
      <c r="S49" s="250">
        <f t="shared" si="5"/>
        <v>0.008686117132</v>
      </c>
      <c r="T49" s="250">
        <f t="shared" si="6"/>
        <v>0.02223410084</v>
      </c>
      <c r="U49" s="250">
        <f t="shared" si="7"/>
        <v>0.0196419804</v>
      </c>
      <c r="V49" s="368">
        <f t="shared" si="8"/>
        <v>3.893146461</v>
      </c>
      <c r="W49" s="250" t="str">
        <f t="shared" si="9"/>
        <v>False</v>
      </c>
      <c r="X49" s="269">
        <f t="shared" si="10"/>
        <v>0.006908246102</v>
      </c>
    </row>
    <row r="50" ht="12.75" customHeight="1">
      <c r="A50" s="266"/>
      <c r="J50" s="368">
        <f t="shared" si="11"/>
        <v>5</v>
      </c>
      <c r="K50" s="250">
        <f t="shared" si="12"/>
        <v>0.1709356869</v>
      </c>
      <c r="L50" s="250">
        <f t="shared" si="13"/>
        <v>0.2487158333</v>
      </c>
      <c r="M50" s="250">
        <f t="shared" si="14"/>
        <v>0.1656771239</v>
      </c>
      <c r="N50" s="250">
        <f t="shared" si="1"/>
        <v>2.801044535</v>
      </c>
      <c r="O50" s="250">
        <f t="shared" si="2"/>
        <v>-1.189874095</v>
      </c>
      <c r="P50" s="250" t="str">
        <f t="shared" si="3"/>
        <v>False</v>
      </c>
      <c r="Q50" s="250">
        <f t="shared" si="4"/>
        <v>2.801044535</v>
      </c>
      <c r="R50" s="250">
        <f t="shared" si="15"/>
        <v>0.02384627897</v>
      </c>
      <c r="S50" s="250">
        <f t="shared" si="5"/>
        <v>0.01256402349</v>
      </c>
      <c r="T50" s="250">
        <f t="shared" si="6"/>
        <v>0.03313404069</v>
      </c>
      <c r="U50" s="250">
        <f t="shared" si="7"/>
        <v>0.04362093135</v>
      </c>
      <c r="V50" s="368">
        <f t="shared" si="8"/>
        <v>4.979374504</v>
      </c>
      <c r="W50" s="250" t="str">
        <f t="shared" si="9"/>
        <v>False</v>
      </c>
      <c r="X50" s="269">
        <f t="shared" si="10"/>
        <v>0.01434087527</v>
      </c>
    </row>
    <row r="51" ht="12.75" customHeight="1">
      <c r="A51" s="266"/>
      <c r="J51" s="368">
        <f t="shared" si="11"/>
        <v>6</v>
      </c>
      <c r="K51" s="250">
        <f t="shared" si="12"/>
        <v>0.2654618528</v>
      </c>
      <c r="L51" s="250">
        <f t="shared" si="13"/>
        <v>0.4549852557</v>
      </c>
      <c r="M51" s="250">
        <f t="shared" si="14"/>
        <v>0.3203534395</v>
      </c>
      <c r="N51" s="250">
        <f t="shared" si="1"/>
        <v>3.401740959</v>
      </c>
      <c r="O51" s="250">
        <f t="shared" si="2"/>
        <v>0.5318525479</v>
      </c>
      <c r="P51" s="250" t="str">
        <f t="shared" si="3"/>
        <v>False</v>
      </c>
      <c r="Q51" s="250">
        <f t="shared" si="4"/>
        <v>3.401740959</v>
      </c>
      <c r="R51" s="250">
        <f t="shared" si="15"/>
        <v>0.0426547637</v>
      </c>
      <c r="S51" s="250">
        <f t="shared" si="5"/>
        <v>0.01644229929</v>
      </c>
      <c r="T51" s="250">
        <f t="shared" si="6"/>
        <v>0.04431470487</v>
      </c>
      <c r="U51" s="250">
        <f t="shared" si="7"/>
        <v>0.07802645107</v>
      </c>
      <c r="V51" s="368">
        <f t="shared" si="8"/>
        <v>5.957552689</v>
      </c>
      <c r="W51" s="250" t="str">
        <f t="shared" si="9"/>
        <v>False</v>
      </c>
      <c r="X51" s="269">
        <f t="shared" si="10"/>
        <v>0.02324996411</v>
      </c>
    </row>
    <row r="52" ht="12.75" customHeight="1">
      <c r="A52" s="266"/>
      <c r="J52" s="250">
        <f t="shared" si="11"/>
        <v>7</v>
      </c>
      <c r="K52" s="250">
        <f t="shared" si="12"/>
        <v>0.365874597</v>
      </c>
      <c r="L52" s="250">
        <f t="shared" si="13"/>
        <v>0.7288828001</v>
      </c>
      <c r="M52" s="250">
        <f t="shared" si="14"/>
        <v>0.5350539862</v>
      </c>
      <c r="N52" s="250">
        <f t="shared" si="1"/>
        <v>3.956784606</v>
      </c>
      <c r="O52" s="250">
        <f t="shared" si="2"/>
        <v>1.871204413</v>
      </c>
      <c r="P52" s="250" t="str">
        <f t="shared" si="3"/>
        <v>False</v>
      </c>
      <c r="Q52" s="250">
        <f t="shared" si="4"/>
        <v>3.956784606</v>
      </c>
      <c r="R52" s="250">
        <f t="shared" si="15"/>
        <v>0.06705432996</v>
      </c>
      <c r="S52" s="250">
        <f t="shared" si="5"/>
        <v>0.02026977719</v>
      </c>
      <c r="T52" s="250">
        <f t="shared" si="6"/>
        <v>0.05556195325</v>
      </c>
      <c r="U52" s="250">
        <f t="shared" si="7"/>
        <v>0.1226594861</v>
      </c>
      <c r="V52" s="368">
        <f t="shared" si="8"/>
        <v>6.849547346</v>
      </c>
      <c r="W52" s="250" t="str">
        <f t="shared" si="9"/>
        <v>False</v>
      </c>
      <c r="X52" s="269">
        <f t="shared" si="10"/>
        <v>0.03306472971</v>
      </c>
    </row>
    <row r="53" ht="12.75" customHeight="1">
      <c r="A53" s="266"/>
      <c r="J53" s="250">
        <f t="shared" si="11"/>
        <v>8</v>
      </c>
      <c r="K53" s="250">
        <f t="shared" si="12"/>
        <v>0.4695900061</v>
      </c>
      <c r="L53" s="250">
        <f t="shared" si="13"/>
        <v>1.071698322</v>
      </c>
      <c r="M53" s="250">
        <f t="shared" si="14"/>
        <v>0.8121403047</v>
      </c>
      <c r="N53" s="250">
        <f t="shared" si="1"/>
        <v>4.474503947</v>
      </c>
      <c r="O53" s="250">
        <f t="shared" si="2"/>
        <v>2.960836411</v>
      </c>
      <c r="P53" s="250" t="str">
        <f t="shared" si="3"/>
        <v>False</v>
      </c>
      <c r="Q53" s="250">
        <f t="shared" si="4"/>
        <v>4.474503947</v>
      </c>
      <c r="R53" s="250">
        <f t="shared" si="15"/>
        <v>0.09688501609</v>
      </c>
      <c r="S53" s="250">
        <f t="shared" si="5"/>
        <v>0.02403199261</v>
      </c>
      <c r="T53" s="250">
        <f t="shared" si="6"/>
        <v>0.06678707121</v>
      </c>
      <c r="U53" s="250">
        <f t="shared" si="7"/>
        <v>0.1772274258</v>
      </c>
      <c r="V53" s="368">
        <f t="shared" si="8"/>
        <v>7.672876499</v>
      </c>
      <c r="W53" s="250" t="str">
        <f t="shared" si="9"/>
        <v>False</v>
      </c>
      <c r="X53" s="269">
        <f t="shared" si="10"/>
        <v>0.04348514625</v>
      </c>
    </row>
    <row r="54" ht="12.75" customHeight="1">
      <c r="A54" s="266"/>
      <c r="J54" s="250">
        <f t="shared" si="11"/>
        <v>9</v>
      </c>
      <c r="K54" s="250">
        <f t="shared" si="12"/>
        <v>0.5753033989</v>
      </c>
      <c r="L54" s="250">
        <f t="shared" si="13"/>
        <v>1.48432872</v>
      </c>
      <c r="M54" s="250">
        <f t="shared" si="14"/>
        <v>1.153130516</v>
      </c>
      <c r="N54" s="250">
        <f t="shared" si="1"/>
        <v>4.961423645</v>
      </c>
      <c r="O54" s="250">
        <f t="shared" si="2"/>
        <v>3.876195198</v>
      </c>
      <c r="P54" s="250" t="str">
        <f t="shared" si="3"/>
        <v>False</v>
      </c>
      <c r="Q54" s="250">
        <f t="shared" si="4"/>
        <v>4.961423645</v>
      </c>
      <c r="R54" s="250">
        <f t="shared" si="15"/>
        <v>0.1319847029</v>
      </c>
      <c r="S54" s="250">
        <f t="shared" si="5"/>
        <v>0.02772711398</v>
      </c>
      <c r="T54" s="250">
        <f t="shared" si="6"/>
        <v>0.07795175379</v>
      </c>
      <c r="U54" s="250">
        <f t="shared" si="7"/>
        <v>0.2414337126</v>
      </c>
      <c r="V54" s="368">
        <f t="shared" si="8"/>
        <v>8.440539418</v>
      </c>
      <c r="W54" s="250" t="str">
        <f t="shared" si="9"/>
        <v>False</v>
      </c>
      <c r="X54" s="269">
        <f t="shared" si="10"/>
        <v>0.05434180119</v>
      </c>
    </row>
    <row r="55" ht="12.75" customHeight="1">
      <c r="A55" s="266"/>
      <c r="I55" s="371"/>
      <c r="J55" s="371">
        <f t="shared" si="11"/>
        <v>10</v>
      </c>
      <c r="K55" s="250">
        <f t="shared" si="12"/>
        <v>0.6822947579</v>
      </c>
      <c r="L55" s="250">
        <f t="shared" si="13"/>
        <v>1.967409977</v>
      </c>
      <c r="M55" s="250">
        <f t="shared" si="14"/>
        <v>1.559063244</v>
      </c>
      <c r="N55" s="250">
        <f t="shared" si="1"/>
        <v>5.422537956</v>
      </c>
      <c r="O55" s="250">
        <f t="shared" si="2"/>
        <v>4.663719414</v>
      </c>
      <c r="P55" s="250" t="str">
        <f t="shared" si="3"/>
        <v>False</v>
      </c>
      <c r="Q55" s="250">
        <f t="shared" si="4"/>
        <v>5.422537956</v>
      </c>
      <c r="R55" s="250">
        <f t="shared" si="15"/>
        <v>0.1722025215</v>
      </c>
      <c r="S55" s="250">
        <f t="shared" si="5"/>
        <v>0.03135774975</v>
      </c>
      <c r="T55" s="250">
        <f t="shared" si="6"/>
        <v>0.08903973202</v>
      </c>
      <c r="U55" s="250">
        <f t="shared" si="7"/>
        <v>0.315002369</v>
      </c>
      <c r="V55" s="368">
        <f t="shared" si="8"/>
        <v>9.162179553</v>
      </c>
      <c r="W55" s="250" t="str">
        <f t="shared" si="9"/>
        <v>False</v>
      </c>
      <c r="X55" s="269">
        <f t="shared" si="10"/>
        <v>0.06553091932</v>
      </c>
    </row>
    <row r="56" ht="12.75" customHeight="1">
      <c r="A56" s="266"/>
      <c r="J56" s="250">
        <f t="shared" si="11"/>
        <v>11</v>
      </c>
      <c r="K56" s="250">
        <f t="shared" si="12"/>
        <v>0.7901365661</v>
      </c>
      <c r="L56" s="250">
        <f t="shared" si="13"/>
        <v>2.521402332</v>
      </c>
      <c r="M56" s="250">
        <f t="shared" si="14"/>
        <v>2.030683695</v>
      </c>
      <c r="N56" s="250">
        <f t="shared" si="1"/>
        <v>5.86169742</v>
      </c>
      <c r="O56" s="250">
        <f t="shared" si="2"/>
        <v>5.353803791</v>
      </c>
      <c r="P56" s="250" t="str">
        <f t="shared" si="3"/>
        <v>False</v>
      </c>
      <c r="Q56" s="250">
        <f t="shared" si="4"/>
        <v>5.86169742</v>
      </c>
      <c r="R56" s="250">
        <f t="shared" si="15"/>
        <v>0.2174015862</v>
      </c>
      <c r="S56" s="250">
        <f t="shared" si="5"/>
        <v>0.03492794138</v>
      </c>
      <c r="T56" s="250">
        <f t="shared" si="6"/>
        <v>0.1000450131</v>
      </c>
      <c r="U56" s="250">
        <f t="shared" si="7"/>
        <v>0.3976829962</v>
      </c>
      <c r="V56" s="368">
        <f t="shared" si="8"/>
        <v>9.84507644</v>
      </c>
      <c r="W56" s="250" t="str">
        <f t="shared" si="9"/>
        <v>False</v>
      </c>
      <c r="X56" s="269">
        <f t="shared" si="10"/>
        <v>0.07698441608</v>
      </c>
    </row>
    <row r="57" ht="12.75" customHeight="1">
      <c r="A57" s="266"/>
      <c r="J57" s="250">
        <f t="shared" si="11"/>
        <v>12</v>
      </c>
      <c r="K57" s="250">
        <f t="shared" si="12"/>
        <v>0.8985598334</v>
      </c>
      <c r="L57" s="250">
        <f t="shared" si="13"/>
        <v>3.146645114</v>
      </c>
      <c r="M57" s="250">
        <f t="shared" si="14"/>
        <v>2.568546658</v>
      </c>
      <c r="N57" s="250">
        <f t="shared" si="1"/>
        <v>6.281916518</v>
      </c>
      <c r="O57" s="250">
        <f t="shared" si="2"/>
        <v>5.967331175</v>
      </c>
      <c r="P57" s="250" t="str">
        <f t="shared" si="3"/>
        <v>False</v>
      </c>
      <c r="Q57" s="250">
        <f t="shared" si="4"/>
        <v>6.281916518</v>
      </c>
      <c r="R57" s="250">
        <f t="shared" si="15"/>
        <v>0.2674584667</v>
      </c>
      <c r="S57" s="250">
        <f t="shared" si="5"/>
        <v>0.03844200628</v>
      </c>
      <c r="T57" s="250">
        <f t="shared" si="6"/>
        <v>0.1109665966</v>
      </c>
      <c r="U57" s="250">
        <f t="shared" si="7"/>
        <v>0.4892498083</v>
      </c>
      <c r="V57" s="368">
        <f t="shared" si="8"/>
        <v>10.4948407</v>
      </c>
      <c r="W57" s="250" t="str">
        <f t="shared" si="9"/>
        <v>False</v>
      </c>
      <c r="X57" s="269">
        <f t="shared" si="10"/>
        <v>0.08865509543</v>
      </c>
    </row>
    <row r="58" ht="12.75" customHeight="1">
      <c r="A58" s="266"/>
      <c r="J58" s="250">
        <f t="shared" si="11"/>
        <v>13</v>
      </c>
      <c r="K58" s="250">
        <f t="shared" si="12"/>
        <v>1.007387351</v>
      </c>
      <c r="L58" s="250">
        <f t="shared" si="13"/>
        <v>3.843392476</v>
      </c>
      <c r="M58" s="250">
        <f t="shared" si="14"/>
        <v>3.173077394</v>
      </c>
      <c r="N58" s="250">
        <f t="shared" si="1"/>
        <v>6.685595019</v>
      </c>
      <c r="O58" s="250">
        <f t="shared" si="2"/>
        <v>6.519220513</v>
      </c>
      <c r="P58" s="250" t="str">
        <f t="shared" si="3"/>
        <v>False</v>
      </c>
      <c r="Q58" s="250">
        <f t="shared" si="4"/>
        <v>6.685595019</v>
      </c>
      <c r="R58" s="250">
        <f t="shared" si="15"/>
        <v>0.3222617631</v>
      </c>
      <c r="S58" s="250">
        <f t="shared" si="5"/>
        <v>0.04190409204</v>
      </c>
      <c r="T58" s="250">
        <f t="shared" si="6"/>
        <v>0.1218059436</v>
      </c>
      <c r="U58" s="250">
        <f t="shared" si="7"/>
        <v>0.5894990268</v>
      </c>
      <c r="V58" s="368">
        <f t="shared" si="8"/>
        <v>11.1158845</v>
      </c>
      <c r="W58" s="250" t="str">
        <f t="shared" si="9"/>
        <v>False</v>
      </c>
      <c r="X58" s="269">
        <f t="shared" si="10"/>
        <v>0.1005087679</v>
      </c>
    </row>
    <row r="59" ht="12.75" customHeight="1">
      <c r="A59" s="266"/>
      <c r="J59" s="250">
        <f t="shared" si="11"/>
        <v>14</v>
      </c>
      <c r="K59" s="250">
        <f t="shared" si="12"/>
        <v>1.116497997</v>
      </c>
      <c r="L59" s="250">
        <f t="shared" si="13"/>
        <v>4.611837154</v>
      </c>
      <c r="M59" s="250">
        <f t="shared" si="14"/>
        <v>3.844609621</v>
      </c>
      <c r="N59" s="250">
        <f t="shared" si="1"/>
        <v>7.074674195</v>
      </c>
      <c r="O59" s="250">
        <f t="shared" si="2"/>
        <v>7.020476434</v>
      </c>
      <c r="P59" s="250" t="str">
        <f t="shared" si="3"/>
        <v>False</v>
      </c>
      <c r="Q59" s="250">
        <f t="shared" si="4"/>
        <v>7.074674195</v>
      </c>
      <c r="R59" s="250">
        <f t="shared" si="15"/>
        <v>0.3817105629</v>
      </c>
      <c r="S59" s="250">
        <f t="shared" si="5"/>
        <v>0.04531801891</v>
      </c>
      <c r="T59" s="250">
        <f t="shared" si="6"/>
        <v>0.1325657033</v>
      </c>
      <c r="U59" s="250">
        <f t="shared" si="7"/>
        <v>0.6982460569</v>
      </c>
      <c r="V59" s="368">
        <f t="shared" si="8"/>
        <v>11.71174156</v>
      </c>
      <c r="W59" s="250" t="str">
        <f t="shared" si="9"/>
        <v>False</v>
      </c>
      <c r="X59" s="269">
        <f t="shared" si="10"/>
        <v>0.112519768</v>
      </c>
    </row>
    <row r="60" ht="12.75" customHeight="1">
      <c r="A60" s="266"/>
      <c r="I60" s="371"/>
      <c r="J60" s="371">
        <f t="shared" si="11"/>
        <v>15</v>
      </c>
      <c r="K60" s="250">
        <f t="shared" si="12"/>
        <v>1.225806475</v>
      </c>
      <c r="L60" s="250">
        <f t="shared" si="13"/>
        <v>5.452126659</v>
      </c>
      <c r="M60" s="250">
        <f t="shared" si="14"/>
        <v>4.583410299</v>
      </c>
      <c r="N60" s="250">
        <f t="shared" si="1"/>
        <v>7.450747621</v>
      </c>
      <c r="O60" s="250">
        <f t="shared" si="2"/>
        <v>7.479435171</v>
      </c>
      <c r="P60" s="250" t="str">
        <f t="shared" si="3"/>
        <v>True</v>
      </c>
      <c r="Q60" s="250">
        <f t="shared" si="4"/>
        <v>7.479435171</v>
      </c>
      <c r="R60" s="250">
        <f t="shared" si="15"/>
        <v>0.4534189023</v>
      </c>
      <c r="S60" s="250">
        <f t="shared" si="5"/>
        <v>0.048687242</v>
      </c>
      <c r="T60" s="250">
        <f t="shared" si="6"/>
        <v>0.1444820522</v>
      </c>
      <c r="U60" s="250">
        <f t="shared" si="7"/>
        <v>0.8294189143</v>
      </c>
      <c r="V60" s="368">
        <f t="shared" si="8"/>
        <v>12.28528842</v>
      </c>
      <c r="W60" s="250" t="str">
        <f t="shared" si="9"/>
        <v>False</v>
      </c>
      <c r="X60" s="269">
        <f t="shared" si="10"/>
        <v>0.1246682577</v>
      </c>
    </row>
    <row r="61" ht="12.75" customHeight="1">
      <c r="A61" s="266"/>
      <c r="J61" s="250">
        <f t="shared" si="11"/>
        <v>16</v>
      </c>
      <c r="K61" s="250">
        <f t="shared" si="12"/>
        <v>1.347938277</v>
      </c>
      <c r="L61" s="250">
        <f t="shared" si="13"/>
        <v>6.384767479</v>
      </c>
      <c r="M61" s="250">
        <f t="shared" si="14"/>
        <v>5.397527562</v>
      </c>
      <c r="N61" s="250">
        <f t="shared" si="1"/>
        <v>7.81848508</v>
      </c>
      <c r="O61" s="250">
        <f t="shared" si="2"/>
        <v>7.90634615</v>
      </c>
      <c r="P61" s="250" t="str">
        <f t="shared" si="3"/>
        <v>True</v>
      </c>
      <c r="Q61" s="250">
        <f t="shared" si="4"/>
        <v>7.90634615</v>
      </c>
      <c r="R61" s="250">
        <f t="shared" si="15"/>
        <v>0.514409825</v>
      </c>
      <c r="S61" s="250">
        <f t="shared" si="5"/>
        <v>0.05204568366</v>
      </c>
      <c r="T61" s="250">
        <f t="shared" si="6"/>
        <v>0.1538929478</v>
      </c>
      <c r="U61" s="250">
        <f t="shared" si="7"/>
        <v>0.9409868806</v>
      </c>
      <c r="V61" s="368">
        <f t="shared" si="8"/>
        <v>12.84397205</v>
      </c>
      <c r="W61" s="250" t="str">
        <f t="shared" si="9"/>
        <v>False</v>
      </c>
      <c r="X61" s="269">
        <f t="shared" si="10"/>
        <v>0.1383674457</v>
      </c>
    </row>
    <row r="62" ht="12.75" customHeight="1">
      <c r="A62" s="270"/>
      <c r="B62" s="371"/>
      <c r="C62" s="371"/>
      <c r="D62" s="371"/>
      <c r="E62" s="371"/>
      <c r="F62" s="371"/>
      <c r="G62" s="371"/>
      <c r="H62" s="371"/>
      <c r="J62" s="250">
        <f t="shared" si="11"/>
        <v>17</v>
      </c>
      <c r="K62" s="250">
        <f t="shared" si="12"/>
        <v>1.445135205</v>
      </c>
      <c r="L62" s="250">
        <f t="shared" si="13"/>
        <v>7.357072591</v>
      </c>
      <c r="M62" s="250">
        <f t="shared" si="14"/>
        <v>6.271693155</v>
      </c>
      <c r="N62" s="250">
        <f t="shared" si="1"/>
        <v>8.172060289</v>
      </c>
      <c r="O62" s="250">
        <f t="shared" si="2"/>
        <v>8.29828833</v>
      </c>
      <c r="P62" s="250" t="str">
        <f t="shared" si="3"/>
        <v>True</v>
      </c>
      <c r="Q62" s="250">
        <f t="shared" si="4"/>
        <v>8.29828833</v>
      </c>
      <c r="R62" s="250">
        <f t="shared" si="15"/>
        <v>0.5776028992</v>
      </c>
      <c r="S62" s="250">
        <f t="shared" si="5"/>
        <v>0.05533263231</v>
      </c>
      <c r="T62" s="250">
        <f t="shared" si="6"/>
        <v>0.1630717656</v>
      </c>
      <c r="U62" s="250">
        <f t="shared" si="7"/>
        <v>1.056583144</v>
      </c>
      <c r="V62" s="368">
        <f t="shared" si="8"/>
        <v>13.37923598</v>
      </c>
      <c r="W62" s="250" t="str">
        <f t="shared" si="9"/>
        <v>False</v>
      </c>
      <c r="X62" s="269">
        <f t="shared" si="10"/>
        <v>0.1493573838</v>
      </c>
    </row>
    <row r="63" ht="12.75" customHeight="1">
      <c r="A63" s="266"/>
      <c r="J63" s="250">
        <f t="shared" si="11"/>
        <v>18</v>
      </c>
      <c r="K63" s="250">
        <f t="shared" si="12"/>
        <v>1.540529735</v>
      </c>
      <c r="L63" s="250">
        <f t="shared" si="13"/>
        <v>8.389825789</v>
      </c>
      <c r="M63" s="250">
        <f t="shared" si="14"/>
        <v>7.204880508</v>
      </c>
      <c r="N63" s="250">
        <f t="shared" si="1"/>
        <v>8.512998207</v>
      </c>
      <c r="O63" s="250">
        <f t="shared" si="2"/>
        <v>8.660481875</v>
      </c>
      <c r="P63" s="250" t="str">
        <f t="shared" si="3"/>
        <v>True</v>
      </c>
      <c r="Q63" s="250">
        <f t="shared" si="4"/>
        <v>8.660481875</v>
      </c>
      <c r="R63" s="250">
        <f t="shared" si="15"/>
        <v>0.6428803464</v>
      </c>
      <c r="S63" s="250">
        <f t="shared" si="5"/>
        <v>0.05855436108</v>
      </c>
      <c r="T63" s="250">
        <f t="shared" si="6"/>
        <v>0.1720398937</v>
      </c>
      <c r="U63" s="250">
        <f t="shared" si="7"/>
        <v>1.175992258</v>
      </c>
      <c r="V63" s="368">
        <f t="shared" si="8"/>
        <v>13.89368378</v>
      </c>
      <c r="W63" s="250" t="str">
        <f t="shared" si="9"/>
        <v>False</v>
      </c>
      <c r="X63" s="269">
        <f t="shared" si="10"/>
        <v>0.1602140545</v>
      </c>
    </row>
    <row r="64" ht="12.75" customHeight="1">
      <c r="A64" s="266"/>
      <c r="J64" s="250">
        <f t="shared" si="11"/>
        <v>19</v>
      </c>
      <c r="K64" s="250">
        <f t="shared" si="12"/>
        <v>1.634272859</v>
      </c>
      <c r="L64" s="250">
        <f t="shared" si="13"/>
        <v>9.482033714</v>
      </c>
      <c r="M64" s="250">
        <f t="shared" si="14"/>
        <v>8.196146694</v>
      </c>
      <c r="N64" s="250">
        <f t="shared" si="1"/>
        <v>8.842570838</v>
      </c>
      <c r="O64" s="250">
        <f t="shared" si="2"/>
        <v>8.997068745</v>
      </c>
      <c r="P64" s="250" t="str">
        <f t="shared" si="3"/>
        <v>True</v>
      </c>
      <c r="Q64" s="250">
        <f t="shared" si="4"/>
        <v>8.997068745</v>
      </c>
      <c r="R64" s="250">
        <f t="shared" si="15"/>
        <v>0.7101390269</v>
      </c>
      <c r="S64" s="250">
        <f t="shared" si="5"/>
        <v>0.06171625018</v>
      </c>
      <c r="T64" s="250">
        <f t="shared" si="6"/>
        <v>0.180815552</v>
      </c>
      <c r="U64" s="250">
        <f t="shared" si="7"/>
        <v>1.299025554</v>
      </c>
      <c r="V64" s="368">
        <f t="shared" si="8"/>
        <v>14.38947761</v>
      </c>
      <c r="W64" s="250" t="str">
        <f t="shared" si="9"/>
        <v>False</v>
      </c>
      <c r="X64" s="269">
        <f t="shared" si="10"/>
        <v>0.170947021</v>
      </c>
    </row>
    <row r="65" ht="12.75" customHeight="1">
      <c r="A65" s="266"/>
      <c r="I65" s="371"/>
      <c r="J65" s="371">
        <f t="shared" si="11"/>
        <v>20</v>
      </c>
      <c r="K65" s="250">
        <f t="shared" si="12"/>
        <v>1.726494933</v>
      </c>
      <c r="L65" s="250">
        <f t="shared" si="13"/>
        <v>10.63278065</v>
      </c>
      <c r="M65" s="250">
        <f t="shared" si="14"/>
        <v>9.244621289</v>
      </c>
      <c r="N65" s="250">
        <f t="shared" si="1"/>
        <v>9.161851831</v>
      </c>
      <c r="O65" s="250">
        <f t="shared" si="2"/>
        <v>9.311388789</v>
      </c>
      <c r="P65" s="250" t="str">
        <f t="shared" si="3"/>
        <v>True</v>
      </c>
      <c r="Q65" s="250">
        <f t="shared" si="4"/>
        <v>9.311388789</v>
      </c>
      <c r="R65" s="250">
        <f t="shared" si="15"/>
        <v>0.779287753</v>
      </c>
      <c r="S65" s="250">
        <f t="shared" si="5"/>
        <v>0.06482295454</v>
      </c>
      <c r="T65" s="250">
        <f t="shared" si="6"/>
        <v>0.1894144105</v>
      </c>
      <c r="U65" s="250">
        <f t="shared" si="7"/>
        <v>1.425516225</v>
      </c>
      <c r="V65" s="368">
        <f t="shared" si="8"/>
        <v>14.86843525</v>
      </c>
      <c r="W65" s="250" t="str">
        <f t="shared" si="9"/>
        <v>False</v>
      </c>
      <c r="X65" s="269">
        <f t="shared" si="10"/>
        <v>0.1815647421</v>
      </c>
    </row>
    <row r="66" ht="12.75" customHeight="1">
      <c r="A66" s="266"/>
      <c r="J66" s="250">
        <f t="shared" si="11"/>
        <v>21</v>
      </c>
      <c r="K66" s="250">
        <f t="shared" si="12"/>
        <v>1.817309385</v>
      </c>
      <c r="L66" s="250">
        <f t="shared" si="13"/>
        <v>11.84121843</v>
      </c>
      <c r="M66" s="250">
        <f t="shared" si="14"/>
        <v>10.34949718</v>
      </c>
      <c r="N66" s="250">
        <f t="shared" si="1"/>
        <v>9.471756929</v>
      </c>
      <c r="O66" s="250">
        <f t="shared" si="2"/>
        <v>9.606173174</v>
      </c>
      <c r="P66" s="250" t="str">
        <f t="shared" si="3"/>
        <v>True</v>
      </c>
      <c r="Q66" s="250">
        <f t="shared" si="4"/>
        <v>9.606173174</v>
      </c>
      <c r="R66" s="250">
        <f t="shared" si="15"/>
        <v>0.8502452321</v>
      </c>
      <c r="S66" s="250">
        <f t="shared" si="5"/>
        <v>0.06787853361</v>
      </c>
      <c r="T66" s="250">
        <f t="shared" si="6"/>
        <v>0.1978500634</v>
      </c>
      <c r="U66" s="250">
        <f t="shared" si="7"/>
        <v>1.555315567</v>
      </c>
      <c r="V66" s="368">
        <f t="shared" si="8"/>
        <v>15.33210151</v>
      </c>
      <c r="W66" s="250" t="str">
        <f t="shared" si="9"/>
        <v>False</v>
      </c>
      <c r="X66" s="269">
        <f t="shared" si="10"/>
        <v>0.1920747286</v>
      </c>
    </row>
    <row r="67" ht="12.75" customHeight="1">
      <c r="A67" s="270"/>
      <c r="B67" s="371"/>
      <c r="C67" s="371"/>
      <c r="D67" s="371"/>
      <c r="E67" s="371"/>
      <c r="F67" s="371"/>
      <c r="G67" s="371"/>
      <c r="H67" s="371"/>
      <c r="J67" s="250">
        <f t="shared" si="11"/>
        <v>22</v>
      </c>
      <c r="K67" s="250">
        <f t="shared" si="12"/>
        <v>1.906815629</v>
      </c>
      <c r="L67" s="250">
        <f t="shared" si="13"/>
        <v>13.10655804</v>
      </c>
      <c r="M67" s="250">
        <f t="shared" si="14"/>
        <v>11.51002292</v>
      </c>
      <c r="N67" s="250">
        <f t="shared" si="1"/>
        <v>9.773074455</v>
      </c>
      <c r="O67" s="250">
        <f t="shared" si="2"/>
        <v>9.883683057</v>
      </c>
      <c r="P67" s="250" t="str">
        <f t="shared" si="3"/>
        <v>True</v>
      </c>
      <c r="Q67" s="250">
        <f t="shared" si="4"/>
        <v>9.883683057</v>
      </c>
      <c r="R67" s="250">
        <f t="shared" si="15"/>
        <v>0.9229384632</v>
      </c>
      <c r="S67" s="250">
        <f t="shared" si="5"/>
        <v>0.07088655318</v>
      </c>
      <c r="T67" s="250">
        <f t="shared" si="6"/>
        <v>0.2061343954</v>
      </c>
      <c r="U67" s="250">
        <f t="shared" si="7"/>
        <v>1.688290043</v>
      </c>
      <c r="V67" s="368">
        <f t="shared" si="8"/>
        <v>15.78180182</v>
      </c>
      <c r="W67" s="250" t="str">
        <f t="shared" si="9"/>
        <v>False</v>
      </c>
      <c r="X67" s="269">
        <f t="shared" si="10"/>
        <v>0.2024836783</v>
      </c>
    </row>
    <row r="68" ht="12.75" customHeight="1">
      <c r="A68" s="266"/>
      <c r="J68" s="250">
        <f t="shared" si="11"/>
        <v>23</v>
      </c>
      <c r="K68" s="250">
        <f t="shared" si="12"/>
        <v>1.995101378</v>
      </c>
      <c r="L68" s="250">
        <f t="shared" si="13"/>
        <v>14.42806276</v>
      </c>
      <c r="M68" s="250">
        <f t="shared" si="14"/>
        <v>12.72549628</v>
      </c>
      <c r="N68" s="250">
        <f t="shared" si="1"/>
        <v>10.06648868</v>
      </c>
      <c r="O68" s="250">
        <f t="shared" si="2"/>
        <v>10.14581106</v>
      </c>
      <c r="P68" s="250" t="str">
        <f t="shared" si="3"/>
        <v>True</v>
      </c>
      <c r="Q68" s="250">
        <f t="shared" si="4"/>
        <v>10.14581106</v>
      </c>
      <c r="R68" s="250">
        <f t="shared" si="15"/>
        <v>0.9973014683</v>
      </c>
      <c r="S68" s="250">
        <f t="shared" si="5"/>
        <v>0.07385016597</v>
      </c>
      <c r="T68" s="250">
        <f t="shared" si="6"/>
        <v>0.2142778698</v>
      </c>
      <c r="U68" s="250">
        <f t="shared" si="7"/>
        <v>1.824318961</v>
      </c>
      <c r="V68" s="368">
        <f t="shared" si="8"/>
        <v>16.21868314</v>
      </c>
      <c r="W68" s="250" t="str">
        <f t="shared" si="9"/>
        <v>False</v>
      </c>
      <c r="X68" s="269">
        <f t="shared" si="10"/>
        <v>0.2127975897</v>
      </c>
    </row>
    <row r="69" ht="12.75" customHeight="1">
      <c r="A69" s="266"/>
      <c r="J69" s="250">
        <f t="shared" si="11"/>
        <v>24</v>
      </c>
      <c r="K69" s="250">
        <f t="shared" si="12"/>
        <v>2.082244493</v>
      </c>
      <c r="L69" s="250">
        <f t="shared" si="13"/>
        <v>15.80504224</v>
      </c>
      <c r="M69" s="250">
        <f t="shared" si="14"/>
        <v>13.99525886</v>
      </c>
      <c r="N69" s="250">
        <f t="shared" si="1"/>
        <v>10.352598</v>
      </c>
      <c r="O69" s="250">
        <f t="shared" si="2"/>
        <v>10.39415684</v>
      </c>
      <c r="P69" s="250" t="str">
        <f t="shared" si="3"/>
        <v>True</v>
      </c>
      <c r="Q69" s="250">
        <f t="shared" si="4"/>
        <v>10.39415684</v>
      </c>
      <c r="R69" s="250">
        <f t="shared" si="15"/>
        <v>1.073274275</v>
      </c>
      <c r="S69" s="250">
        <f t="shared" si="5"/>
        <v>0.07677217614</v>
      </c>
      <c r="T69" s="250">
        <f t="shared" si="6"/>
        <v>0.222289757</v>
      </c>
      <c r="U69" s="250">
        <f t="shared" si="7"/>
        <v>1.963292617</v>
      </c>
      <c r="V69" s="368">
        <f t="shared" si="8"/>
        <v>16.64374556</v>
      </c>
      <c r="W69" s="250" t="str">
        <f t="shared" si="9"/>
        <v>False</v>
      </c>
      <c r="X69" s="269">
        <f t="shared" si="10"/>
        <v>0.223021858</v>
      </c>
    </row>
    <row r="70" ht="12.75" customHeight="1">
      <c r="A70" s="266"/>
      <c r="I70" s="371"/>
      <c r="J70" s="371">
        <f t="shared" si="11"/>
        <v>25</v>
      </c>
      <c r="K70" s="250">
        <f t="shared" si="12"/>
        <v>2.168314475</v>
      </c>
      <c r="L70" s="250">
        <f t="shared" si="13"/>
        <v>17.23684761</v>
      </c>
      <c r="M70" s="250">
        <f t="shared" si="14"/>
        <v>15.31869144</v>
      </c>
      <c r="N70" s="250">
        <f t="shared" si="1"/>
        <v>10.63192919</v>
      </c>
      <c r="O70" s="250">
        <f t="shared" si="2"/>
        <v>10.63008434</v>
      </c>
      <c r="P70" s="250" t="str">
        <f t="shared" si="3"/>
        <v>True</v>
      </c>
      <c r="Q70" s="250">
        <f t="shared" si="4"/>
        <v>10.63008434</v>
      </c>
      <c r="R70" s="250">
        <f t="shared" si="15"/>
        <v>1.150802089</v>
      </c>
      <c r="S70" s="250">
        <f t="shared" si="5"/>
        <v>0.07965509146</v>
      </c>
      <c r="T70" s="250">
        <f t="shared" si="6"/>
        <v>0.2301783178</v>
      </c>
      <c r="U70" s="250">
        <f t="shared" si="7"/>
        <v>2.105110779</v>
      </c>
      <c r="V70" s="368">
        <f t="shared" si="8"/>
        <v>17.05786716</v>
      </c>
      <c r="W70" s="250" t="str">
        <f t="shared" si="9"/>
        <v>False</v>
      </c>
      <c r="X70" s="269">
        <f t="shared" si="10"/>
        <v>0.2331613564</v>
      </c>
    </row>
    <row r="71" ht="12.75" customHeight="1">
      <c r="A71" s="266"/>
      <c r="I71" s="371"/>
      <c r="J71" s="250">
        <f t="shared" si="11"/>
        <v>26</v>
      </c>
      <c r="K71" s="250">
        <f t="shared" si="12"/>
        <v>2.253373688</v>
      </c>
      <c r="L71" s="250">
        <f t="shared" si="13"/>
        <v>18.72286721</v>
      </c>
      <c r="M71" s="250">
        <f t="shared" si="14"/>
        <v>16.69521003</v>
      </c>
      <c r="N71" s="250">
        <f t="shared" si="1"/>
        <v>10.90494884</v>
      </c>
      <c r="O71" s="250">
        <f t="shared" si="2"/>
        <v>10.85476573</v>
      </c>
      <c r="P71" s="250" t="str">
        <f t="shared" si="3"/>
        <v>True</v>
      </c>
      <c r="Q71" s="250">
        <f t="shared" si="4"/>
        <v>10.85476573</v>
      </c>
      <c r="R71" s="250">
        <f t="shared" si="15"/>
        <v>1.229834617</v>
      </c>
      <c r="S71" s="250">
        <f t="shared" si="5"/>
        <v>0.08250116585</v>
      </c>
      <c r="T71" s="250">
        <f t="shared" si="6"/>
        <v>0.2379509526</v>
      </c>
      <c r="U71" s="250">
        <f t="shared" si="7"/>
        <v>2.249681448</v>
      </c>
      <c r="V71" s="368">
        <f t="shared" si="8"/>
        <v>17.46182372</v>
      </c>
      <c r="W71" s="250" t="str">
        <f t="shared" si="9"/>
        <v>False</v>
      </c>
      <c r="X71" s="269">
        <f t="shared" si="10"/>
        <v>0.2432205032</v>
      </c>
    </row>
    <row r="72" ht="12.75" customHeight="1">
      <c r="A72" s="270"/>
      <c r="B72" s="371"/>
      <c r="C72" s="371"/>
      <c r="D72" s="371"/>
      <c r="E72" s="371"/>
      <c r="F72" s="371"/>
      <c r="G72" s="371"/>
      <c r="H72" s="371"/>
      <c r="J72" s="250">
        <f t="shared" si="11"/>
        <v>27</v>
      </c>
      <c r="K72" s="250">
        <f t="shared" si="12"/>
        <v>2.337478348</v>
      </c>
      <c r="L72" s="250">
        <f t="shared" si="13"/>
        <v>20.262523</v>
      </c>
      <c r="M72" s="250">
        <f t="shared" si="14"/>
        <v>18.12426248</v>
      </c>
      <c r="N72" s="250">
        <f t="shared" si="1"/>
        <v>11.17207251</v>
      </c>
      <c r="O72" s="250">
        <f t="shared" si="2"/>
        <v>11.0692156</v>
      </c>
      <c r="P72" s="250" t="str">
        <f t="shared" si="3"/>
        <v>True</v>
      </c>
      <c r="Q72" s="250">
        <f t="shared" si="4"/>
        <v>11.0692156</v>
      </c>
      <c r="R72" s="250">
        <f t="shared" si="15"/>
        <v>1.310325505</v>
      </c>
      <c r="S72" s="250">
        <f t="shared" si="5"/>
        <v>0.08531243439</v>
      </c>
      <c r="T72" s="250">
        <f t="shared" si="6"/>
        <v>0.2456143226</v>
      </c>
      <c r="U72" s="250">
        <f t="shared" si="7"/>
        <v>2.396919829</v>
      </c>
      <c r="V72" s="368">
        <f t="shared" si="8"/>
        <v>17.85630453</v>
      </c>
      <c r="W72" s="250" t="str">
        <f t="shared" si="9"/>
        <v>False</v>
      </c>
      <c r="X72" s="269">
        <f t="shared" si="10"/>
        <v>0.2532033196</v>
      </c>
    </row>
    <row r="73" ht="12.75" customHeight="1">
      <c r="A73" s="266"/>
      <c r="J73" s="250">
        <f t="shared" si="11"/>
        <v>28</v>
      </c>
      <c r="K73" s="250">
        <f t="shared" si="12"/>
        <v>2.420679357</v>
      </c>
      <c r="L73" s="250">
        <f t="shared" si="13"/>
        <v>21.85526735</v>
      </c>
      <c r="M73" s="250">
        <f t="shared" si="14"/>
        <v>19.60532548</v>
      </c>
      <c r="N73" s="250">
        <f t="shared" si="1"/>
        <v>11.4336722</v>
      </c>
      <c r="O73" s="250">
        <f t="shared" si="2"/>
        <v>11.27431787</v>
      </c>
      <c r="P73" s="250" t="str">
        <f t="shared" si="3"/>
        <v>True</v>
      </c>
      <c r="Q73" s="250">
        <f t="shared" si="4"/>
        <v>11.27431787</v>
      </c>
      <c r="R73" s="250">
        <f t="shared" si="15"/>
        <v>1.392231866</v>
      </c>
      <c r="S73" s="250">
        <f t="shared" si="5"/>
        <v>0.0880907423</v>
      </c>
      <c r="T73" s="250">
        <f t="shared" si="6"/>
        <v>0.2531744505</v>
      </c>
      <c r="U73" s="250">
        <f t="shared" si="7"/>
        <v>2.546747471</v>
      </c>
      <c r="V73" s="368">
        <f t="shared" si="8"/>
        <v>18.24192522</v>
      </c>
      <c r="W73" s="250" t="str">
        <f t="shared" si="9"/>
        <v>False</v>
      </c>
      <c r="X73" s="269">
        <f t="shared" si="10"/>
        <v>0.2631134783</v>
      </c>
      <c r="Y73" s="371"/>
      <c r="Z73" s="371"/>
    </row>
    <row r="74" ht="12.75" customHeight="1">
      <c r="A74" s="266"/>
      <c r="J74" s="250">
        <f t="shared" si="11"/>
        <v>29</v>
      </c>
      <c r="K74" s="250">
        <f t="shared" si="12"/>
        <v>2.503022988</v>
      </c>
      <c r="L74" s="250">
        <f t="shared" si="13"/>
        <v>23.50058033</v>
      </c>
      <c r="M74" s="250">
        <f t="shared" si="14"/>
        <v>21.13790198</v>
      </c>
      <c r="N74" s="250">
        <f t="shared" si="1"/>
        <v>11.69008242</v>
      </c>
      <c r="O74" s="250">
        <f t="shared" si="2"/>
        <v>11.47084724</v>
      </c>
      <c r="P74" s="250" t="str">
        <f t="shared" si="3"/>
        <v>True</v>
      </c>
      <c r="Q74" s="250">
        <f t="shared" si="4"/>
        <v>11.47084724</v>
      </c>
      <c r="R74" s="250">
        <f t="shared" si="15"/>
        <v>1.475513884</v>
      </c>
      <c r="S74" s="250">
        <f t="shared" si="5"/>
        <v>0.09083776923</v>
      </c>
      <c r="T74" s="250">
        <f t="shared" si="6"/>
        <v>0.2606368039</v>
      </c>
      <c r="U74" s="250">
        <f t="shared" si="7"/>
        <v>2.699091541</v>
      </c>
      <c r="V74" s="368">
        <f t="shared" si="8"/>
        <v>18.61923827</v>
      </c>
      <c r="W74" s="250" t="str">
        <f t="shared" si="9"/>
        <v>False</v>
      </c>
      <c r="X74" s="269">
        <f t="shared" si="10"/>
        <v>0.2729543445</v>
      </c>
    </row>
    <row r="75" ht="12.75" customHeight="1">
      <c r="A75" s="270"/>
      <c r="B75" s="371"/>
      <c r="C75" s="371"/>
      <c r="D75" s="371"/>
      <c r="E75" s="371"/>
      <c r="I75" s="371"/>
      <c r="J75" s="371">
        <f t="shared" si="11"/>
        <v>30</v>
      </c>
      <c r="K75" s="250">
        <f t="shared" si="12"/>
        <v>2.584551461</v>
      </c>
      <c r="L75" s="250">
        <f t="shared" si="13"/>
        <v>25.19796732</v>
      </c>
      <c r="M75" s="250">
        <f t="shared" si="14"/>
        <v>22.72151894</v>
      </c>
      <c r="N75" s="250">
        <f t="shared" si="1"/>
        <v>11.94160531</v>
      </c>
      <c r="O75" s="250">
        <f t="shared" si="2"/>
        <v>11.6594864</v>
      </c>
      <c r="P75" s="250" t="str">
        <f t="shared" si="3"/>
        <v>True</v>
      </c>
      <c r="Q75" s="250">
        <f t="shared" si="4"/>
        <v>11.6594864</v>
      </c>
      <c r="R75" s="250">
        <f t="shared" si="15"/>
        <v>1.560134478</v>
      </c>
      <c r="S75" s="250">
        <f t="shared" si="5"/>
        <v>0.09355504963</v>
      </c>
      <c r="T75" s="250">
        <f t="shared" si="6"/>
        <v>0.268006365</v>
      </c>
      <c r="U75" s="250">
        <f t="shared" si="7"/>
        <v>2.853884207</v>
      </c>
      <c r="V75" s="368">
        <f t="shared" si="8"/>
        <v>18.98874161</v>
      </c>
      <c r="W75" s="250" t="str">
        <f t="shared" si="9"/>
        <v>False</v>
      </c>
      <c r="X75" s="269">
        <f t="shared" si="10"/>
        <v>0.2827290114</v>
      </c>
    </row>
    <row r="76" ht="12.75" customHeight="1">
      <c r="A76" s="266"/>
      <c r="J76" s="250">
        <f t="shared" si="11"/>
        <v>31</v>
      </c>
      <c r="K76" s="250">
        <f t="shared" si="12"/>
        <v>2.665303438</v>
      </c>
      <c r="L76" s="250">
        <f t="shared" si="13"/>
        <v>26.94695686</v>
      </c>
      <c r="M76" s="250">
        <f t="shared" si="14"/>
        <v>24.35572536</v>
      </c>
      <c r="N76" s="250">
        <f t="shared" si="1"/>
        <v>12.18851483</v>
      </c>
      <c r="O76" s="250">
        <f t="shared" si="2"/>
        <v>11.84084</v>
      </c>
      <c r="P76" s="250" t="str">
        <f t="shared" si="3"/>
        <v>True</v>
      </c>
      <c r="Q76" s="250">
        <f t="shared" si="4"/>
        <v>11.84084</v>
      </c>
      <c r="R76" s="250">
        <f t="shared" si="15"/>
        <v>1.64605901</v>
      </c>
      <c r="S76" s="250">
        <f t="shared" si="5"/>
        <v>0.09624398998</v>
      </c>
      <c r="T76" s="250">
        <f t="shared" si="6"/>
        <v>0.2752876898</v>
      </c>
      <c r="U76" s="250">
        <f t="shared" si="7"/>
        <v>3.01106211</v>
      </c>
      <c r="V76" s="368">
        <f t="shared" si="8"/>
        <v>19.35088591</v>
      </c>
      <c r="W76" s="250" t="str">
        <f t="shared" si="9"/>
        <v>False</v>
      </c>
      <c r="X76" s="269">
        <f t="shared" si="10"/>
        <v>0.2924403307</v>
      </c>
    </row>
    <row r="77" ht="12.75" customHeight="1">
      <c r="A77" s="270"/>
      <c r="B77" s="371"/>
      <c r="C77" s="371"/>
      <c r="D77" s="371"/>
      <c r="E77" s="371"/>
      <c r="F77" s="371"/>
      <c r="G77" s="371"/>
      <c r="H77" s="371"/>
      <c r="J77" s="250">
        <f t="shared" si="11"/>
        <v>32</v>
      </c>
      <c r="K77" s="250">
        <f t="shared" si="12"/>
        <v>2.745314427</v>
      </c>
      <c r="L77" s="250">
        <f t="shared" si="13"/>
        <v>28.7470988</v>
      </c>
      <c r="M77" s="250">
        <f t="shared" si="14"/>
        <v>26.04009044</v>
      </c>
      <c r="N77" s="250">
        <f t="shared" si="1"/>
        <v>12.43106029</v>
      </c>
      <c r="O77" s="250">
        <f t="shared" si="2"/>
        <v>12.01544606</v>
      </c>
      <c r="P77" s="250" t="str">
        <f t="shared" si="3"/>
        <v>True</v>
      </c>
      <c r="Q77" s="250">
        <f t="shared" si="4"/>
        <v>12.01544606</v>
      </c>
      <c r="R77" s="250">
        <f t="shared" si="15"/>
        <v>1.733255042</v>
      </c>
      <c r="S77" s="250">
        <f t="shared" si="5"/>
        <v>0.09890588351</v>
      </c>
      <c r="T77" s="250">
        <f t="shared" si="6"/>
        <v>0.2824849581</v>
      </c>
      <c r="U77" s="250">
        <f t="shared" si="7"/>
        <v>3.170565911</v>
      </c>
      <c r="V77" s="368">
        <f t="shared" si="8"/>
        <v>19.70608049</v>
      </c>
      <c r="W77" s="250" t="str">
        <f t="shared" si="9"/>
        <v>False</v>
      </c>
      <c r="X77" s="269">
        <f t="shared" si="10"/>
        <v>0.3020909382</v>
      </c>
    </row>
    <row r="78" ht="12.75" customHeight="1">
      <c r="A78" s="266"/>
      <c r="F78" s="371"/>
      <c r="G78" s="371"/>
      <c r="H78" s="371"/>
      <c r="J78" s="250">
        <f t="shared" si="11"/>
        <v>33</v>
      </c>
      <c r="K78" s="250">
        <f t="shared" si="12"/>
        <v>2.824617145</v>
      </c>
      <c r="L78" s="250">
        <f t="shared" si="13"/>
        <v>30.59796262</v>
      </c>
      <c r="M78" s="250">
        <f t="shared" si="14"/>
        <v>27.77420205</v>
      </c>
      <c r="N78" s="250">
        <f t="shared" si="1"/>
        <v>12.66946933</v>
      </c>
      <c r="O78" s="250">
        <f t="shared" si="2"/>
        <v>12.18378539</v>
      </c>
      <c r="P78" s="250" t="str">
        <f t="shared" si="3"/>
        <v>True</v>
      </c>
      <c r="Q78" s="250">
        <f t="shared" si="4"/>
        <v>12.18378539</v>
      </c>
      <c r="R78" s="250">
        <f t="shared" si="15"/>
        <v>1.821692119</v>
      </c>
      <c r="S78" s="250">
        <f t="shared" si="5"/>
        <v>0.1015419228</v>
      </c>
      <c r="T78" s="250">
        <f t="shared" si="6"/>
        <v>0.289602016</v>
      </c>
      <c r="U78" s="250">
        <f t="shared" si="7"/>
        <v>3.3323399</v>
      </c>
      <c r="V78" s="368">
        <f t="shared" si="8"/>
        <v>20.0546985</v>
      </c>
      <c r="W78" s="250" t="str">
        <f t="shared" si="9"/>
        <v>False</v>
      </c>
      <c r="X78" s="269">
        <f t="shared" si="10"/>
        <v>0.311683277</v>
      </c>
    </row>
    <row r="79" ht="12.75" customHeight="1">
      <c r="A79" s="266"/>
      <c r="J79" s="250">
        <f t="shared" si="11"/>
        <v>34</v>
      </c>
      <c r="K79" s="250">
        <f t="shared" si="12"/>
        <v>2.903241821</v>
      </c>
      <c r="L79" s="250">
        <f t="shared" si="13"/>
        <v>32.49913599</v>
      </c>
      <c r="M79" s="250">
        <f t="shared" si="14"/>
        <v>29.55766537</v>
      </c>
      <c r="N79" s="250">
        <f t="shared" si="1"/>
        <v>12.9039505</v>
      </c>
      <c r="O79" s="250">
        <f t="shared" si="2"/>
        <v>12.34628937</v>
      </c>
      <c r="P79" s="250" t="str">
        <f t="shared" si="3"/>
        <v>True</v>
      </c>
      <c r="Q79" s="250">
        <f t="shared" si="4"/>
        <v>12.34628937</v>
      </c>
      <c r="R79" s="250">
        <f t="shared" si="15"/>
        <v>1.911341579</v>
      </c>
      <c r="S79" s="250">
        <f t="shared" si="5"/>
        <v>0.1041532105</v>
      </c>
      <c r="T79" s="250">
        <f t="shared" si="6"/>
        <v>0.2966424128</v>
      </c>
      <c r="U79" s="250">
        <f t="shared" si="7"/>
        <v>3.496331647</v>
      </c>
      <c r="V79" s="368">
        <f t="shared" si="8"/>
        <v>20.39708115</v>
      </c>
      <c r="W79" s="250" t="str">
        <f t="shared" si="9"/>
        <v>False</v>
      </c>
      <c r="X79" s="269">
        <f t="shared" si="10"/>
        <v>0.3212196165</v>
      </c>
    </row>
    <row r="80" ht="12.75" customHeight="1">
      <c r="A80" s="266"/>
      <c r="I80" s="371"/>
      <c r="J80" s="371">
        <f t="shared" si="11"/>
        <v>35</v>
      </c>
      <c r="K80" s="250">
        <f t="shared" si="12"/>
        <v>2.981216452</v>
      </c>
      <c r="L80" s="250">
        <f t="shared" si="13"/>
        <v>34.4502234</v>
      </c>
      <c r="M80" s="250">
        <f t="shared" si="14"/>
        <v>31.39010154</v>
      </c>
      <c r="N80" s="250">
        <f t="shared" si="1"/>
        <v>13.13469538</v>
      </c>
      <c r="O80" s="250">
        <f t="shared" si="2"/>
        <v>12.50334653</v>
      </c>
      <c r="P80" s="250" t="str">
        <f t="shared" si="3"/>
        <v>True</v>
      </c>
      <c r="Q80" s="250">
        <f t="shared" si="4"/>
        <v>12.50334653</v>
      </c>
      <c r="R80" s="250">
        <f t="shared" si="15"/>
        <v>2.002176394</v>
      </c>
      <c r="S80" s="250">
        <f t="shared" si="5"/>
        <v>0.1067407689</v>
      </c>
      <c r="T80" s="250">
        <f t="shared" si="6"/>
        <v>0.3036094321</v>
      </c>
      <c r="U80" s="250">
        <f t="shared" si="7"/>
        <v>3.66249171</v>
      </c>
      <c r="V80" s="368">
        <f t="shared" si="8"/>
        <v>20.73354145</v>
      </c>
      <c r="W80" s="250" t="str">
        <f t="shared" si="9"/>
        <v>False</v>
      </c>
      <c r="X80" s="269">
        <f t="shared" si="10"/>
        <v>0.3307020701</v>
      </c>
    </row>
    <row r="81" ht="12.75" customHeight="1">
      <c r="A81" s="266"/>
      <c r="J81" s="250">
        <f t="shared" si="11"/>
        <v>36</v>
      </c>
      <c r="K81" s="250">
        <f t="shared" si="12"/>
        <v>3.05856704</v>
      </c>
      <c r="L81" s="250">
        <f t="shared" si="13"/>
        <v>36.45084498</v>
      </c>
      <c r="M81" s="250">
        <f t="shared" si="14"/>
        <v>33.27114662</v>
      </c>
      <c r="N81" s="250">
        <f t="shared" si="1"/>
        <v>13.3618805</v>
      </c>
      <c r="O81" s="250">
        <f t="shared" si="2"/>
        <v>12.65530799</v>
      </c>
      <c r="P81" s="250" t="str">
        <f t="shared" si="3"/>
        <v>True</v>
      </c>
      <c r="Q81" s="250">
        <f t="shared" si="4"/>
        <v>12.65530799</v>
      </c>
      <c r="R81" s="250">
        <f t="shared" si="15"/>
        <v>2.094171023</v>
      </c>
      <c r="S81" s="250">
        <f t="shared" si="5"/>
        <v>0.1093055479</v>
      </c>
      <c r="T81" s="250">
        <f t="shared" si="6"/>
        <v>0.3105061197</v>
      </c>
      <c r="U81" s="250">
        <f t="shared" si="7"/>
        <v>3.830773369</v>
      </c>
      <c r="V81" s="368">
        <f t="shared" si="8"/>
        <v>21.06436729</v>
      </c>
      <c r="W81" s="250" t="str">
        <f t="shared" si="9"/>
        <v>False</v>
      </c>
      <c r="X81" s="269">
        <f t="shared" si="10"/>
        <v>0.3401326099</v>
      </c>
    </row>
    <row r="82" ht="12.75" customHeight="1">
      <c r="A82" s="270"/>
      <c r="B82" s="371"/>
      <c r="C82" s="371"/>
      <c r="D82" s="371"/>
      <c r="E82" s="371"/>
      <c r="F82" s="371"/>
      <c r="G82" s="371"/>
      <c r="H82" s="371"/>
      <c r="J82" s="250">
        <f t="shared" si="11"/>
        <v>37</v>
      </c>
      <c r="K82" s="250">
        <f t="shared" si="12"/>
        <v>3.135317784</v>
      </c>
      <c r="L82" s="250">
        <f t="shared" si="13"/>
        <v>38.50063542</v>
      </c>
      <c r="M82" s="250">
        <f t="shared" si="14"/>
        <v>35.2004505</v>
      </c>
      <c r="N82" s="250">
        <f t="shared" si="1"/>
        <v>13.58566889</v>
      </c>
      <c r="O82" s="250">
        <f t="shared" si="2"/>
        <v>12.8024921</v>
      </c>
      <c r="P82" s="250" t="str">
        <f t="shared" si="3"/>
        <v>True</v>
      </c>
      <c r="Q82" s="250">
        <f t="shared" si="4"/>
        <v>12.8024921</v>
      </c>
      <c r="R82" s="250">
        <f t="shared" si="15"/>
        <v>2.187301285</v>
      </c>
      <c r="S82" s="250">
        <f t="shared" si="5"/>
        <v>0.111848432</v>
      </c>
      <c r="T82" s="250">
        <f t="shared" si="6"/>
        <v>0.3173353072</v>
      </c>
      <c r="U82" s="250">
        <f t="shared" si="7"/>
        <v>4.00113239</v>
      </c>
      <c r="V82" s="368">
        <f t="shared" si="8"/>
        <v>21.38982418</v>
      </c>
      <c r="W82" s="250" t="str">
        <f t="shared" si="9"/>
        <v>False</v>
      </c>
      <c r="X82" s="269">
        <f t="shared" si="10"/>
        <v>0.34951308</v>
      </c>
    </row>
    <row r="83" ht="12.75" customHeight="1">
      <c r="A83" s="266"/>
      <c r="J83" s="250">
        <f t="shared" si="11"/>
        <v>38</v>
      </c>
      <c r="K83" s="250">
        <f t="shared" si="12"/>
        <v>3.211491257</v>
      </c>
      <c r="L83" s="250">
        <f t="shared" si="13"/>
        <v>40.59924304</v>
      </c>
      <c r="M83" s="250">
        <f t="shared" si="14"/>
        <v>37.17767605</v>
      </c>
      <c r="N83" s="250">
        <f t="shared" si="1"/>
        <v>13.80621149</v>
      </c>
      <c r="O83" s="250">
        <f t="shared" si="2"/>
        <v>12.9451884</v>
      </c>
      <c r="P83" s="250" t="str">
        <f t="shared" si="3"/>
        <v>True</v>
      </c>
      <c r="Q83" s="250">
        <f t="shared" si="4"/>
        <v>12.9451884</v>
      </c>
      <c r="R83" s="250">
        <f t="shared" si="15"/>
        <v>2.281544248</v>
      </c>
      <c r="S83" s="250">
        <f t="shared" si="5"/>
        <v>0.114370247</v>
      </c>
      <c r="T83" s="250">
        <f t="shared" si="6"/>
        <v>0.3240996328</v>
      </c>
      <c r="U83" s="250">
        <f t="shared" si="7"/>
        <v>4.173526828</v>
      </c>
      <c r="V83" s="368">
        <f t="shared" si="8"/>
        <v>21.71015763</v>
      </c>
      <c r="W83" s="250" t="str">
        <f t="shared" si="9"/>
        <v>False</v>
      </c>
      <c r="X83" s="269">
        <f t="shared" si="10"/>
        <v>0.3588452081</v>
      </c>
    </row>
    <row r="84" ht="12.75" customHeight="1">
      <c r="A84" s="266"/>
      <c r="J84" s="250">
        <f t="shared" si="11"/>
        <v>39</v>
      </c>
      <c r="K84" s="250">
        <f t="shared" si="12"/>
        <v>3.287108556</v>
      </c>
      <c r="L84" s="250">
        <f t="shared" si="13"/>
        <v>42.74632885</v>
      </c>
      <c r="M84" s="250">
        <f t="shared" si="14"/>
        <v>39.20249822</v>
      </c>
      <c r="N84" s="250">
        <f t="shared" si="1"/>
        <v>14.02364841</v>
      </c>
      <c r="O84" s="250">
        <f t="shared" si="2"/>
        <v>13.08366098</v>
      </c>
      <c r="P84" s="250" t="str">
        <f t="shared" si="3"/>
        <v>True</v>
      </c>
      <c r="Q84" s="250">
        <f t="shared" si="4"/>
        <v>13.08366098</v>
      </c>
      <c r="R84" s="250">
        <f t="shared" si="15"/>
        <v>2.376878129</v>
      </c>
      <c r="S84" s="250">
        <f t="shared" si="5"/>
        <v>0.1168717649</v>
      </c>
      <c r="T84" s="250">
        <f t="shared" si="6"/>
        <v>0.3308015595</v>
      </c>
      <c r="U84" s="250">
        <f t="shared" si="7"/>
        <v>4.347916832</v>
      </c>
      <c r="V84" s="368">
        <f t="shared" si="8"/>
        <v>22.02559515</v>
      </c>
      <c r="W84" s="250" t="str">
        <f t="shared" si="9"/>
        <v>False</v>
      </c>
      <c r="X84" s="269">
        <f t="shared" si="10"/>
        <v>0.368130616</v>
      </c>
    </row>
    <row r="85" ht="12.75" customHeight="1">
      <c r="A85" s="266"/>
      <c r="I85" s="371"/>
      <c r="J85" s="371">
        <f t="shared" si="11"/>
        <v>40</v>
      </c>
      <c r="K85" s="250">
        <f t="shared" si="12"/>
        <v>3.36218944</v>
      </c>
      <c r="L85" s="250">
        <f t="shared" si="13"/>
        <v>44.94156579</v>
      </c>
      <c r="M85" s="250">
        <f t="shared" si="14"/>
        <v>41.27460332</v>
      </c>
      <c r="N85" s="250">
        <f t="shared" si="1"/>
        <v>14.23810993</v>
      </c>
      <c r="O85" s="250">
        <f t="shared" si="2"/>
        <v>13.21815136</v>
      </c>
      <c r="P85" s="250" t="str">
        <f t="shared" si="3"/>
        <v>True</v>
      </c>
      <c r="Q85" s="250">
        <f t="shared" si="4"/>
        <v>13.21815136</v>
      </c>
      <c r="R85" s="250">
        <f t="shared" si="15"/>
        <v>2.473282203</v>
      </c>
      <c r="S85" s="250">
        <f t="shared" si="5"/>
        <v>0.119353709</v>
      </c>
      <c r="T85" s="250">
        <f t="shared" si="6"/>
        <v>0.3374433915</v>
      </c>
      <c r="U85" s="250">
        <f t="shared" si="7"/>
        <v>4.524264491</v>
      </c>
      <c r="V85" s="368">
        <f t="shared" si="8"/>
        <v>22.33634803</v>
      </c>
      <c r="W85" s="250" t="str">
        <f t="shared" si="9"/>
        <v>False</v>
      </c>
      <c r="X85" s="269">
        <f t="shared" si="10"/>
        <v>0.3773708282</v>
      </c>
    </row>
    <row r="86" ht="12.75" customHeight="1">
      <c r="A86" s="266"/>
      <c r="J86" s="250">
        <f t="shared" si="11"/>
        <v>41</v>
      </c>
      <c r="K86" s="250">
        <f t="shared" si="12"/>
        <v>3.436752443</v>
      </c>
      <c r="L86" s="250">
        <f t="shared" si="13"/>
        <v>47.18463797</v>
      </c>
      <c r="M86" s="250">
        <f t="shared" si="14"/>
        <v>43.39368832</v>
      </c>
      <c r="N86" s="250">
        <f t="shared" si="1"/>
        <v>14.44971749</v>
      </c>
      <c r="O86" s="250">
        <f t="shared" si="2"/>
        <v>13.348881</v>
      </c>
      <c r="P86" s="250" t="str">
        <f t="shared" si="3"/>
        <v>True</v>
      </c>
      <c r="Q86" s="250">
        <f t="shared" si="4"/>
        <v>13.348881</v>
      </c>
      <c r="R86" s="250">
        <f t="shared" si="15"/>
        <v>2.570736723</v>
      </c>
      <c r="S86" s="250">
        <f t="shared" si="5"/>
        <v>0.1218167584</v>
      </c>
      <c r="T86" s="250">
        <f t="shared" si="6"/>
        <v>0.344027288</v>
      </c>
      <c r="U86" s="250">
        <f t="shared" si="7"/>
        <v>4.702533684</v>
      </c>
      <c r="V86" s="368">
        <f t="shared" si="8"/>
        <v>22.64261295</v>
      </c>
      <c r="W86" s="250" t="str">
        <f t="shared" si="9"/>
        <v>False</v>
      </c>
      <c r="X86" s="269">
        <f t="shared" si="10"/>
        <v>0.3865672808</v>
      </c>
    </row>
    <row r="87" ht="12.75" customHeight="1">
      <c r="A87" s="270"/>
      <c r="B87" s="371"/>
      <c r="C87" s="371"/>
      <c r="D87" s="371"/>
      <c r="E87" s="371"/>
      <c r="F87" s="371"/>
      <c r="G87" s="371"/>
      <c r="H87" s="371"/>
      <c r="J87" s="250">
        <f t="shared" si="11"/>
        <v>42</v>
      </c>
      <c r="K87" s="250">
        <f t="shared" si="12"/>
        <v>3.510814988</v>
      </c>
      <c r="L87" s="250">
        <f t="shared" si="13"/>
        <v>49.47524003</v>
      </c>
      <c r="M87" s="250">
        <f t="shared" si="14"/>
        <v>45.5594602</v>
      </c>
      <c r="N87" s="250">
        <f t="shared" si="1"/>
        <v>14.65858444</v>
      </c>
      <c r="O87" s="250">
        <f t="shared" si="2"/>
        <v>13.47605344</v>
      </c>
      <c r="P87" s="250" t="str">
        <f t="shared" si="3"/>
        <v>True</v>
      </c>
      <c r="Q87" s="250">
        <f t="shared" si="4"/>
        <v>13.47605344</v>
      </c>
      <c r="R87" s="250">
        <f t="shared" si="15"/>
        <v>2.669222848</v>
      </c>
      <c r="S87" s="250">
        <f t="shared" si="5"/>
        <v>0.1242615512</v>
      </c>
      <c r="T87" s="250">
        <f t="shared" si="6"/>
        <v>0.3505552761</v>
      </c>
      <c r="U87" s="250">
        <f t="shared" si="7"/>
        <v>4.882689948</v>
      </c>
      <c r="V87" s="368">
        <f t="shared" si="8"/>
        <v>22.9445733</v>
      </c>
      <c r="W87" s="250" t="str">
        <f t="shared" si="9"/>
        <v>False</v>
      </c>
      <c r="X87" s="269">
        <f t="shared" si="10"/>
        <v>0.3957213282</v>
      </c>
    </row>
    <row r="88" ht="12.75" customHeight="1">
      <c r="A88" s="266"/>
      <c r="J88" s="250">
        <f t="shared" si="11"/>
        <v>43</v>
      </c>
      <c r="K88" s="250">
        <f t="shared" si="12"/>
        <v>3.584393472</v>
      </c>
      <c r="L88" s="250">
        <f t="shared" si="13"/>
        <v>51.81307652</v>
      </c>
      <c r="M88" s="250">
        <f t="shared" si="14"/>
        <v>47.77163537</v>
      </c>
      <c r="N88" s="250">
        <f t="shared" si="1"/>
        <v>14.86481685</v>
      </c>
      <c r="O88" s="250">
        <f t="shared" si="2"/>
        <v>13.59985618</v>
      </c>
      <c r="P88" s="250" t="str">
        <f t="shared" si="3"/>
        <v>True</v>
      </c>
      <c r="Q88" s="250">
        <f t="shared" si="4"/>
        <v>13.59985618</v>
      </c>
      <c r="R88" s="250">
        <f t="shared" si="15"/>
        <v>2.768722581</v>
      </c>
      <c r="S88" s="250">
        <f t="shared" si="5"/>
        <v>0.1266886887</v>
      </c>
      <c r="T88" s="250">
        <f t="shared" si="6"/>
        <v>0.3570292622</v>
      </c>
      <c r="U88" s="250">
        <f t="shared" si="7"/>
        <v>5.064700358</v>
      </c>
      <c r="V88" s="368">
        <f t="shared" si="8"/>
        <v>23.24240042</v>
      </c>
      <c r="W88" s="250" t="str">
        <f t="shared" si="9"/>
        <v>False</v>
      </c>
      <c r="X88" s="269">
        <f t="shared" si="10"/>
        <v>0.40483425</v>
      </c>
    </row>
    <row r="89" ht="12.75" customHeight="1">
      <c r="A89" s="266"/>
      <c r="J89" s="250">
        <f t="shared" si="11"/>
        <v>44</v>
      </c>
      <c r="K89" s="250">
        <f t="shared" si="12"/>
        <v>3.657503358</v>
      </c>
      <c r="L89" s="250">
        <f t="shared" si="13"/>
        <v>54.19786131</v>
      </c>
      <c r="M89" s="250">
        <f t="shared" si="14"/>
        <v>50.02993918</v>
      </c>
      <c r="N89" s="250">
        <f t="shared" si="1"/>
        <v>15.0685141</v>
      </c>
      <c r="O89" s="250">
        <f t="shared" si="2"/>
        <v>13.72046234</v>
      </c>
      <c r="P89" s="250" t="str">
        <f t="shared" si="3"/>
        <v>True</v>
      </c>
      <c r="Q89" s="250">
        <f t="shared" si="4"/>
        <v>13.72046234</v>
      </c>
      <c r="R89" s="250">
        <f t="shared" si="15"/>
        <v>2.869218704</v>
      </c>
      <c r="S89" s="250">
        <f t="shared" si="5"/>
        <v>0.1290987377</v>
      </c>
      <c r="T89" s="250">
        <f t="shared" si="6"/>
        <v>0.3634510415</v>
      </c>
      <c r="U89" s="250">
        <f t="shared" si="7"/>
        <v>5.248533421</v>
      </c>
      <c r="V89" s="368">
        <f t="shared" si="8"/>
        <v>23.53625469</v>
      </c>
      <c r="W89" s="250" t="str">
        <f t="shared" si="9"/>
        <v>False</v>
      </c>
      <c r="X89" s="269">
        <f t="shared" si="10"/>
        <v>0.4139072564</v>
      </c>
    </row>
    <row r="90" ht="12.75" customHeight="1">
      <c r="A90" s="266"/>
      <c r="I90" s="371"/>
      <c r="J90" s="371">
        <f t="shared" si="11"/>
        <v>45</v>
      </c>
      <c r="K90" s="250">
        <f t="shared" si="12"/>
        <v>3.730159243</v>
      </c>
      <c r="L90" s="250">
        <f t="shared" si="13"/>
        <v>56.62931713</v>
      </c>
      <c r="M90" s="250">
        <f t="shared" si="14"/>
        <v>52.33410536</v>
      </c>
      <c r="N90" s="250">
        <f t="shared" si="1"/>
        <v>15.26976946</v>
      </c>
      <c r="O90" s="250">
        <f t="shared" si="2"/>
        <v>13.83803207</v>
      </c>
      <c r="P90" s="250" t="str">
        <f t="shared" si="3"/>
        <v>True</v>
      </c>
      <c r="Q90" s="250">
        <f t="shared" si="4"/>
        <v>13.83803207</v>
      </c>
      <c r="R90" s="250">
        <f t="shared" si="15"/>
        <v>2.970694733</v>
      </c>
      <c r="S90" s="250">
        <f t="shared" si="5"/>
        <v>0.1314922335</v>
      </c>
      <c r="T90" s="250">
        <f t="shared" si="6"/>
        <v>0.3698223076</v>
      </c>
      <c r="U90" s="250">
        <f t="shared" si="7"/>
        <v>5.43415898</v>
      </c>
      <c r="V90" s="368">
        <f t="shared" si="8"/>
        <v>23.82628645</v>
      </c>
      <c r="W90" s="250" t="str">
        <f t="shared" si="9"/>
        <v>False</v>
      </c>
      <c r="X90" s="269">
        <f t="shared" si="10"/>
        <v>0.4229414941</v>
      </c>
    </row>
    <row r="91" ht="12.75" customHeight="1">
      <c r="A91" s="266"/>
      <c r="J91" s="250">
        <f t="shared" si="11"/>
        <v>46</v>
      </c>
      <c r="K91" s="250">
        <f t="shared" si="12"/>
        <v>3.802374931</v>
      </c>
      <c r="L91" s="250">
        <f t="shared" si="13"/>
        <v>59.10717502</v>
      </c>
      <c r="M91" s="250">
        <f t="shared" si="14"/>
        <v>54.68387562</v>
      </c>
      <c r="N91" s="250">
        <f t="shared" si="1"/>
        <v>15.46867062</v>
      </c>
      <c r="O91" s="250">
        <f t="shared" si="2"/>
        <v>13.95271379</v>
      </c>
      <c r="P91" s="250" t="str">
        <f t="shared" si="3"/>
        <v>True</v>
      </c>
      <c r="Q91" s="250">
        <f t="shared" si="4"/>
        <v>13.95271379</v>
      </c>
      <c r="R91" s="250">
        <f t="shared" si="15"/>
        <v>3.073134861</v>
      </c>
      <c r="S91" s="250">
        <f t="shared" si="5"/>
        <v>0.1338696827</v>
      </c>
      <c r="T91" s="250">
        <f t="shared" si="6"/>
        <v>0.37614466</v>
      </c>
      <c r="U91" s="250">
        <f t="shared" si="7"/>
        <v>5.621548124</v>
      </c>
      <c r="V91" s="368">
        <f t="shared" si="8"/>
        <v>24.11263687</v>
      </c>
      <c r="W91" s="250" t="str">
        <f t="shared" si="9"/>
        <v>False</v>
      </c>
      <c r="X91" s="269">
        <f t="shared" si="10"/>
        <v>0.4319380505</v>
      </c>
    </row>
    <row r="92" ht="12.75" customHeight="1">
      <c r="A92" s="270"/>
      <c r="B92" s="371"/>
      <c r="C92" s="371"/>
      <c r="D92" s="371"/>
      <c r="E92" s="371"/>
      <c r="F92" s="371"/>
      <c r="G92" s="371"/>
      <c r="H92" s="371"/>
      <c r="J92" s="250">
        <f t="shared" si="11"/>
        <v>47</v>
      </c>
      <c r="K92" s="250">
        <f t="shared" si="12"/>
        <v>3.874163492</v>
      </c>
      <c r="L92" s="250">
        <f t="shared" si="13"/>
        <v>61.63117397</v>
      </c>
      <c r="M92" s="250">
        <f t="shared" si="14"/>
        <v>57.0789992</v>
      </c>
      <c r="N92" s="250">
        <f t="shared" si="1"/>
        <v>15.66530013</v>
      </c>
      <c r="O92" s="250">
        <f t="shared" si="2"/>
        <v>14.06464537</v>
      </c>
      <c r="P92" s="250" t="str">
        <f t="shared" si="3"/>
        <v>True</v>
      </c>
      <c r="Q92" s="250">
        <f t="shared" si="4"/>
        <v>14.06464537</v>
      </c>
      <c r="R92" s="250">
        <f t="shared" si="15"/>
        <v>3.17652392</v>
      </c>
      <c r="S92" s="250">
        <f t="shared" si="5"/>
        <v>0.1362315646</v>
      </c>
      <c r="T92" s="250">
        <f t="shared" si="6"/>
        <v>0.3824196117</v>
      </c>
      <c r="U92" s="250">
        <f t="shared" si="7"/>
        <v>5.810673105</v>
      </c>
      <c r="V92" s="368">
        <f t="shared" si="8"/>
        <v>24.39543871</v>
      </c>
      <c r="W92" s="250" t="str">
        <f t="shared" si="9"/>
        <v>False</v>
      </c>
      <c r="X92" s="269">
        <f t="shared" si="10"/>
        <v>0.4408979583</v>
      </c>
    </row>
    <row r="93" ht="12.75" customHeight="1">
      <c r="A93" s="266"/>
      <c r="J93" s="250">
        <f t="shared" si="11"/>
        <v>48</v>
      </c>
      <c r="K93" s="250">
        <f t="shared" si="12"/>
        <v>3.945537316</v>
      </c>
      <c r="L93" s="250">
        <f t="shared" si="13"/>
        <v>64.20106044</v>
      </c>
      <c r="M93" s="250">
        <f t="shared" si="14"/>
        <v>59.51923252</v>
      </c>
      <c r="N93" s="250">
        <f t="shared" si="1"/>
        <v>15.85973581</v>
      </c>
      <c r="O93" s="250">
        <f t="shared" si="2"/>
        <v>14.17395504</v>
      </c>
      <c r="P93" s="250" t="str">
        <f t="shared" si="3"/>
        <v>True</v>
      </c>
      <c r="Q93" s="250">
        <f t="shared" si="4"/>
        <v>14.17395504</v>
      </c>
      <c r="R93" s="250">
        <f t="shared" si="15"/>
        <v>3.28084734</v>
      </c>
      <c r="S93" s="250">
        <f t="shared" si="5"/>
        <v>0.138578334</v>
      </c>
      <c r="T93" s="250">
        <f t="shared" si="6"/>
        <v>0.3886485955</v>
      </c>
      <c r="U93" s="250">
        <f t="shared" si="7"/>
        <v>6.00150727</v>
      </c>
      <c r="V93" s="368">
        <f t="shared" si="8"/>
        <v>24.67481703</v>
      </c>
      <c r="W93" s="250" t="str">
        <f t="shared" si="9"/>
        <v>False</v>
      </c>
      <c r="X93" s="269">
        <f t="shared" si="10"/>
        <v>0.4498221995</v>
      </c>
    </row>
    <row r="94" ht="12.75" customHeight="1">
      <c r="A94" s="266"/>
      <c r="J94" s="250">
        <f t="shared" si="11"/>
        <v>49</v>
      </c>
      <c r="K94" s="250">
        <f t="shared" si="12"/>
        <v>4.016508162</v>
      </c>
      <c r="L94" s="250">
        <f t="shared" si="13"/>
        <v>66.81658802</v>
      </c>
      <c r="M94" s="250">
        <f t="shared" si="14"/>
        <v>62.00433875</v>
      </c>
      <c r="N94" s="250">
        <f t="shared" si="1"/>
        <v>16.05205116</v>
      </c>
      <c r="O94" s="250">
        <f t="shared" si="2"/>
        <v>14.2807623</v>
      </c>
      <c r="P94" s="250" t="str">
        <f t="shared" si="3"/>
        <v>True</v>
      </c>
      <c r="Q94" s="250">
        <f t="shared" si="4"/>
        <v>14.2807623</v>
      </c>
      <c r="R94" s="250">
        <f t="shared" si="15"/>
        <v>3.386091109</v>
      </c>
      <c r="S94" s="250">
        <f t="shared" si="5"/>
        <v>0.1409104227</v>
      </c>
      <c r="T94" s="250">
        <f t="shared" si="6"/>
        <v>0.3948329701</v>
      </c>
      <c r="U94" s="250">
        <f t="shared" si="7"/>
        <v>6.194024989</v>
      </c>
      <c r="V94" s="368">
        <f t="shared" si="8"/>
        <v>24.95088973</v>
      </c>
      <c r="W94" s="250" t="str">
        <f t="shared" si="9"/>
        <v>False</v>
      </c>
      <c r="X94" s="269">
        <f t="shared" si="10"/>
        <v>0.4587117086</v>
      </c>
    </row>
    <row r="95" ht="12.75" customHeight="1">
      <c r="A95" s="266"/>
      <c r="I95" s="371"/>
      <c r="J95" s="371">
        <f t="shared" si="11"/>
        <v>50</v>
      </c>
      <c r="K95" s="250">
        <f t="shared" si="12"/>
        <v>4.087087207</v>
      </c>
      <c r="L95" s="250">
        <f t="shared" si="13"/>
        <v>69.47751707</v>
      </c>
      <c r="M95" s="250">
        <f t="shared" si="14"/>
        <v>64.53408757</v>
      </c>
      <c r="N95" s="250">
        <f t="shared" si="1"/>
        <v>16.24231563</v>
      </c>
      <c r="O95" s="250">
        <f t="shared" si="2"/>
        <v>14.38517868</v>
      </c>
      <c r="P95" s="250" t="str">
        <f t="shared" si="3"/>
        <v>True</v>
      </c>
      <c r="Q95" s="250">
        <f t="shared" si="4"/>
        <v>14.38517868</v>
      </c>
      <c r="R95" s="250">
        <f t="shared" si="15"/>
        <v>3.492241743</v>
      </c>
      <c r="S95" s="250">
        <f t="shared" si="5"/>
        <v>0.1432282408</v>
      </c>
      <c r="T95" s="250">
        <f t="shared" si="6"/>
        <v>0.4009740256</v>
      </c>
      <c r="U95" s="250">
        <f t="shared" si="7"/>
        <v>6.388201594</v>
      </c>
      <c r="V95" s="368">
        <f t="shared" si="8"/>
        <v>25.22376818</v>
      </c>
      <c r="W95" s="250" t="str">
        <f t="shared" si="9"/>
        <v>False</v>
      </c>
      <c r="X95" s="269">
        <f t="shared" si="10"/>
        <v>0.467567376</v>
      </c>
    </row>
    <row r="96" ht="12.75" customHeight="1">
      <c r="A96" s="266"/>
      <c r="J96" s="250">
        <f t="shared" si="11"/>
        <v>51</v>
      </c>
      <c r="K96" s="250">
        <f t="shared" si="12"/>
        <v>4.157285082</v>
      </c>
      <c r="L96" s="250">
        <f t="shared" si="13"/>
        <v>72.1836144</v>
      </c>
      <c r="M96" s="250">
        <f t="shared" si="14"/>
        <v>67.10825478</v>
      </c>
      <c r="N96" s="250">
        <f t="shared" si="1"/>
        <v>16.43059495</v>
      </c>
      <c r="O96" s="250">
        <f t="shared" si="2"/>
        <v>14.48730843</v>
      </c>
      <c r="P96" s="250" t="str">
        <f t="shared" si="3"/>
        <v>True</v>
      </c>
      <c r="Q96" s="250">
        <f t="shared" si="4"/>
        <v>14.48730843</v>
      </c>
      <c r="R96" s="250">
        <f t="shared" si="15"/>
        <v>3.599286251</v>
      </c>
      <c r="S96" s="250">
        <f t="shared" si="5"/>
        <v>0.1455321786</v>
      </c>
      <c r="T96" s="250">
        <f t="shared" si="6"/>
        <v>0.4070729878</v>
      </c>
      <c r="U96" s="250">
        <f t="shared" si="7"/>
        <v>6.584013324</v>
      </c>
      <c r="V96" s="368">
        <f t="shared" si="8"/>
        <v>25.49355767</v>
      </c>
      <c r="W96" s="250" t="str">
        <f t="shared" si="9"/>
        <v>False</v>
      </c>
      <c r="X96" s="269">
        <f t="shared" si="10"/>
        <v>0.4763900513</v>
      </c>
    </row>
    <row r="97" ht="12.75" customHeight="1">
      <c r="A97" s="270"/>
      <c r="B97" s="371"/>
      <c r="C97" s="371"/>
      <c r="D97" s="371"/>
      <c r="E97" s="371"/>
      <c r="F97" s="371"/>
      <c r="G97" s="371"/>
      <c r="H97" s="371"/>
      <c r="J97" s="250">
        <f t="shared" si="11"/>
        <v>52</v>
      </c>
      <c r="K97" s="250">
        <f t="shared" si="12"/>
        <v>4.227111913</v>
      </c>
      <c r="L97" s="250">
        <f t="shared" si="13"/>
        <v>74.93465295</v>
      </c>
      <c r="M97" s="250">
        <f t="shared" si="14"/>
        <v>69.72662205</v>
      </c>
      <c r="N97" s="250">
        <f t="shared" si="1"/>
        <v>16.61695142</v>
      </c>
      <c r="O97" s="250">
        <f t="shared" si="2"/>
        <v>14.58724917</v>
      </c>
      <c r="P97" s="250" t="str">
        <f t="shared" si="3"/>
        <v>True</v>
      </c>
      <c r="Q97" s="250">
        <f t="shared" si="4"/>
        <v>14.58724917</v>
      </c>
      <c r="R97" s="250">
        <f t="shared" si="15"/>
        <v>3.70721211</v>
      </c>
      <c r="S97" s="250">
        <f t="shared" si="5"/>
        <v>0.1478226081</v>
      </c>
      <c r="T97" s="250">
        <f t="shared" si="6"/>
        <v>0.4131310232</v>
      </c>
      <c r="U97" s="250">
        <f t="shared" si="7"/>
        <v>6.78143727</v>
      </c>
      <c r="V97" s="368">
        <f t="shared" si="8"/>
        <v>25.76035788</v>
      </c>
      <c r="W97" s="250" t="str">
        <f t="shared" si="9"/>
        <v>False</v>
      </c>
      <c r="X97" s="269">
        <f t="shared" si="10"/>
        <v>0.4851805452</v>
      </c>
    </row>
    <row r="98" ht="12.75" customHeight="1">
      <c r="A98" s="266"/>
      <c r="J98" s="250">
        <f t="shared" si="11"/>
        <v>53</v>
      </c>
      <c r="K98" s="250">
        <f t="shared" si="12"/>
        <v>4.296577353</v>
      </c>
      <c r="L98" s="250">
        <f t="shared" si="13"/>
        <v>77.73041151</v>
      </c>
      <c r="M98" s="250">
        <f t="shared" si="14"/>
        <v>72.38897663</v>
      </c>
      <c r="N98" s="250">
        <f t="shared" si="1"/>
        <v>16.80144415</v>
      </c>
      <c r="O98" s="250">
        <f t="shared" si="2"/>
        <v>14.68509239</v>
      </c>
      <c r="P98" s="250" t="str">
        <f t="shared" si="3"/>
        <v>True</v>
      </c>
      <c r="Q98" s="250">
        <f t="shared" si="4"/>
        <v>14.68509239</v>
      </c>
      <c r="R98" s="250">
        <f t="shared" si="15"/>
        <v>3.816007238</v>
      </c>
      <c r="S98" s="250">
        <f t="shared" si="5"/>
        <v>0.1500998838</v>
      </c>
      <c r="T98" s="250">
        <f t="shared" si="6"/>
        <v>0.4191492429</v>
      </c>
      <c r="U98" s="250">
        <f t="shared" si="7"/>
        <v>6.980451331</v>
      </c>
      <c r="V98" s="368">
        <f t="shared" si="8"/>
        <v>26.02426327</v>
      </c>
      <c r="W98" s="250" t="str">
        <f t="shared" si="9"/>
        <v>False</v>
      </c>
      <c r="X98" s="269">
        <f t="shared" si="10"/>
        <v>0.493939633</v>
      </c>
    </row>
    <row r="99" ht="12.75" customHeight="1">
      <c r="A99" s="266"/>
      <c r="J99" s="250">
        <f t="shared" si="11"/>
        <v>54</v>
      </c>
      <c r="K99" s="250">
        <f t="shared" si="12"/>
        <v>4.365690614</v>
      </c>
      <c r="L99" s="250">
        <f t="shared" si="13"/>
        <v>80.57067448</v>
      </c>
      <c r="M99" s="250">
        <f t="shared" si="14"/>
        <v>75.09511112</v>
      </c>
      <c r="N99" s="250">
        <f t="shared" si="1"/>
        <v>16.98412924</v>
      </c>
      <c r="O99" s="250">
        <f t="shared" si="2"/>
        <v>14.78092398</v>
      </c>
      <c r="P99" s="250" t="str">
        <f t="shared" si="3"/>
        <v>True</v>
      </c>
      <c r="Q99" s="250">
        <f t="shared" si="4"/>
        <v>14.78092398</v>
      </c>
      <c r="R99" s="250">
        <f t="shared" si="15"/>
        <v>3.925659968</v>
      </c>
      <c r="S99" s="250">
        <f t="shared" si="5"/>
        <v>0.1523643438</v>
      </c>
      <c r="T99" s="250">
        <f t="shared" si="6"/>
        <v>0.4251287059</v>
      </c>
      <c r="U99" s="250">
        <f t="shared" si="7"/>
        <v>7.181034165</v>
      </c>
      <c r="V99" s="368">
        <f t="shared" si="8"/>
        <v>26.28536348</v>
      </c>
      <c r="W99" s="250" t="str">
        <f t="shared" si="9"/>
        <v>False</v>
      </c>
      <c r="X99" s="269">
        <f t="shared" si="10"/>
        <v>0.5026680558</v>
      </c>
    </row>
    <row r="100" ht="12.75" customHeight="1">
      <c r="A100" s="266"/>
      <c r="I100" s="371"/>
      <c r="J100" s="371">
        <f t="shared" si="11"/>
        <v>55</v>
      </c>
      <c r="K100" s="250">
        <f t="shared" si="12"/>
        <v>4.434460494</v>
      </c>
      <c r="L100" s="250">
        <f t="shared" si="13"/>
        <v>83.45523158</v>
      </c>
      <c r="M100" s="250">
        <f t="shared" si="14"/>
        <v>77.8448232</v>
      </c>
      <c r="N100" s="250">
        <f t="shared" si="1"/>
        <v>17.16506006</v>
      </c>
      <c r="O100" s="250">
        <f t="shared" si="2"/>
        <v>14.8748247</v>
      </c>
      <c r="P100" s="250" t="str">
        <f t="shared" si="3"/>
        <v>True</v>
      </c>
      <c r="Q100" s="250">
        <f t="shared" si="4"/>
        <v>14.8748247</v>
      </c>
      <c r="R100" s="250">
        <f t="shared" si="15"/>
        <v>4.036159027</v>
      </c>
      <c r="S100" s="250">
        <f t="shared" si="5"/>
        <v>0.1546163115</v>
      </c>
      <c r="T100" s="250">
        <f t="shared" si="6"/>
        <v>0.4310704231</v>
      </c>
      <c r="U100" s="250">
        <f t="shared" si="7"/>
        <v>7.38316515</v>
      </c>
      <c r="V100" s="368">
        <f t="shared" si="8"/>
        <v>26.54374366</v>
      </c>
      <c r="W100" s="250" t="str">
        <f t="shared" si="9"/>
        <v>False</v>
      </c>
      <c r="X100" s="269">
        <f t="shared" si="10"/>
        <v>0.5113665236</v>
      </c>
    </row>
    <row r="101" ht="12.75" customHeight="1">
      <c r="A101" s="266"/>
      <c r="J101" s="250">
        <f t="shared" si="11"/>
        <v>56</v>
      </c>
      <c r="K101" s="250">
        <f t="shared" si="12"/>
        <v>4.502895406</v>
      </c>
      <c r="L101" s="250">
        <f t="shared" si="13"/>
        <v>86.38387763</v>
      </c>
      <c r="M101" s="250">
        <f t="shared" si="14"/>
        <v>80.63791545</v>
      </c>
      <c r="N101" s="250">
        <f t="shared" si="1"/>
        <v>17.34428738</v>
      </c>
      <c r="O101" s="250">
        <f t="shared" si="2"/>
        <v>14.96687051</v>
      </c>
      <c r="P101" s="250" t="str">
        <f t="shared" si="3"/>
        <v>True</v>
      </c>
      <c r="Q101" s="250">
        <f t="shared" si="4"/>
        <v>14.96687051</v>
      </c>
      <c r="R101" s="250">
        <f t="shared" si="15"/>
        <v>4.147493514</v>
      </c>
      <c r="S101" s="250">
        <f t="shared" si="5"/>
        <v>0.1568560957</v>
      </c>
      <c r="T101" s="250">
        <f t="shared" si="6"/>
        <v>0.43697536</v>
      </c>
      <c r="U101" s="250">
        <f t="shared" si="7"/>
        <v>7.586824345</v>
      </c>
      <c r="V101" s="368">
        <f t="shared" si="8"/>
        <v>26.79948475</v>
      </c>
      <c r="W101" s="250" t="str">
        <f t="shared" si="9"/>
        <v>False</v>
      </c>
      <c r="X101" s="269">
        <f t="shared" si="10"/>
        <v>0.5200357162</v>
      </c>
    </row>
    <row r="102" ht="12.75" customHeight="1">
      <c r="A102" s="270"/>
      <c r="B102" s="371"/>
      <c r="C102" s="371"/>
      <c r="D102" s="371"/>
      <c r="E102" s="371"/>
      <c r="F102" s="371"/>
      <c r="G102" s="371"/>
      <c r="H102" s="371"/>
      <c r="J102" s="250">
        <f t="shared" si="11"/>
        <v>57</v>
      </c>
      <c r="K102" s="250">
        <f t="shared" si="12"/>
        <v>4.571003399</v>
      </c>
      <c r="L102" s="250">
        <f t="shared" si="13"/>
        <v>89.35641236</v>
      </c>
      <c r="M102" s="250">
        <f t="shared" si="14"/>
        <v>83.4741951</v>
      </c>
      <c r="N102" s="250">
        <f t="shared" si="1"/>
        <v>17.52185957</v>
      </c>
      <c r="O102" s="250">
        <f t="shared" si="2"/>
        <v>15.05713303</v>
      </c>
      <c r="P102" s="250" t="str">
        <f t="shared" si="3"/>
        <v>True</v>
      </c>
      <c r="Q102" s="250">
        <f t="shared" si="4"/>
        <v>15.05713303</v>
      </c>
      <c r="R102" s="250">
        <f t="shared" si="15"/>
        <v>4.25965288</v>
      </c>
      <c r="S102" s="250">
        <f t="shared" si="5"/>
        <v>0.1590839921</v>
      </c>
      <c r="T102" s="250">
        <f t="shared" si="6"/>
        <v>0.4428444396</v>
      </c>
      <c r="U102" s="250">
        <f t="shared" si="7"/>
        <v>7.791992457</v>
      </c>
      <c r="V102" s="368">
        <f t="shared" si="8"/>
        <v>27.05266379</v>
      </c>
      <c r="W102" s="250" t="str">
        <f t="shared" si="9"/>
        <v>False</v>
      </c>
      <c r="X102" s="269">
        <f t="shared" si="10"/>
        <v>0.528676286</v>
      </c>
    </row>
    <row r="103" ht="12.75" customHeight="1">
      <c r="A103" s="266"/>
      <c r="J103" s="250">
        <f t="shared" si="11"/>
        <v>58</v>
      </c>
      <c r="K103" s="250">
        <f t="shared" si="12"/>
        <v>4.638792182</v>
      </c>
      <c r="L103" s="250">
        <f t="shared" si="13"/>
        <v>92.37264017</v>
      </c>
      <c r="M103" s="250">
        <f t="shared" si="14"/>
        <v>86.35347388</v>
      </c>
      <c r="N103" s="250">
        <f t="shared" si="1"/>
        <v>17.69782275</v>
      </c>
      <c r="O103" s="250">
        <f t="shared" si="2"/>
        <v>15.14567979</v>
      </c>
      <c r="P103" s="250" t="str">
        <f t="shared" si="3"/>
        <v>True</v>
      </c>
      <c r="Q103" s="250">
        <f t="shared" si="4"/>
        <v>15.14567979</v>
      </c>
      <c r="R103" s="250">
        <f t="shared" si="15"/>
        <v>4.372626914</v>
      </c>
      <c r="S103" s="250">
        <f t="shared" si="5"/>
        <v>0.161300284</v>
      </c>
      <c r="T103" s="250">
        <f t="shared" si="6"/>
        <v>0.448678545</v>
      </c>
      <c r="U103" s="250">
        <f t="shared" si="7"/>
        <v>7.998650803</v>
      </c>
      <c r="V103" s="368">
        <f t="shared" si="8"/>
        <v>27.30335419</v>
      </c>
      <c r="W103" s="250" t="str">
        <f t="shared" si="9"/>
        <v>False</v>
      </c>
      <c r="X103" s="269">
        <f t="shared" si="10"/>
        <v>0.5372888589</v>
      </c>
    </row>
    <row r="104" ht="12.75" customHeight="1">
      <c r="A104" s="266"/>
      <c r="J104" s="250">
        <f t="shared" si="11"/>
        <v>59</v>
      </c>
      <c r="K104" s="250">
        <f t="shared" si="12"/>
        <v>4.706269143</v>
      </c>
      <c r="L104" s="250">
        <f t="shared" si="13"/>
        <v>95.43236993</v>
      </c>
      <c r="M104" s="250">
        <f t="shared" si="14"/>
        <v>89.27556777</v>
      </c>
      <c r="N104" s="250">
        <f t="shared" si="1"/>
        <v>17.87222092</v>
      </c>
      <c r="O104" s="250">
        <f t="shared" si="2"/>
        <v>15.23257457</v>
      </c>
      <c r="P104" s="250" t="str">
        <f t="shared" si="3"/>
        <v>True</v>
      </c>
      <c r="Q104" s="250">
        <f t="shared" si="4"/>
        <v>15.23257457</v>
      </c>
      <c r="R104" s="250">
        <f t="shared" si="15"/>
        <v>4.486405721</v>
      </c>
      <c r="S104" s="250">
        <f t="shared" si="5"/>
        <v>0.1635052427</v>
      </c>
      <c r="T104" s="250">
        <f t="shared" si="6"/>
        <v>0.4544785221</v>
      </c>
      <c r="U104" s="250">
        <f t="shared" si="7"/>
        <v>8.206781285</v>
      </c>
      <c r="V104" s="368">
        <f t="shared" si="8"/>
        <v>27.55162592</v>
      </c>
      <c r="W104" s="250" t="str">
        <f t="shared" si="9"/>
        <v>False</v>
      </c>
      <c r="X104" s="269">
        <f t="shared" si="10"/>
        <v>0.5458740358</v>
      </c>
    </row>
    <row r="105" ht="12.75" customHeight="1">
      <c r="A105" s="266"/>
      <c r="I105" s="371"/>
      <c r="J105" s="371">
        <f t="shared" si="11"/>
        <v>60</v>
      </c>
      <c r="K105" s="250">
        <f t="shared" si="12"/>
        <v>4.77344137</v>
      </c>
      <c r="L105" s="250">
        <f t="shared" si="13"/>
        <v>98.53541486</v>
      </c>
      <c r="M105" s="250">
        <f t="shared" si="14"/>
        <v>92.24029691</v>
      </c>
      <c r="N105" s="250">
        <f t="shared" si="1"/>
        <v>18.04509612</v>
      </c>
      <c r="O105" s="250">
        <f t="shared" si="2"/>
        <v>15.31787767</v>
      </c>
      <c r="P105" s="250" t="str">
        <f t="shared" si="3"/>
        <v>True</v>
      </c>
      <c r="Q105" s="250">
        <f t="shared" si="4"/>
        <v>15.31787767</v>
      </c>
      <c r="R105" s="250">
        <f t="shared" si="15"/>
        <v>4.600979709</v>
      </c>
      <c r="S105" s="250">
        <f t="shared" si="5"/>
        <v>0.1656991285</v>
      </c>
      <c r="T105" s="250">
        <f t="shared" si="6"/>
        <v>0.4602451812</v>
      </c>
      <c r="U105" s="250">
        <f t="shared" si="7"/>
        <v>8.416366357</v>
      </c>
      <c r="V105" s="368">
        <f t="shared" si="8"/>
        <v>27.79754577</v>
      </c>
      <c r="W105" s="250" t="str">
        <f t="shared" si="9"/>
        <v>False</v>
      </c>
      <c r="X105" s="269">
        <f t="shared" si="10"/>
        <v>0.5544323947</v>
      </c>
    </row>
    <row r="106" ht="12.75" customHeight="1">
      <c r="A106" s="266"/>
      <c r="J106" s="250">
        <f t="shared" si="11"/>
        <v>61</v>
      </c>
      <c r="K106" s="250">
        <f t="shared" si="12"/>
        <v>4.840315665</v>
      </c>
      <c r="L106" s="250">
        <f t="shared" si="13"/>
        <v>101.6815923</v>
      </c>
      <c r="M106" s="250">
        <f t="shared" si="14"/>
        <v>95.24748535</v>
      </c>
      <c r="N106" s="250">
        <f t="shared" si="1"/>
        <v>18.21648852</v>
      </c>
      <c r="O106" s="250">
        <f t="shared" si="2"/>
        <v>15.40164616</v>
      </c>
      <c r="P106" s="250" t="str">
        <f t="shared" si="3"/>
        <v>True</v>
      </c>
      <c r="Q106" s="250">
        <f t="shared" si="4"/>
        <v>15.40164616</v>
      </c>
      <c r="R106" s="250">
        <f t="shared" si="15"/>
        <v>4.716339576</v>
      </c>
      <c r="S106" s="250">
        <f t="shared" si="5"/>
        <v>0.1678821914</v>
      </c>
      <c r="T106" s="250">
        <f t="shared" si="6"/>
        <v>0.4659792998</v>
      </c>
      <c r="U106" s="250">
        <f t="shared" si="7"/>
        <v>8.627389</v>
      </c>
      <c r="V106" s="368">
        <f t="shared" si="8"/>
        <v>28.04117752</v>
      </c>
      <c r="W106" s="250" t="str">
        <f t="shared" si="9"/>
        <v>False</v>
      </c>
      <c r="X106" s="269">
        <f t="shared" si="10"/>
        <v>0.5629644913</v>
      </c>
    </row>
    <row r="107" ht="12.75" customHeight="1">
      <c r="A107" s="270"/>
      <c r="B107" s="371"/>
      <c r="C107" s="371"/>
      <c r="D107" s="371"/>
      <c r="E107" s="371"/>
      <c r="F107" s="371"/>
      <c r="G107" s="371"/>
      <c r="H107" s="371"/>
      <c r="J107" s="250">
        <f t="shared" si="11"/>
        <v>62</v>
      </c>
      <c r="K107" s="250">
        <f t="shared" si="12"/>
        <v>4.906898564</v>
      </c>
      <c r="L107" s="250">
        <f t="shared" si="13"/>
        <v>104.8707235</v>
      </c>
      <c r="M107" s="250">
        <f t="shared" si="14"/>
        <v>98.29696098</v>
      </c>
      <c r="N107" s="250">
        <f t="shared" si="1"/>
        <v>18.38643656</v>
      </c>
      <c r="O107" s="250">
        <f t="shared" si="2"/>
        <v>15.4839341</v>
      </c>
      <c r="P107" s="250" t="str">
        <f t="shared" si="3"/>
        <v>True</v>
      </c>
      <c r="Q107" s="250">
        <f t="shared" si="4"/>
        <v>15.4839341</v>
      </c>
      <c r="R107" s="250">
        <f t="shared" si="15"/>
        <v>4.832476291</v>
      </c>
      <c r="S107" s="250">
        <f t="shared" si="5"/>
        <v>0.1700546714</v>
      </c>
      <c r="T107" s="250">
        <f t="shared" si="6"/>
        <v>0.471681624</v>
      </c>
      <c r="U107" s="250">
        <f t="shared" si="7"/>
        <v>8.839832698</v>
      </c>
      <c r="V107" s="368">
        <f t="shared" si="8"/>
        <v>28.28258217</v>
      </c>
      <c r="W107" s="250" t="str">
        <f t="shared" si="9"/>
        <v>False</v>
      </c>
      <c r="X107" s="269">
        <f t="shared" si="10"/>
        <v>0.5714708603</v>
      </c>
    </row>
    <row r="108" ht="12.75" customHeight="1">
      <c r="A108" s="266"/>
      <c r="J108" s="250">
        <f t="shared" si="11"/>
        <v>63</v>
      </c>
      <c r="K108" s="250">
        <f t="shared" si="12"/>
        <v>4.973196349</v>
      </c>
      <c r="L108" s="250">
        <f t="shared" si="13"/>
        <v>108.1026336</v>
      </c>
      <c r="M108" s="250">
        <f t="shared" si="14"/>
        <v>101.3885553</v>
      </c>
      <c r="N108" s="250">
        <f t="shared" si="1"/>
        <v>18.55497704</v>
      </c>
      <c r="O108" s="250">
        <f t="shared" si="2"/>
        <v>15.56479273</v>
      </c>
      <c r="P108" s="250" t="str">
        <f t="shared" si="3"/>
        <v>True</v>
      </c>
      <c r="Q108" s="250">
        <f t="shared" si="4"/>
        <v>15.56479273</v>
      </c>
      <c r="R108" s="250">
        <f t="shared" si="15"/>
        <v>4.949381088</v>
      </c>
      <c r="S108" s="250">
        <f t="shared" si="5"/>
        <v>0.1722167992</v>
      </c>
      <c r="T108" s="250">
        <f t="shared" si="6"/>
        <v>0.4773528703</v>
      </c>
      <c r="U108" s="250">
        <f t="shared" si="7"/>
        <v>9.053681413</v>
      </c>
      <c r="V108" s="368">
        <f t="shared" si="8"/>
        <v>28.52181805</v>
      </c>
      <c r="W108" s="250" t="str">
        <f t="shared" si="9"/>
        <v>False</v>
      </c>
      <c r="X108" s="269">
        <f t="shared" si="10"/>
        <v>0.579952017</v>
      </c>
    </row>
    <row r="109" ht="12.75" customHeight="1">
      <c r="A109" s="266"/>
      <c r="J109" s="250">
        <f t="shared" si="11"/>
        <v>64</v>
      </c>
      <c r="K109" s="250">
        <f t="shared" si="12"/>
        <v>5.039215063</v>
      </c>
      <c r="L109" s="250">
        <f t="shared" si="13"/>
        <v>111.3771515</v>
      </c>
      <c r="M109" s="250">
        <f t="shared" si="14"/>
        <v>104.5221034</v>
      </c>
      <c r="N109" s="250">
        <f t="shared" si="1"/>
        <v>18.72214523</v>
      </c>
      <c r="O109" s="250">
        <f t="shared" si="2"/>
        <v>15.64427072</v>
      </c>
      <c r="P109" s="250" t="str">
        <f t="shared" si="3"/>
        <v>True</v>
      </c>
      <c r="Q109" s="250">
        <f t="shared" si="4"/>
        <v>15.64427072</v>
      </c>
      <c r="R109" s="250">
        <f t="shared" si="15"/>
        <v>5.067045448</v>
      </c>
      <c r="S109" s="250">
        <f t="shared" si="5"/>
        <v>0.1743687969</v>
      </c>
      <c r="T109" s="250">
        <f t="shared" si="6"/>
        <v>0.4829937277</v>
      </c>
      <c r="U109" s="250">
        <f t="shared" si="7"/>
        <v>9.268919563</v>
      </c>
      <c r="V109" s="368">
        <f t="shared" si="8"/>
        <v>28.75894101</v>
      </c>
      <c r="W109" s="250" t="str">
        <f t="shared" si="9"/>
        <v>False</v>
      </c>
      <c r="X109" s="269">
        <f t="shared" si="10"/>
        <v>0.5884084576</v>
      </c>
    </row>
    <row r="110" ht="12.75" customHeight="1">
      <c r="A110" s="266"/>
      <c r="I110" s="371"/>
      <c r="J110" s="371">
        <f t="shared" si="11"/>
        <v>65</v>
      </c>
      <c r="K110" s="250">
        <f t="shared" si="12"/>
        <v>5.104960522</v>
      </c>
      <c r="L110" s="250">
        <f t="shared" si="13"/>
        <v>114.6941094</v>
      </c>
      <c r="M110" s="250">
        <f t="shared" si="14"/>
        <v>107.6974437</v>
      </c>
      <c r="N110" s="250">
        <f t="shared" si="1"/>
        <v>18.88797492</v>
      </c>
      <c r="O110" s="250">
        <f t="shared" si="2"/>
        <v>15.72241426</v>
      </c>
      <c r="P110" s="250" t="str">
        <f t="shared" si="3"/>
        <v>True</v>
      </c>
      <c r="Q110" s="250">
        <f t="shared" si="4"/>
        <v>15.72241426</v>
      </c>
      <c r="R110" s="250">
        <f t="shared" si="15"/>
        <v>5.185461093</v>
      </c>
      <c r="S110" s="250">
        <f t="shared" si="5"/>
        <v>0.176510878</v>
      </c>
      <c r="T110" s="250">
        <f t="shared" si="6"/>
        <v>0.4886048585</v>
      </c>
      <c r="U110" s="250">
        <f t="shared" si="7"/>
        <v>9.485532004</v>
      </c>
      <c r="V110" s="368">
        <f t="shared" si="8"/>
        <v>28.99400457</v>
      </c>
      <c r="W110" s="250" t="str">
        <f t="shared" si="9"/>
        <v>False</v>
      </c>
      <c r="X110" s="269">
        <f t="shared" si="10"/>
        <v>0.5968406609</v>
      </c>
    </row>
    <row r="111" ht="12.75" customHeight="1">
      <c r="A111" s="266"/>
      <c r="J111" s="250">
        <f t="shared" si="11"/>
        <v>66</v>
      </c>
      <c r="K111" s="250">
        <f t="shared" si="12"/>
        <v>5.170438331</v>
      </c>
      <c r="L111" s="250">
        <f t="shared" si="13"/>
        <v>118.0533431</v>
      </c>
      <c r="M111" s="250">
        <f t="shared" si="14"/>
        <v>110.9144178</v>
      </c>
      <c r="N111" s="250">
        <f t="shared" si="1"/>
        <v>19.05249856</v>
      </c>
      <c r="O111" s="250">
        <f t="shared" si="2"/>
        <v>15.79926728</v>
      </c>
      <c r="P111" s="250" t="str">
        <f t="shared" si="3"/>
        <v>True</v>
      </c>
      <c r="Q111" s="250">
        <f t="shared" si="4"/>
        <v>15.79926728</v>
      </c>
      <c r="R111" s="250">
        <f t="shared" si="15"/>
        <v>5.304619969</v>
      </c>
      <c r="S111" s="250">
        <f t="shared" si="5"/>
        <v>0.1786432484</v>
      </c>
      <c r="T111" s="250">
        <f t="shared" si="6"/>
        <v>0.4941869002</v>
      </c>
      <c r="U111" s="250">
        <f t="shared" si="7"/>
        <v>9.703504007</v>
      </c>
      <c r="V111" s="368">
        <f t="shared" si="8"/>
        <v>29.22706002</v>
      </c>
      <c r="W111" s="250" t="str">
        <f t="shared" si="9"/>
        <v>False</v>
      </c>
      <c r="X111" s="269">
        <f t="shared" si="10"/>
        <v>0.6052490887</v>
      </c>
    </row>
    <row r="112" ht="12.75" customHeight="1">
      <c r="A112" s="270"/>
      <c r="B112" s="371"/>
      <c r="C112" s="371"/>
      <c r="D112" s="371"/>
      <c r="E112" s="371"/>
      <c r="F112" s="371"/>
      <c r="G112" s="371"/>
      <c r="H112" s="371"/>
      <c r="J112" s="250">
        <f t="shared" si="11"/>
        <v>67</v>
      </c>
      <c r="K112" s="250">
        <f t="shared" si="12"/>
        <v>5.235653888</v>
      </c>
      <c r="L112" s="250">
        <f t="shared" si="13"/>
        <v>121.4546917</v>
      </c>
      <c r="M112" s="250">
        <f t="shared" si="14"/>
        <v>114.1728706</v>
      </c>
      <c r="N112" s="250">
        <f t="shared" si="1"/>
        <v>19.2157473</v>
      </c>
      <c r="O112" s="250">
        <f t="shared" si="2"/>
        <v>15.8748716</v>
      </c>
      <c r="P112" s="250" t="str">
        <f t="shared" si="3"/>
        <v>True</v>
      </c>
      <c r="Q112" s="250">
        <f t="shared" si="4"/>
        <v>15.8748716</v>
      </c>
      <c r="R112" s="250">
        <f t="shared" si="15"/>
        <v>5.424514245</v>
      </c>
      <c r="S112" s="250">
        <f t="shared" si="5"/>
        <v>0.1807661064</v>
      </c>
      <c r="T112" s="250">
        <f t="shared" si="6"/>
        <v>0.4997404668</v>
      </c>
      <c r="U112" s="250">
        <f t="shared" si="7"/>
        <v>9.922821242</v>
      </c>
      <c r="V112" s="368">
        <f t="shared" si="8"/>
        <v>29.45815661</v>
      </c>
      <c r="W112" s="250" t="str">
        <f t="shared" si="9"/>
        <v>False</v>
      </c>
      <c r="X112" s="269">
        <f t="shared" si="10"/>
        <v>0.6136341868</v>
      </c>
    </row>
    <row r="113" ht="12.75" customHeight="1">
      <c r="A113" s="266"/>
      <c r="J113" s="250">
        <f t="shared" si="11"/>
        <v>68</v>
      </c>
      <c r="K113" s="250">
        <f t="shared" si="12"/>
        <v>5.3006124</v>
      </c>
      <c r="L113" s="250">
        <f t="shared" si="13"/>
        <v>124.8979973</v>
      </c>
      <c r="M113" s="250">
        <f t="shared" si="14"/>
        <v>117.47265</v>
      </c>
      <c r="N113" s="250">
        <f t="shared" si="1"/>
        <v>19.37775105</v>
      </c>
      <c r="O113" s="250">
        <f t="shared" si="2"/>
        <v>15.94926701</v>
      </c>
      <c r="P113" s="250" t="str">
        <f t="shared" si="3"/>
        <v>True</v>
      </c>
      <c r="Q113" s="250">
        <f t="shared" si="4"/>
        <v>15.94926701</v>
      </c>
      <c r="R113" s="250">
        <f t="shared" si="15"/>
        <v>5.545136295</v>
      </c>
      <c r="S113" s="250">
        <f t="shared" si="5"/>
        <v>0.1828796432</v>
      </c>
      <c r="T113" s="250">
        <f t="shared" si="6"/>
        <v>0.5052661498</v>
      </c>
      <c r="U113" s="250">
        <f t="shared" si="7"/>
        <v>10.14346976</v>
      </c>
      <c r="V113" s="368">
        <f t="shared" si="8"/>
        <v>29.68734159</v>
      </c>
      <c r="W113" s="250" t="str">
        <f t="shared" si="9"/>
        <v>False</v>
      </c>
      <c r="X113" s="269">
        <f t="shared" si="10"/>
        <v>0.6219963861</v>
      </c>
    </row>
    <row r="114" ht="12.75" customHeight="1">
      <c r="A114" s="266"/>
      <c r="J114" s="250">
        <f t="shared" si="11"/>
        <v>69</v>
      </c>
      <c r="K114" s="250">
        <f t="shared" si="12"/>
        <v>5.365318891</v>
      </c>
      <c r="L114" s="250">
        <f t="shared" si="13"/>
        <v>128.3831052</v>
      </c>
      <c r="M114" s="250">
        <f t="shared" si="14"/>
        <v>120.8136067</v>
      </c>
      <c r="N114" s="250">
        <f t="shared" si="1"/>
        <v>19.53853858</v>
      </c>
      <c r="O114" s="250">
        <f t="shared" si="2"/>
        <v>16.02249145</v>
      </c>
      <c r="P114" s="250" t="str">
        <f t="shared" si="3"/>
        <v>True</v>
      </c>
      <c r="Q114" s="250">
        <f t="shared" si="4"/>
        <v>16.02249145</v>
      </c>
      <c r="R114" s="250">
        <f t="shared" si="15"/>
        <v>5.666478694</v>
      </c>
      <c r="S114" s="250">
        <f t="shared" si="5"/>
        <v>0.1849840432</v>
      </c>
      <c r="T114" s="250">
        <f t="shared" si="6"/>
        <v>0.5107645195</v>
      </c>
      <c r="U114" s="250">
        <f t="shared" si="7"/>
        <v>10.36543598</v>
      </c>
      <c r="V114" s="368">
        <f t="shared" si="8"/>
        <v>29.91466038</v>
      </c>
      <c r="W114" s="250" t="str">
        <f t="shared" si="9"/>
        <v>False</v>
      </c>
      <c r="X114" s="269">
        <f t="shared" si="10"/>
        <v>0.6303361027</v>
      </c>
    </row>
    <row r="115" ht="12.75" customHeight="1">
      <c r="A115" s="266"/>
      <c r="I115" s="371"/>
      <c r="J115" s="371">
        <f t="shared" si="11"/>
        <v>70</v>
      </c>
      <c r="K115" s="250">
        <f t="shared" si="12"/>
        <v>5.429778213</v>
      </c>
      <c r="L115" s="250">
        <f t="shared" si="13"/>
        <v>131.9098636</v>
      </c>
      <c r="M115" s="250">
        <f t="shared" si="14"/>
        <v>124.1955944</v>
      </c>
      <c r="N115" s="250">
        <f t="shared" si="1"/>
        <v>19.69813756</v>
      </c>
      <c r="O115" s="250">
        <f t="shared" si="2"/>
        <v>16.09458111</v>
      </c>
      <c r="P115" s="250" t="str">
        <f t="shared" si="3"/>
        <v>True</v>
      </c>
      <c r="Q115" s="250">
        <f t="shared" si="4"/>
        <v>16.09458111</v>
      </c>
      <c r="R115" s="250">
        <f t="shared" si="15"/>
        <v>5.788534208</v>
      </c>
      <c r="S115" s="250">
        <f t="shared" si="5"/>
        <v>0.1870794846</v>
      </c>
      <c r="T115" s="250">
        <f t="shared" si="6"/>
        <v>0.5162361261</v>
      </c>
      <c r="U115" s="250">
        <f t="shared" si="7"/>
        <v>10.58870667</v>
      </c>
      <c r="V115" s="368">
        <f t="shared" si="8"/>
        <v>30.1401566</v>
      </c>
      <c r="W115" s="250" t="str">
        <f t="shared" si="9"/>
        <v>False</v>
      </c>
      <c r="X115" s="269">
        <f t="shared" si="10"/>
        <v>0.6386537391</v>
      </c>
    </row>
    <row r="116" ht="12.75" customHeight="1">
      <c r="A116" s="266"/>
      <c r="J116" s="250">
        <f t="shared" si="11"/>
        <v>71</v>
      </c>
      <c r="K116" s="250">
        <f t="shared" si="12"/>
        <v>5.493995051</v>
      </c>
      <c r="L116" s="250">
        <f t="shared" si="13"/>
        <v>135.4781237</v>
      </c>
      <c r="M116" s="250">
        <f t="shared" si="14"/>
        <v>127.6184695</v>
      </c>
      <c r="N116" s="250">
        <f t="shared" si="1"/>
        <v>19.85657463</v>
      </c>
      <c r="O116" s="250">
        <f t="shared" si="2"/>
        <v>16.16557053</v>
      </c>
      <c r="P116" s="250" t="str">
        <f t="shared" si="3"/>
        <v>True</v>
      </c>
      <c r="Q116" s="250">
        <f t="shared" si="4"/>
        <v>16.16557053</v>
      </c>
      <c r="R116" s="250">
        <f t="shared" si="15"/>
        <v>5.911295787</v>
      </c>
      <c r="S116" s="250">
        <f t="shared" si="5"/>
        <v>0.1891661395</v>
      </c>
      <c r="T116" s="250">
        <f t="shared" si="6"/>
        <v>0.5216815007</v>
      </c>
      <c r="U116" s="250">
        <f t="shared" si="7"/>
        <v>10.81326894</v>
      </c>
      <c r="V116" s="368">
        <f t="shared" si="8"/>
        <v>30.36387226</v>
      </c>
      <c r="W116" s="250" t="str">
        <f t="shared" si="9"/>
        <v>False</v>
      </c>
      <c r="X116" s="269">
        <f t="shared" si="10"/>
        <v>0.6469496848</v>
      </c>
    </row>
    <row r="117" ht="12.75" customHeight="1">
      <c r="A117" s="270"/>
      <c r="B117" s="371"/>
      <c r="C117" s="371"/>
      <c r="D117" s="371"/>
      <c r="E117" s="371"/>
      <c r="F117" s="371"/>
      <c r="G117" s="371"/>
      <c r="H117" s="371"/>
      <c r="J117" s="250">
        <f t="shared" si="11"/>
        <v>72</v>
      </c>
      <c r="K117" s="250">
        <f t="shared" si="12"/>
        <v>5.557973933</v>
      </c>
      <c r="L117" s="250">
        <f t="shared" si="13"/>
        <v>139.0877392</v>
      </c>
      <c r="M117" s="250">
        <f t="shared" si="14"/>
        <v>131.0820909</v>
      </c>
      <c r="N117" s="250">
        <f t="shared" si="1"/>
        <v>20.01387545</v>
      </c>
      <c r="O117" s="250">
        <f t="shared" si="2"/>
        <v>16.23549268</v>
      </c>
      <c r="P117" s="250" t="str">
        <f t="shared" si="3"/>
        <v>True</v>
      </c>
      <c r="Q117" s="250">
        <f t="shared" si="4"/>
        <v>16.23549268</v>
      </c>
      <c r="R117" s="250">
        <f t="shared" si="15"/>
        <v>6.034756558</v>
      </c>
      <c r="S117" s="250">
        <f t="shared" si="5"/>
        <v>0.191244174</v>
      </c>
      <c r="T117" s="250">
        <f t="shared" si="6"/>
        <v>0.5271011561</v>
      </c>
      <c r="U117" s="250">
        <f t="shared" si="7"/>
        <v>11.0391102</v>
      </c>
      <c r="V117" s="368">
        <f t="shared" si="8"/>
        <v>30.58584777</v>
      </c>
      <c r="W117" s="250" t="str">
        <f t="shared" si="9"/>
        <v>False</v>
      </c>
      <c r="X117" s="269">
        <f t="shared" si="10"/>
        <v>0.6552243165</v>
      </c>
    </row>
    <row r="118" ht="12.75" customHeight="1">
      <c r="A118" s="266"/>
      <c r="J118" s="250">
        <f t="shared" si="11"/>
        <v>73</v>
      </c>
      <c r="K118" s="250">
        <f t="shared" si="12"/>
        <v>5.621719237</v>
      </c>
      <c r="L118" s="250">
        <f t="shared" si="13"/>
        <v>142.7385666</v>
      </c>
      <c r="M118" s="250">
        <f t="shared" si="14"/>
        <v>134.5863201</v>
      </c>
      <c r="N118" s="250">
        <f t="shared" si="1"/>
        <v>20.17006472</v>
      </c>
      <c r="O118" s="250">
        <f t="shared" si="2"/>
        <v>16.30437909</v>
      </c>
      <c r="P118" s="250" t="str">
        <f t="shared" si="3"/>
        <v>True</v>
      </c>
      <c r="Q118" s="250">
        <f t="shared" si="4"/>
        <v>16.30437909</v>
      </c>
      <c r="R118" s="250">
        <f t="shared" si="15"/>
        <v>6.158909816</v>
      </c>
      <c r="S118" s="250">
        <f t="shared" si="5"/>
        <v>0.193313749</v>
      </c>
      <c r="T118" s="250">
        <f t="shared" si="6"/>
        <v>0.5324955877</v>
      </c>
      <c r="U118" s="250">
        <f t="shared" si="7"/>
        <v>11.26621821</v>
      </c>
      <c r="V118" s="368">
        <f t="shared" si="8"/>
        <v>30.80612202</v>
      </c>
      <c r="W118" s="250" t="str">
        <f t="shared" si="9"/>
        <v>False</v>
      </c>
      <c r="X118" s="269">
        <f t="shared" si="10"/>
        <v>0.6634779994</v>
      </c>
    </row>
    <row r="119" ht="12.75" customHeight="1">
      <c r="A119" s="266"/>
      <c r="J119" s="250">
        <f t="shared" si="11"/>
        <v>74</v>
      </c>
      <c r="K119" s="250">
        <f t="shared" si="12"/>
        <v>5.685235199</v>
      </c>
      <c r="L119" s="250">
        <f t="shared" si="13"/>
        <v>146.4304651</v>
      </c>
      <c r="M119" s="250">
        <f t="shared" si="14"/>
        <v>138.1310213</v>
      </c>
      <c r="N119" s="250">
        <f t="shared" si="1"/>
        <v>20.32516629</v>
      </c>
      <c r="O119" s="250">
        <f t="shared" si="2"/>
        <v>16.37225991</v>
      </c>
      <c r="P119" s="250" t="str">
        <f t="shared" si="3"/>
        <v>True</v>
      </c>
      <c r="Q119" s="250">
        <f t="shared" si="4"/>
        <v>16.37225991</v>
      </c>
      <c r="R119" s="250">
        <f t="shared" si="15"/>
        <v>6.28374902</v>
      </c>
      <c r="S119" s="250">
        <f t="shared" si="5"/>
        <v>0.1953750198</v>
      </c>
      <c r="T119" s="250">
        <f t="shared" si="6"/>
        <v>0.5378652744</v>
      </c>
      <c r="U119" s="250">
        <f t="shared" si="7"/>
        <v>11.49458098</v>
      </c>
      <c r="V119" s="368">
        <f t="shared" si="8"/>
        <v>31.02473253</v>
      </c>
      <c r="W119" s="250" t="str">
        <f t="shared" si="9"/>
        <v>False</v>
      </c>
      <c r="X119" s="269">
        <f t="shared" si="10"/>
        <v>0.6717110871</v>
      </c>
    </row>
    <row r="120" ht="12.75" customHeight="1">
      <c r="A120" s="266"/>
      <c r="I120" s="371"/>
      <c r="J120" s="371">
        <f t="shared" si="11"/>
        <v>75</v>
      </c>
      <c r="K120" s="250">
        <f t="shared" si="12"/>
        <v>5.748525918</v>
      </c>
      <c r="L120" s="250">
        <f t="shared" si="13"/>
        <v>150.1632962</v>
      </c>
      <c r="M120" s="250">
        <f t="shared" si="14"/>
        <v>141.7160607</v>
      </c>
      <c r="N120" s="250">
        <f t="shared" si="1"/>
        <v>20.47920314</v>
      </c>
      <c r="O120" s="250">
        <f t="shared" si="2"/>
        <v>16.439164</v>
      </c>
      <c r="P120" s="250" t="str">
        <f t="shared" si="3"/>
        <v>True</v>
      </c>
      <c r="Q120" s="250">
        <f t="shared" si="4"/>
        <v>16.439164</v>
      </c>
      <c r="R120" s="250">
        <f t="shared" si="15"/>
        <v>6.409267786</v>
      </c>
      <c r="S120" s="250">
        <f t="shared" si="5"/>
        <v>0.197428137</v>
      </c>
      <c r="T120" s="250">
        <f t="shared" si="6"/>
        <v>0.5432106797</v>
      </c>
      <c r="U120" s="250">
        <f t="shared" si="7"/>
        <v>11.72418684</v>
      </c>
      <c r="V120" s="368">
        <f t="shared" si="8"/>
        <v>31.24171543</v>
      </c>
      <c r="W120" s="250" t="str">
        <f t="shared" si="9"/>
        <v>False</v>
      </c>
      <c r="X120" s="269">
        <f t="shared" si="10"/>
        <v>0.6799239223</v>
      </c>
    </row>
    <row r="121" ht="12.75" customHeight="1">
      <c r="A121" s="266"/>
      <c r="J121" s="250">
        <f t="shared" si="11"/>
        <v>76</v>
      </c>
      <c r="K121" s="250">
        <f t="shared" si="12"/>
        <v>5.811595366</v>
      </c>
      <c r="L121" s="250">
        <f t="shared" si="13"/>
        <v>153.9369239</v>
      </c>
      <c r="M121" s="250">
        <f t="shared" si="14"/>
        <v>145.3413073</v>
      </c>
      <c r="N121" s="250">
        <f t="shared" si="1"/>
        <v>20.63219745</v>
      </c>
      <c r="O121" s="250">
        <f t="shared" si="2"/>
        <v>16.505119</v>
      </c>
      <c r="P121" s="250" t="str">
        <f t="shared" si="3"/>
        <v>True</v>
      </c>
      <c r="Q121" s="250">
        <f t="shared" si="4"/>
        <v>16.505119</v>
      </c>
      <c r="R121" s="250">
        <f t="shared" si="15"/>
        <v>6.535459877</v>
      </c>
      <c r="S121" s="250">
        <f t="shared" si="5"/>
        <v>0.1994732462</v>
      </c>
      <c r="T121" s="250">
        <f t="shared" si="6"/>
        <v>0.5485322515</v>
      </c>
      <c r="U121" s="250">
        <f t="shared" si="7"/>
        <v>11.95502439</v>
      </c>
      <c r="V121" s="368">
        <f t="shared" si="8"/>
        <v>31.45710559</v>
      </c>
      <c r="W121" s="250" t="str">
        <f t="shared" si="9"/>
        <v>False</v>
      </c>
      <c r="X121" s="269">
        <f t="shared" si="10"/>
        <v>0.6881168374</v>
      </c>
    </row>
    <row r="122" ht="12.75" customHeight="1">
      <c r="A122" s="270"/>
      <c r="B122" s="371"/>
      <c r="C122" s="371"/>
      <c r="D122" s="371"/>
      <c r="E122" s="371"/>
      <c r="F122" s="371"/>
      <c r="G122" s="371"/>
      <c r="H122" s="371"/>
      <c r="J122" s="250">
        <f t="shared" si="11"/>
        <v>77</v>
      </c>
      <c r="K122" s="250">
        <f t="shared" si="12"/>
        <v>5.874447387</v>
      </c>
      <c r="L122" s="250">
        <f t="shared" si="13"/>
        <v>157.7512145</v>
      </c>
      <c r="M122" s="250">
        <f t="shared" si="14"/>
        <v>149.0066319</v>
      </c>
      <c r="N122" s="250">
        <f t="shared" si="1"/>
        <v>20.78417067</v>
      </c>
      <c r="O122" s="250">
        <f t="shared" si="2"/>
        <v>16.57015138</v>
      </c>
      <c r="P122" s="250" t="str">
        <f t="shared" si="3"/>
        <v>True</v>
      </c>
      <c r="Q122" s="250">
        <f t="shared" si="4"/>
        <v>16.57015138</v>
      </c>
      <c r="R122" s="250">
        <f t="shared" si="15"/>
        <v>6.662319206</v>
      </c>
      <c r="S122" s="250">
        <f t="shared" si="5"/>
        <v>0.2015104886</v>
      </c>
      <c r="T122" s="250">
        <f t="shared" si="6"/>
        <v>0.553830424</v>
      </c>
      <c r="U122" s="250">
        <f t="shared" si="7"/>
        <v>12.18708248</v>
      </c>
      <c r="V122" s="368">
        <f t="shared" si="8"/>
        <v>31.67093666</v>
      </c>
      <c r="W122" s="250" t="str">
        <f t="shared" si="9"/>
        <v>False</v>
      </c>
      <c r="X122" s="269">
        <f t="shared" si="10"/>
        <v>0.6962901548</v>
      </c>
    </row>
    <row r="123" ht="12.75" customHeight="1">
      <c r="A123" s="266"/>
      <c r="J123" s="250">
        <f t="shared" si="11"/>
        <v>78</v>
      </c>
      <c r="K123" s="250">
        <f t="shared" si="12"/>
        <v>5.937085708</v>
      </c>
      <c r="L123" s="250">
        <f t="shared" si="13"/>
        <v>161.6060368</v>
      </c>
      <c r="M123" s="250">
        <f t="shared" si="14"/>
        <v>152.7119077</v>
      </c>
      <c r="N123" s="250">
        <f t="shared" si="1"/>
        <v>20.93514348</v>
      </c>
      <c r="O123" s="250">
        <f t="shared" si="2"/>
        <v>16.63428654</v>
      </c>
      <c r="P123" s="250" t="str">
        <f t="shared" si="3"/>
        <v>True</v>
      </c>
      <c r="Q123" s="250">
        <f t="shared" si="4"/>
        <v>16.63428654</v>
      </c>
      <c r="R123" s="250">
        <f t="shared" si="15"/>
        <v>6.789839822</v>
      </c>
      <c r="S123" s="250">
        <f t="shared" si="5"/>
        <v>0.203540001</v>
      </c>
      <c r="T123" s="250">
        <f t="shared" si="6"/>
        <v>0.5591056173</v>
      </c>
      <c r="U123" s="250">
        <f t="shared" si="7"/>
        <v>12.42035024</v>
      </c>
      <c r="V123" s="368">
        <f t="shared" si="8"/>
        <v>31.88324112</v>
      </c>
      <c r="W123" s="250" t="str">
        <f t="shared" si="9"/>
        <v>False</v>
      </c>
      <c r="X123" s="269">
        <f t="shared" si="10"/>
        <v>0.7044441875</v>
      </c>
    </row>
    <row r="124" ht="12.75" customHeight="1">
      <c r="A124" s="266"/>
      <c r="J124" s="250">
        <f t="shared" si="11"/>
        <v>79</v>
      </c>
      <c r="K124" s="250">
        <f t="shared" si="12"/>
        <v>5.999513945</v>
      </c>
      <c r="L124" s="250">
        <f t="shared" si="13"/>
        <v>165.5012614</v>
      </c>
      <c r="M124" s="250">
        <f t="shared" si="14"/>
        <v>156.4570099</v>
      </c>
      <c r="N124" s="250">
        <f t="shared" si="1"/>
        <v>21.08513589</v>
      </c>
      <c r="O124" s="250">
        <f t="shared" si="2"/>
        <v>16.69754882</v>
      </c>
      <c r="P124" s="250" t="str">
        <f t="shared" si="3"/>
        <v>True</v>
      </c>
      <c r="Q124" s="250">
        <f t="shared" si="4"/>
        <v>16.69754882</v>
      </c>
      <c r="R124" s="250">
        <f t="shared" si="15"/>
        <v>6.918015909</v>
      </c>
      <c r="S124" s="250">
        <f t="shared" si="5"/>
        <v>0.205561916</v>
      </c>
      <c r="T124" s="250">
        <f t="shared" si="6"/>
        <v>0.5643582385</v>
      </c>
      <c r="U124" s="250">
        <f t="shared" si="7"/>
        <v>12.65481702</v>
      </c>
      <c r="V124" s="368">
        <f t="shared" si="8"/>
        <v>32.09405036</v>
      </c>
      <c r="W124" s="250" t="str">
        <f t="shared" si="9"/>
        <v>False</v>
      </c>
      <c r="X124" s="269">
        <f t="shared" si="10"/>
        <v>0.7125792393</v>
      </c>
    </row>
    <row r="125" ht="12.75" customHeight="1">
      <c r="A125" s="266"/>
      <c r="I125" s="371"/>
      <c r="J125" s="371">
        <f t="shared" si="11"/>
        <v>80</v>
      </c>
      <c r="K125" s="250">
        <f t="shared" si="12"/>
        <v>6.061735603</v>
      </c>
      <c r="L125" s="250">
        <f t="shared" si="13"/>
        <v>169.4367615</v>
      </c>
      <c r="M125" s="250">
        <f t="shared" si="14"/>
        <v>160.241816</v>
      </c>
      <c r="N125" s="250">
        <f t="shared" si="1"/>
        <v>21.23416725</v>
      </c>
      <c r="O125" s="250">
        <f t="shared" si="2"/>
        <v>16.75996162</v>
      </c>
      <c r="P125" s="250" t="str">
        <f t="shared" si="3"/>
        <v>True</v>
      </c>
      <c r="Q125" s="250">
        <f t="shared" si="4"/>
        <v>16.75996162</v>
      </c>
      <c r="R125" s="250">
        <f t="shared" si="15"/>
        <v>7.046841781</v>
      </c>
      <c r="S125" s="250">
        <f t="shared" si="5"/>
        <v>0.2075763621</v>
      </c>
      <c r="T125" s="250">
        <f t="shared" si="6"/>
        <v>0.5695886824</v>
      </c>
      <c r="U125" s="250">
        <f t="shared" si="7"/>
        <v>12.89047243</v>
      </c>
      <c r="V125" s="368">
        <f t="shared" si="8"/>
        <v>32.3033947</v>
      </c>
      <c r="W125" s="250" t="str">
        <f t="shared" si="9"/>
        <v>False</v>
      </c>
      <c r="X125" s="269">
        <f t="shared" si="10"/>
        <v>0.7206956054</v>
      </c>
    </row>
    <row r="126" ht="12.75" customHeight="1">
      <c r="A126" s="266"/>
      <c r="J126" s="250">
        <f t="shared" si="11"/>
        <v>81</v>
      </c>
      <c r="K126" s="250">
        <f t="shared" si="12"/>
        <v>6.123754083</v>
      </c>
      <c r="L126" s="250">
        <f t="shared" si="13"/>
        <v>173.4124119</v>
      </c>
      <c r="M126" s="250">
        <f t="shared" si="14"/>
        <v>164.0662052</v>
      </c>
      <c r="N126" s="250">
        <f t="shared" si="1"/>
        <v>21.38225627</v>
      </c>
      <c r="O126" s="250">
        <f t="shared" si="2"/>
        <v>16.82154738</v>
      </c>
      <c r="P126" s="250" t="str">
        <f t="shared" si="3"/>
        <v>True</v>
      </c>
      <c r="Q126" s="250">
        <f t="shared" si="4"/>
        <v>16.82154738</v>
      </c>
      <c r="R126" s="250">
        <f t="shared" si="15"/>
        <v>7.176311878</v>
      </c>
      <c r="S126" s="250">
        <f t="shared" si="5"/>
        <v>0.2095834641</v>
      </c>
      <c r="T126" s="250">
        <f t="shared" si="6"/>
        <v>0.5747973317</v>
      </c>
      <c r="U126" s="250">
        <f t="shared" si="7"/>
        <v>13.12730628</v>
      </c>
      <c r="V126" s="368">
        <f t="shared" si="8"/>
        <v>32.51130347</v>
      </c>
      <c r="W126" s="250" t="str">
        <f t="shared" si="9"/>
        <v>False</v>
      </c>
      <c r="X126" s="269">
        <f t="shared" si="10"/>
        <v>0.7287935724</v>
      </c>
    </row>
    <row r="127" ht="12.75" customHeight="1">
      <c r="A127" s="270"/>
      <c r="B127" s="371"/>
      <c r="C127" s="371"/>
      <c r="D127" s="371"/>
      <c r="E127" s="371"/>
      <c r="F127" s="371"/>
      <c r="G127" s="371"/>
      <c r="H127" s="371"/>
      <c r="J127" s="250">
        <f t="shared" si="11"/>
        <v>82</v>
      </c>
      <c r="K127" s="250">
        <f t="shared" si="12"/>
        <v>6.185572688</v>
      </c>
      <c r="L127" s="250">
        <f t="shared" si="13"/>
        <v>177.4280898</v>
      </c>
      <c r="M127" s="250">
        <f t="shared" si="14"/>
        <v>167.9300588</v>
      </c>
      <c r="N127" s="250">
        <f t="shared" si="1"/>
        <v>21.52942107</v>
      </c>
      <c r="O127" s="250">
        <f t="shared" si="2"/>
        <v>16.88232768</v>
      </c>
      <c r="P127" s="250" t="str">
        <f t="shared" si="3"/>
        <v>True</v>
      </c>
      <c r="Q127" s="250">
        <f t="shared" si="4"/>
        <v>16.88232768</v>
      </c>
      <c r="R127" s="250">
        <f t="shared" si="15"/>
        <v>7.30642076</v>
      </c>
      <c r="S127" s="250">
        <f t="shared" si="5"/>
        <v>0.2115833433</v>
      </c>
      <c r="T127" s="250">
        <f t="shared" si="6"/>
        <v>0.5799845576</v>
      </c>
      <c r="U127" s="250">
        <f t="shared" si="7"/>
        <v>13.36530864</v>
      </c>
      <c r="V127" s="368">
        <f t="shared" si="8"/>
        <v>32.71780502</v>
      </c>
      <c r="W127" s="250" t="str">
        <f t="shared" si="9"/>
        <v>False</v>
      </c>
      <c r="X127" s="269">
        <f t="shared" si="10"/>
        <v>0.7368734192</v>
      </c>
    </row>
    <row r="128" ht="12.75" customHeight="1">
      <c r="A128" s="266"/>
      <c r="J128" s="250">
        <f t="shared" si="11"/>
        <v>83</v>
      </c>
      <c r="K128" s="250">
        <f t="shared" si="12"/>
        <v>6.247194625</v>
      </c>
      <c r="L128" s="250">
        <f t="shared" si="13"/>
        <v>181.4836742</v>
      </c>
      <c r="M128" s="250">
        <f t="shared" si="14"/>
        <v>171.8332599</v>
      </c>
      <c r="N128" s="250">
        <f t="shared" si="1"/>
        <v>21.6756792</v>
      </c>
      <c r="O128" s="250">
        <f t="shared" si="2"/>
        <v>16.94232327</v>
      </c>
      <c r="P128" s="250" t="str">
        <f t="shared" si="3"/>
        <v>True</v>
      </c>
      <c r="Q128" s="250">
        <f t="shared" si="4"/>
        <v>16.94232327</v>
      </c>
      <c r="R128" s="250">
        <f t="shared" si="15"/>
        <v>7.437163103</v>
      </c>
      <c r="S128" s="250">
        <f t="shared" si="5"/>
        <v>0.2135761171</v>
      </c>
      <c r="T128" s="250">
        <f t="shared" si="6"/>
        <v>0.5851507205</v>
      </c>
      <c r="U128" s="250">
        <f t="shared" si="7"/>
        <v>13.60446976</v>
      </c>
      <c r="V128" s="368">
        <f t="shared" si="8"/>
        <v>32.92292681</v>
      </c>
      <c r="W128" s="250" t="str">
        <f t="shared" si="9"/>
        <v>False</v>
      </c>
      <c r="X128" s="269">
        <f t="shared" si="10"/>
        <v>0.7449354166</v>
      </c>
    </row>
    <row r="129" ht="12.75" customHeight="1">
      <c r="A129" s="266"/>
      <c r="J129" s="250">
        <f t="shared" si="11"/>
        <v>84</v>
      </c>
      <c r="K129" s="250">
        <f t="shared" si="12"/>
        <v>6.308623011</v>
      </c>
      <c r="L129" s="250">
        <f t="shared" si="13"/>
        <v>185.579046</v>
      </c>
      <c r="M129" s="250">
        <f t="shared" si="14"/>
        <v>175.7756934</v>
      </c>
      <c r="N129" s="250">
        <f t="shared" si="1"/>
        <v>21.82104763</v>
      </c>
      <c r="O129" s="250">
        <f t="shared" si="2"/>
        <v>17.0015541</v>
      </c>
      <c r="P129" s="250" t="str">
        <f t="shared" si="3"/>
        <v>True</v>
      </c>
      <c r="Q129" s="250">
        <f t="shared" si="4"/>
        <v>17.0015541</v>
      </c>
      <c r="R129" s="250">
        <f t="shared" si="15"/>
        <v>7.568533696</v>
      </c>
      <c r="S129" s="250">
        <f t="shared" si="5"/>
        <v>0.2155618999</v>
      </c>
      <c r="T129" s="250">
        <f t="shared" si="6"/>
        <v>0.5902961701</v>
      </c>
      <c r="U129" s="250">
        <f t="shared" si="7"/>
        <v>13.84478011</v>
      </c>
      <c r="V129" s="368">
        <f t="shared" si="8"/>
        <v>33.12669541</v>
      </c>
      <c r="W129" s="250" t="str">
        <f t="shared" si="9"/>
        <v>False</v>
      </c>
      <c r="X129" s="269">
        <f t="shared" si="10"/>
        <v>0.7529798285</v>
      </c>
    </row>
    <row r="130" ht="12.75" customHeight="1">
      <c r="A130" s="266"/>
      <c r="I130" s="371"/>
      <c r="J130" s="371">
        <f t="shared" si="11"/>
        <v>85</v>
      </c>
      <c r="K130" s="250">
        <f t="shared" si="12"/>
        <v>6.369860873</v>
      </c>
      <c r="L130" s="250">
        <f t="shared" si="13"/>
        <v>189.714088</v>
      </c>
      <c r="M130" s="250">
        <f t="shared" si="14"/>
        <v>179.7572462</v>
      </c>
      <c r="N130" s="250">
        <f t="shared" si="1"/>
        <v>21.96554283</v>
      </c>
      <c r="O130" s="250">
        <f t="shared" si="2"/>
        <v>17.06003938</v>
      </c>
      <c r="P130" s="250" t="str">
        <f t="shared" si="3"/>
        <v>True</v>
      </c>
      <c r="Q130" s="250">
        <f t="shared" si="4"/>
        <v>17.06003938</v>
      </c>
      <c r="R130" s="250">
        <f t="shared" si="15"/>
        <v>7.700527437</v>
      </c>
      <c r="S130" s="250">
        <f t="shared" si="5"/>
        <v>0.2175408027</v>
      </c>
      <c r="T130" s="250">
        <f t="shared" si="6"/>
        <v>0.5954212462</v>
      </c>
      <c r="U130" s="250">
        <f t="shared" si="7"/>
        <v>14.08623036</v>
      </c>
      <c r="V130" s="368">
        <f t="shared" si="8"/>
        <v>33.32913656</v>
      </c>
      <c r="W130" s="250" t="str">
        <f t="shared" si="9"/>
        <v>False</v>
      </c>
      <c r="X130" s="269">
        <f t="shared" si="10"/>
        <v>0.7610069112</v>
      </c>
    </row>
    <row r="131" ht="12.75" customHeight="1">
      <c r="A131" s="266"/>
      <c r="J131" s="250">
        <f t="shared" si="11"/>
        <v>86</v>
      </c>
      <c r="K131" s="250">
        <f t="shared" si="12"/>
        <v>6.430911155</v>
      </c>
      <c r="L131" s="250">
        <f t="shared" si="13"/>
        <v>193.8886847</v>
      </c>
      <c r="M131" s="250">
        <f t="shared" si="14"/>
        <v>183.7778065</v>
      </c>
      <c r="N131" s="250">
        <f t="shared" si="1"/>
        <v>22.10918076</v>
      </c>
      <c r="O131" s="250">
        <f t="shared" si="2"/>
        <v>17.11779759</v>
      </c>
      <c r="P131" s="250" t="str">
        <f t="shared" si="3"/>
        <v>True</v>
      </c>
      <c r="Q131" s="250">
        <f t="shared" si="4"/>
        <v>17.11779759</v>
      </c>
      <c r="R131" s="250">
        <f t="shared" si="15"/>
        <v>7.833139329</v>
      </c>
      <c r="S131" s="250">
        <f t="shared" si="5"/>
        <v>0.2195129333</v>
      </c>
      <c r="T131" s="250">
        <f t="shared" si="6"/>
        <v>0.600526279</v>
      </c>
      <c r="U131" s="250">
        <f t="shared" si="7"/>
        <v>14.32881136</v>
      </c>
      <c r="V131" s="368">
        <f t="shared" si="8"/>
        <v>33.5302752</v>
      </c>
      <c r="W131" s="250" t="str">
        <f t="shared" si="9"/>
        <v>False</v>
      </c>
      <c r="X131" s="269">
        <f t="shared" si="10"/>
        <v>0.7690169146</v>
      </c>
    </row>
    <row r="132" ht="12.75" customHeight="1">
      <c r="A132" s="270"/>
      <c r="B132" s="371"/>
      <c r="C132" s="371"/>
      <c r="D132" s="371"/>
      <c r="E132" s="371"/>
      <c r="F132" s="371"/>
      <c r="G132" s="371"/>
      <c r="H132" s="371"/>
      <c r="J132" s="250">
        <f t="shared" si="11"/>
        <v>87</v>
      </c>
      <c r="K132" s="250">
        <f t="shared" si="12"/>
        <v>6.491776721</v>
      </c>
      <c r="L132" s="250">
        <f t="shared" si="13"/>
        <v>198.1027225</v>
      </c>
      <c r="M132" s="250">
        <f t="shared" si="14"/>
        <v>187.8372645</v>
      </c>
      <c r="N132" s="250">
        <f t="shared" si="1"/>
        <v>22.25197691</v>
      </c>
      <c r="O132" s="250">
        <f t="shared" si="2"/>
        <v>17.17484656</v>
      </c>
      <c r="P132" s="250" t="str">
        <f t="shared" si="3"/>
        <v>True</v>
      </c>
      <c r="Q132" s="250">
        <f t="shared" si="4"/>
        <v>17.17484656</v>
      </c>
      <c r="R132" s="250">
        <f t="shared" si="15"/>
        <v>7.966364477</v>
      </c>
      <c r="S132" s="250">
        <f t="shared" si="5"/>
        <v>0.2214783969</v>
      </c>
      <c r="T132" s="250">
        <f t="shared" si="6"/>
        <v>0.6056115891</v>
      </c>
      <c r="U132" s="250">
        <f t="shared" si="7"/>
        <v>14.57251416</v>
      </c>
      <c r="V132" s="368">
        <f t="shared" si="8"/>
        <v>33.73013549</v>
      </c>
      <c r="W132" s="250" t="str">
        <f t="shared" si="9"/>
        <v>False</v>
      </c>
      <c r="X132" s="269">
        <f t="shared" si="10"/>
        <v>0.7770100816</v>
      </c>
    </row>
    <row r="133" ht="12.75" customHeight="1">
      <c r="A133" s="266"/>
      <c r="J133" s="250">
        <f t="shared" si="11"/>
        <v>88</v>
      </c>
      <c r="K133" s="250">
        <f t="shared" si="12"/>
        <v>6.552460357</v>
      </c>
      <c r="L133" s="250">
        <f t="shared" si="13"/>
        <v>202.3560894</v>
      </c>
      <c r="M133" s="250">
        <f t="shared" si="14"/>
        <v>191.9355121</v>
      </c>
      <c r="N133" s="250">
        <f t="shared" si="1"/>
        <v>22.39394628</v>
      </c>
      <c r="O133" s="250">
        <f t="shared" si="2"/>
        <v>17.23120345</v>
      </c>
      <c r="P133" s="250" t="str">
        <f t="shared" si="3"/>
        <v>True</v>
      </c>
      <c r="Q133" s="250">
        <f t="shared" si="4"/>
        <v>17.23120345</v>
      </c>
      <c r="R133" s="250">
        <f t="shared" si="15"/>
        <v>8.100198085</v>
      </c>
      <c r="S133" s="250">
        <f t="shared" si="5"/>
        <v>0.2234372954</v>
      </c>
      <c r="T133" s="250">
        <f t="shared" si="6"/>
        <v>0.6106774884</v>
      </c>
      <c r="U133" s="250">
        <f t="shared" si="7"/>
        <v>14.81732999</v>
      </c>
      <c r="V133" s="368">
        <f t="shared" si="8"/>
        <v>33.92874087</v>
      </c>
      <c r="W133" s="250" t="str">
        <f t="shared" si="9"/>
        <v>False</v>
      </c>
      <c r="X133" s="269">
        <f t="shared" si="10"/>
        <v>0.7849866492</v>
      </c>
    </row>
    <row r="134" ht="12.75" customHeight="1">
      <c r="A134" s="266"/>
      <c r="J134" s="250">
        <f t="shared" si="11"/>
        <v>89</v>
      </c>
      <c r="K134" s="250">
        <f t="shared" si="12"/>
        <v>6.612964773</v>
      </c>
      <c r="L134" s="250">
        <f t="shared" si="13"/>
        <v>206.648675</v>
      </c>
      <c r="M134" s="250">
        <f t="shared" si="14"/>
        <v>196.0724425</v>
      </c>
      <c r="N134" s="250">
        <f t="shared" si="1"/>
        <v>22.53510345</v>
      </c>
      <c r="O134" s="250">
        <f t="shared" si="2"/>
        <v>17.2868848</v>
      </c>
      <c r="P134" s="250" t="str">
        <f t="shared" si="3"/>
        <v>True</v>
      </c>
      <c r="Q134" s="250">
        <f t="shared" si="4"/>
        <v>17.2868848</v>
      </c>
      <c r="R134" s="250">
        <f t="shared" si="15"/>
        <v>8.23463545</v>
      </c>
      <c r="S134" s="250">
        <f t="shared" si="5"/>
        <v>0.2253897283</v>
      </c>
      <c r="T134" s="250">
        <f t="shared" si="6"/>
        <v>0.6157242804</v>
      </c>
      <c r="U134" s="250">
        <f t="shared" si="7"/>
        <v>15.06325025</v>
      </c>
      <c r="V134" s="368">
        <f t="shared" si="8"/>
        <v>34.12611408</v>
      </c>
      <c r="W134" s="250" t="str">
        <f t="shared" si="9"/>
        <v>False</v>
      </c>
      <c r="X134" s="269">
        <f t="shared" si="10"/>
        <v>0.7929468482</v>
      </c>
    </row>
    <row r="135" ht="12.75" customHeight="1">
      <c r="A135" s="266"/>
      <c r="I135" s="371"/>
      <c r="J135" s="371">
        <f t="shared" si="11"/>
        <v>90</v>
      </c>
      <c r="K135" s="250">
        <f t="shared" si="12"/>
        <v>6.673292609</v>
      </c>
      <c r="L135" s="250">
        <f t="shared" si="13"/>
        <v>210.9803706</v>
      </c>
      <c r="M135" s="250">
        <f t="shared" si="14"/>
        <v>200.2479507</v>
      </c>
      <c r="N135" s="250">
        <f t="shared" si="1"/>
        <v>22.67546257</v>
      </c>
      <c r="O135" s="250">
        <f t="shared" si="2"/>
        <v>17.3419066</v>
      </c>
      <c r="P135" s="250" t="str">
        <f t="shared" si="3"/>
        <v>True</v>
      </c>
      <c r="Q135" s="250">
        <f t="shared" si="4"/>
        <v>17.3419066</v>
      </c>
      <c r="R135" s="250">
        <f t="shared" si="15"/>
        <v>8.369671964</v>
      </c>
      <c r="S135" s="250">
        <f t="shared" si="5"/>
        <v>0.2273357922</v>
      </c>
      <c r="T135" s="250">
        <f t="shared" si="6"/>
        <v>0.6207522602</v>
      </c>
      <c r="U135" s="250">
        <f t="shared" si="7"/>
        <v>15.3102665</v>
      </c>
      <c r="V135" s="368">
        <f t="shared" si="8"/>
        <v>34.32227717</v>
      </c>
      <c r="W135" s="250" t="str">
        <f t="shared" si="9"/>
        <v>False</v>
      </c>
      <c r="X135" s="269">
        <f t="shared" si="10"/>
        <v>0.8008909032</v>
      </c>
    </row>
    <row r="136" ht="12.75" customHeight="1">
      <c r="A136" s="266"/>
      <c r="J136" s="250">
        <f t="shared" si="11"/>
        <v>91</v>
      </c>
      <c r="K136" s="250">
        <f t="shared" si="12"/>
        <v>6.733446434</v>
      </c>
      <c r="L136" s="250">
        <f t="shared" si="13"/>
        <v>215.3510691</v>
      </c>
      <c r="M136" s="250">
        <f t="shared" si="14"/>
        <v>204.461933</v>
      </c>
      <c r="N136" s="250">
        <f t="shared" si="1"/>
        <v>22.81503737</v>
      </c>
      <c r="O136" s="250">
        <f t="shared" si="2"/>
        <v>17.39628424</v>
      </c>
      <c r="P136" s="250" t="str">
        <f t="shared" si="3"/>
        <v>True</v>
      </c>
      <c r="Q136" s="250">
        <f t="shared" si="4"/>
        <v>17.39628424</v>
      </c>
      <c r="R136" s="250">
        <f t="shared" si="15"/>
        <v>8.505303106</v>
      </c>
      <c r="S136" s="250">
        <f t="shared" si="5"/>
        <v>0.2292755812</v>
      </c>
      <c r="T136" s="250">
        <f t="shared" si="6"/>
        <v>0.6257617148</v>
      </c>
      <c r="U136" s="250">
        <f t="shared" si="7"/>
        <v>15.55837049</v>
      </c>
      <c r="V136" s="368">
        <f t="shared" si="8"/>
        <v>34.51725156</v>
      </c>
      <c r="W136" s="250" t="str">
        <f t="shared" si="9"/>
        <v>False</v>
      </c>
      <c r="X136" s="269">
        <f t="shared" si="10"/>
        <v>0.8088190337</v>
      </c>
    </row>
    <row r="137" ht="12.75" customHeight="1">
      <c r="A137" s="270"/>
      <c r="B137" s="371"/>
      <c r="C137" s="371"/>
      <c r="D137" s="371"/>
      <c r="E137" s="371"/>
      <c r="F137" s="371"/>
      <c r="G137" s="371"/>
      <c r="H137" s="371"/>
      <c r="J137" s="250">
        <f t="shared" si="11"/>
        <v>92</v>
      </c>
      <c r="K137" s="250">
        <f t="shared" si="12"/>
        <v>6.793428753</v>
      </c>
      <c r="L137" s="250">
        <f t="shared" si="13"/>
        <v>219.7606648</v>
      </c>
      <c r="M137" s="250">
        <f t="shared" si="14"/>
        <v>208.7142873</v>
      </c>
      <c r="N137" s="250">
        <f t="shared" si="1"/>
        <v>22.95384122</v>
      </c>
      <c r="O137" s="250">
        <f t="shared" si="2"/>
        <v>17.4500326</v>
      </c>
      <c r="P137" s="250" t="str">
        <f t="shared" si="3"/>
        <v>True</v>
      </c>
      <c r="Q137" s="250">
        <f t="shared" si="4"/>
        <v>17.4500326</v>
      </c>
      <c r="R137" s="250">
        <f t="shared" si="15"/>
        <v>8.641524445</v>
      </c>
      <c r="S137" s="250">
        <f t="shared" si="5"/>
        <v>0.2312091872</v>
      </c>
      <c r="T137" s="250">
        <f t="shared" si="6"/>
        <v>0.630752924</v>
      </c>
      <c r="U137" s="250">
        <f t="shared" si="7"/>
        <v>15.80755409</v>
      </c>
      <c r="V137" s="368">
        <f t="shared" si="8"/>
        <v>34.71105805</v>
      </c>
      <c r="W137" s="250" t="str">
        <f t="shared" si="9"/>
        <v>False</v>
      </c>
      <c r="X137" s="269">
        <f t="shared" si="10"/>
        <v>0.8167314533</v>
      </c>
    </row>
    <row r="138" ht="12.75" customHeight="1">
      <c r="A138" s="266"/>
      <c r="J138" s="250">
        <f t="shared" si="11"/>
        <v>93</v>
      </c>
      <c r="K138" s="250">
        <f t="shared" si="12"/>
        <v>6.853242006</v>
      </c>
      <c r="L138" s="250">
        <f t="shared" si="13"/>
        <v>224.2090537</v>
      </c>
      <c r="M138" s="250">
        <f t="shared" si="14"/>
        <v>213.0049129</v>
      </c>
      <c r="N138" s="250">
        <f t="shared" si="1"/>
        <v>23.09188707</v>
      </c>
      <c r="O138" s="250">
        <f t="shared" si="2"/>
        <v>17.50316605</v>
      </c>
      <c r="P138" s="250" t="str">
        <f t="shared" si="3"/>
        <v>True</v>
      </c>
      <c r="Q138" s="250">
        <f t="shared" si="4"/>
        <v>17.50316605</v>
      </c>
      <c r="R138" s="250">
        <f t="shared" si="15"/>
        <v>8.77833163</v>
      </c>
      <c r="S138" s="250">
        <f t="shared" si="5"/>
        <v>0.2331366994</v>
      </c>
      <c r="T138" s="250">
        <f t="shared" si="6"/>
        <v>0.63572616</v>
      </c>
      <c r="U138" s="250">
        <f t="shared" si="7"/>
        <v>16.05780935</v>
      </c>
      <c r="V138" s="368">
        <f t="shared" si="8"/>
        <v>34.90371683</v>
      </c>
      <c r="W138" s="250" t="str">
        <f t="shared" si="9"/>
        <v>False</v>
      </c>
      <c r="X138" s="269">
        <f t="shared" si="10"/>
        <v>0.8246283708</v>
      </c>
    </row>
    <row r="139" ht="12.75" customHeight="1">
      <c r="A139" s="266"/>
      <c r="J139" s="250">
        <f t="shared" si="11"/>
        <v>94</v>
      </c>
      <c r="K139" s="250">
        <f t="shared" si="12"/>
        <v>6.912888569</v>
      </c>
      <c r="L139" s="250">
        <f t="shared" si="13"/>
        <v>228.6961331</v>
      </c>
      <c r="M139" s="250">
        <f t="shared" si="14"/>
        <v>217.3337105</v>
      </c>
      <c r="N139" s="250">
        <f t="shared" si="1"/>
        <v>23.22918755</v>
      </c>
      <c r="O139" s="250">
        <f t="shared" si="2"/>
        <v>17.55569847</v>
      </c>
      <c r="P139" s="250" t="str">
        <f t="shared" si="3"/>
        <v>True</v>
      </c>
      <c r="Q139" s="250">
        <f t="shared" si="4"/>
        <v>17.55569847</v>
      </c>
      <c r="R139" s="250">
        <f t="shared" si="15"/>
        <v>8.915720394</v>
      </c>
      <c r="S139" s="250">
        <f t="shared" si="5"/>
        <v>0.235058205</v>
      </c>
      <c r="T139" s="250">
        <f t="shared" si="6"/>
        <v>0.640681688</v>
      </c>
      <c r="U139" s="250">
        <f t="shared" si="7"/>
        <v>16.30912847</v>
      </c>
      <c r="V139" s="368">
        <f t="shared" si="8"/>
        <v>35.09524753</v>
      </c>
      <c r="W139" s="250" t="str">
        <f t="shared" si="9"/>
        <v>False</v>
      </c>
      <c r="X139" s="269">
        <f t="shared" si="10"/>
        <v>0.8325099894</v>
      </c>
    </row>
    <row r="140" ht="12.75" customHeight="1">
      <c r="A140" s="266"/>
      <c r="I140" s="371"/>
      <c r="J140" s="371">
        <f t="shared" si="11"/>
        <v>95</v>
      </c>
      <c r="K140" s="250">
        <f t="shared" si="12"/>
        <v>6.972370761</v>
      </c>
      <c r="L140" s="250">
        <f t="shared" si="13"/>
        <v>233.2218017</v>
      </c>
      <c r="M140" s="250">
        <f t="shared" si="14"/>
        <v>221.7005822</v>
      </c>
      <c r="N140" s="250">
        <f t="shared" si="1"/>
        <v>23.36575492</v>
      </c>
      <c r="O140" s="250">
        <f t="shared" si="2"/>
        <v>17.60764327</v>
      </c>
      <c r="P140" s="250" t="str">
        <f t="shared" si="3"/>
        <v>True</v>
      </c>
      <c r="Q140" s="250">
        <f t="shared" si="4"/>
        <v>17.60764327</v>
      </c>
      <c r="R140" s="250">
        <f t="shared" si="15"/>
        <v>9.053686549</v>
      </c>
      <c r="S140" s="250">
        <f t="shared" si="5"/>
        <v>0.2369737889</v>
      </c>
      <c r="T140" s="250">
        <f t="shared" si="6"/>
        <v>0.6456197664</v>
      </c>
      <c r="U140" s="250">
        <f t="shared" si="7"/>
        <v>16.56150379</v>
      </c>
      <c r="V140" s="368">
        <f t="shared" si="8"/>
        <v>35.28566923</v>
      </c>
      <c r="W140" s="250" t="str">
        <f t="shared" si="9"/>
        <v>False</v>
      </c>
      <c r="X140" s="269">
        <f t="shared" si="10"/>
        <v>0.8403765079</v>
      </c>
    </row>
    <row r="141" ht="12.75" customHeight="1">
      <c r="A141" s="266"/>
      <c r="J141" s="250">
        <f t="shared" si="11"/>
        <v>96</v>
      </c>
      <c r="K141" s="250">
        <f t="shared" si="12"/>
        <v>7.031690845</v>
      </c>
      <c r="L141" s="250">
        <f t="shared" si="13"/>
        <v>237.7859596</v>
      </c>
      <c r="M141" s="250">
        <f t="shared" si="14"/>
        <v>226.1054314</v>
      </c>
      <c r="N141" s="250">
        <f t="shared" si="1"/>
        <v>23.50160111</v>
      </c>
      <c r="O141" s="250">
        <f t="shared" si="2"/>
        <v>17.65901343</v>
      </c>
      <c r="P141" s="250" t="str">
        <f t="shared" si="3"/>
        <v>True</v>
      </c>
      <c r="Q141" s="250">
        <f t="shared" si="4"/>
        <v>17.65901343</v>
      </c>
      <c r="R141" s="250">
        <f t="shared" si="15"/>
        <v>9.192225983</v>
      </c>
      <c r="S141" s="250">
        <f t="shared" si="5"/>
        <v>0.2388835338</v>
      </c>
      <c r="T141" s="250">
        <f t="shared" si="6"/>
        <v>0.6505406472</v>
      </c>
      <c r="U141" s="250">
        <f t="shared" si="7"/>
        <v>16.81492778</v>
      </c>
      <c r="V141" s="368">
        <f t="shared" si="8"/>
        <v>35.47500047</v>
      </c>
      <c r="W141" s="250" t="str">
        <f t="shared" si="9"/>
        <v>False</v>
      </c>
      <c r="X141" s="269">
        <f t="shared" si="10"/>
        <v>0.8482281202</v>
      </c>
    </row>
    <row r="142" ht="12.75" customHeight="1">
      <c r="A142" s="270"/>
      <c r="B142" s="371"/>
      <c r="C142" s="371"/>
      <c r="D142" s="371"/>
      <c r="E142" s="371"/>
      <c r="F142" s="371"/>
      <c r="G142" s="371"/>
      <c r="H142" s="371"/>
      <c r="J142" s="250">
        <f t="shared" si="11"/>
        <v>97</v>
      </c>
      <c r="K142" s="250">
        <f t="shared" si="12"/>
        <v>7.090851024</v>
      </c>
      <c r="L142" s="250">
        <f t="shared" si="13"/>
        <v>242.3885084</v>
      </c>
      <c r="M142" s="250">
        <f t="shared" si="14"/>
        <v>230.5481626</v>
      </c>
      <c r="N142" s="250">
        <f t="shared" si="1"/>
        <v>23.63673772</v>
      </c>
      <c r="O142" s="250">
        <f t="shared" si="2"/>
        <v>17.70982149</v>
      </c>
      <c r="P142" s="250" t="str">
        <f t="shared" si="3"/>
        <v>True</v>
      </c>
      <c r="Q142" s="250">
        <f t="shared" si="4"/>
        <v>17.70982149</v>
      </c>
      <c r="R142" s="250">
        <f t="shared" si="15"/>
        <v>9.331334659</v>
      </c>
      <c r="S142" s="250">
        <f t="shared" si="5"/>
        <v>0.2407875204</v>
      </c>
      <c r="T142" s="250">
        <f t="shared" si="6"/>
        <v>0.6554445757</v>
      </c>
      <c r="U142" s="250">
        <f t="shared" si="7"/>
        <v>17.06939305</v>
      </c>
      <c r="V142" s="368">
        <f t="shared" si="8"/>
        <v>35.66325929</v>
      </c>
      <c r="W142" s="250" t="str">
        <f t="shared" si="9"/>
        <v>False</v>
      </c>
      <c r="X142" s="269">
        <f t="shared" si="10"/>
        <v>0.8560650156</v>
      </c>
    </row>
    <row r="143" ht="12.75" customHeight="1">
      <c r="A143" s="266"/>
      <c r="J143" s="250">
        <f t="shared" si="11"/>
        <v>98</v>
      </c>
      <c r="K143" s="250">
        <f t="shared" si="12"/>
        <v>7.149853451</v>
      </c>
      <c r="L143" s="250">
        <f t="shared" si="13"/>
        <v>247.0293508</v>
      </c>
      <c r="M143" s="250">
        <f t="shared" si="14"/>
        <v>235.028682</v>
      </c>
      <c r="N143" s="250">
        <f t="shared" si="1"/>
        <v>23.77117607</v>
      </c>
      <c r="O143" s="250">
        <f t="shared" si="2"/>
        <v>17.7600796</v>
      </c>
      <c r="P143" s="250" t="str">
        <f t="shared" si="3"/>
        <v>True</v>
      </c>
      <c r="Q143" s="250">
        <f t="shared" si="4"/>
        <v>17.7600796</v>
      </c>
      <c r="R143" s="250">
        <f t="shared" si="15"/>
        <v>9.471008611</v>
      </c>
      <c r="S143" s="250">
        <f t="shared" si="5"/>
        <v>0.2426858277</v>
      </c>
      <c r="T143" s="250">
        <f t="shared" si="6"/>
        <v>0.6603317916</v>
      </c>
      <c r="U143" s="250">
        <f t="shared" si="7"/>
        <v>17.32489237</v>
      </c>
      <c r="V143" s="368">
        <f t="shared" si="8"/>
        <v>35.85046326</v>
      </c>
      <c r="W143" s="250" t="str">
        <f t="shared" si="9"/>
        <v>False</v>
      </c>
      <c r="X143" s="269">
        <f t="shared" si="10"/>
        <v>0.863887379</v>
      </c>
    </row>
    <row r="144" ht="12.75" customHeight="1">
      <c r="A144" s="266"/>
      <c r="J144" s="250">
        <f t="shared" si="11"/>
        <v>99</v>
      </c>
      <c r="K144" s="250">
        <f t="shared" si="12"/>
        <v>7.208700229</v>
      </c>
      <c r="L144" s="250">
        <f t="shared" si="13"/>
        <v>251.7083908</v>
      </c>
      <c r="M144" s="250">
        <f t="shared" si="14"/>
        <v>239.5468966</v>
      </c>
      <c r="N144" s="250">
        <f t="shared" si="1"/>
        <v>23.90492715</v>
      </c>
      <c r="O144" s="250">
        <f t="shared" si="2"/>
        <v>17.80979951</v>
      </c>
      <c r="P144" s="250" t="str">
        <f t="shared" si="3"/>
        <v>True</v>
      </c>
      <c r="Q144" s="250">
        <f t="shared" si="4"/>
        <v>17.80979951</v>
      </c>
      <c r="R144" s="250">
        <f t="shared" si="15"/>
        <v>9.611243945</v>
      </c>
      <c r="S144" s="250">
        <f t="shared" si="5"/>
        <v>0.2445785323</v>
      </c>
      <c r="T144" s="250">
        <f t="shared" si="6"/>
        <v>0.6652025284</v>
      </c>
      <c r="U144" s="250">
        <f t="shared" si="7"/>
        <v>17.58141859</v>
      </c>
      <c r="V144" s="368">
        <f t="shared" si="8"/>
        <v>36.03662945</v>
      </c>
      <c r="W144" s="250" t="str">
        <f t="shared" si="9"/>
        <v>False</v>
      </c>
      <c r="X144" s="269">
        <f t="shared" si="10"/>
        <v>0.8716953912</v>
      </c>
    </row>
    <row r="145" ht="12.75" customHeight="1">
      <c r="A145" s="266"/>
      <c r="J145" s="250">
        <f t="shared" si="11"/>
        <v>100</v>
      </c>
      <c r="K145" s="250">
        <f>species19!$C$29*(R144^species19!$C$30)*U144</f>
        <v>-8.047015288</v>
      </c>
      <c r="L145" s="250">
        <f t="shared" si="13"/>
        <v>241.1111253</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0.8637</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0.18</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0.026214376</v>
      </c>
      <c r="E15" s="276">
        <v>0.03</v>
      </c>
      <c r="F15" s="277">
        <v>0.0265</v>
      </c>
      <c r="G15" s="277">
        <v>0.0303</v>
      </c>
      <c r="H15" s="277" t="s">
        <v>2311</v>
      </c>
      <c r="X15" s="269"/>
    </row>
    <row r="16" ht="12.75" customHeight="1">
      <c r="A16" s="266"/>
      <c r="B16" s="302" t="s">
        <v>153</v>
      </c>
      <c r="C16" s="303">
        <v>0.408643809</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65.6873775</v>
      </c>
      <c r="D19" s="250"/>
      <c r="E19" s="276">
        <v>100.0</v>
      </c>
      <c r="F19" s="277">
        <v>160.81198</v>
      </c>
      <c r="G19" s="277">
        <v>80.2588695</v>
      </c>
      <c r="H19" s="277" t="s">
        <v>2311</v>
      </c>
      <c r="X19" s="269"/>
    </row>
    <row r="20" ht="12.75" customHeight="1">
      <c r="A20" s="306"/>
      <c r="B20" s="307" t="s">
        <v>158</v>
      </c>
      <c r="C20" s="308">
        <v>1.0</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species'!T27</f>
        <v>29.2608</v>
      </c>
      <c r="E24" s="276" t="s">
        <v>2324</v>
      </c>
      <c r="F24" s="277">
        <v>31.464273</v>
      </c>
      <c r="G24" s="277">
        <v>30.112785</v>
      </c>
      <c r="H24" s="277" t="s">
        <v>2311</v>
      </c>
      <c r="X24" s="269"/>
    </row>
    <row r="25" ht="12.75" customHeight="1">
      <c r="A25" s="266"/>
      <c r="B25" s="314" t="s">
        <v>170</v>
      </c>
      <c r="C25" s="315">
        <v>10.2</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0.92</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species'!T10</f>
        <v>0.0000031499</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0.4191943623</v>
      </c>
      <c r="E35" s="276"/>
      <c r="F35" s="277"/>
      <c r="G35" s="277"/>
      <c r="H35" s="277"/>
      <c r="X35" s="269"/>
    </row>
    <row r="36" ht="12.75" customHeight="1">
      <c r="A36" s="330" t="s">
        <v>117</v>
      </c>
      <c r="B36" s="338"/>
      <c r="C36" s="339">
        <f>C31/C35</f>
        <v>0.000007514175483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species'!T5</f>
        <v>690</v>
      </c>
      <c r="E39" s="276" t="s">
        <v>2324</v>
      </c>
      <c r="F39" s="277">
        <v>995.76</v>
      </c>
      <c r="G39" s="277">
        <v>764.3</v>
      </c>
      <c r="H39" s="277"/>
      <c r="X39" s="269"/>
    </row>
    <row r="40" ht="12.75" customHeight="1">
      <c r="A40" s="350" t="s">
        <v>2339</v>
      </c>
      <c r="B40" s="351"/>
      <c r="C40" s="352">
        <f>C39/2</f>
        <v>345</v>
      </c>
      <c r="E40" s="353" t="s">
        <v>2340</v>
      </c>
      <c r="F40" s="277"/>
      <c r="G40" s="277"/>
      <c r="H40" s="277"/>
      <c r="J40" s="354" t="s">
        <v>2341</v>
      </c>
      <c r="K40" s="355">
        <f t="array" ref="K40">INDEX(J:J,MATCH("True",P:P,0))</f>
        <v>40</v>
      </c>
      <c r="L40" s="356">
        <f>'All species'!T30</f>
        <v>40</v>
      </c>
      <c r="X40" s="269"/>
    </row>
    <row r="41" ht="12.75" customHeight="1">
      <c r="A41" s="382" t="s">
        <v>2342</v>
      </c>
      <c r="B41" s="351"/>
      <c r="C41" s="352">
        <f>'All species'!T6</f>
        <v>13.86</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0.0000031499</v>
      </c>
      <c r="L45" s="250">
        <f>K45</f>
        <v>0.0000031499</v>
      </c>
      <c r="M45" s="250">
        <f>L45*C44</f>
        <v>0.000003118401</v>
      </c>
      <c r="N45" s="250">
        <f t="shared" ref="N45:N144" si="1">($C$19*(S45^$C$20))-$C$21</f>
        <v>0.009682797107</v>
      </c>
      <c r="O45" s="250">
        <f t="shared" ref="O45:O144" si="2">$C$24+($C$25*(LN(S45)))</f>
        <v>-60.72677471</v>
      </c>
      <c r="P45" s="250" t="str">
        <f t="shared" ref="P45:P146" si="3">IF(P44="True", "True", IF(O45&gt;N45,"True","False"))</f>
        <v>False</v>
      </c>
      <c r="Q45" s="250">
        <f t="shared" ref="Q45:Q146" si="4">IF(P45="True", O45, N45)</f>
        <v>0.009682797107</v>
      </c>
      <c r="R45" s="250">
        <f>L45-M45</f>
        <v>0.000000031499</v>
      </c>
      <c r="S45" s="250">
        <f t="shared" ref="S45:S144" si="5">$C$15*(M45^$C$16)</f>
        <v>0.0001474072718</v>
      </c>
      <c r="T45" s="250">
        <f t="shared" ref="T45:T144" si="6">(((R45/$C$41)/$C$44)^0.5)*0.7071067812</f>
        <v>0.00003387928006</v>
      </c>
      <c r="U45" s="250">
        <f t="shared" ref="U45:U144" si="7">(((R45/$C$38)/$C$42)/2)</f>
        <v>0.00000005761971159</v>
      </c>
      <c r="V45" s="368">
        <f t="shared" ref="V45:V144" si="8">0.79*((($C$41*1000000000)/(9.81*$C$39))^0.33)*(S45^0.6667)</f>
        <v>0.2666180459</v>
      </c>
      <c r="W45" s="250" t="str">
        <f t="shared" ref="W45:W146" si="9">IF(Q45&gt;V45,"True","False")</f>
        <v>False</v>
      </c>
      <c r="X45" s="269">
        <f t="shared" ref="X45:X146" si="10">$C$33*(K45^$C$34)</f>
        <v>0.00000009109101029</v>
      </c>
    </row>
    <row r="46" ht="12.75" customHeight="1">
      <c r="A46" s="370" t="s">
        <v>2361</v>
      </c>
      <c r="C46" s="356">
        <f>'All species'!T33</f>
        <v>2</v>
      </c>
      <c r="J46" s="368">
        <f t="shared" ref="J46:J146" si="11">J45+1</f>
        <v>1</v>
      </c>
      <c r="K46" s="250">
        <f t="shared" ref="K46:K144" si="12">$C$28*(R45^$C$29)*U45</f>
        <v>0.000122284797</v>
      </c>
      <c r="L46" s="250">
        <f t="shared" ref="L46:L146" si="13">M45+R45+K46</f>
        <v>0.000125434697</v>
      </c>
      <c r="M46" s="250">
        <f t="shared" ref="M46:M144" si="14">M45+($C$3*(K46^$C$4))</f>
        <v>0.00008966825073</v>
      </c>
      <c r="N46" s="250">
        <f t="shared" si="1"/>
        <v>0.03820254613</v>
      </c>
      <c r="O46" s="250">
        <f t="shared" si="2"/>
        <v>-46.72675095</v>
      </c>
      <c r="P46" s="250" t="str">
        <f t="shared" si="3"/>
        <v>False</v>
      </c>
      <c r="Q46" s="250">
        <f t="shared" si="4"/>
        <v>0.03820254613</v>
      </c>
      <c r="R46" s="250">
        <f t="shared" ref="R46:R144" si="15">IF(P46="False",$C$7*(M46^$C$8),$C$11*(M46^$C$12))</f>
        <v>0.00003137509487</v>
      </c>
      <c r="S46" s="250">
        <f t="shared" si="5"/>
        <v>0.0005815812349</v>
      </c>
      <c r="T46" s="250">
        <f t="shared" si="6"/>
        <v>0.001069247672</v>
      </c>
      <c r="U46" s="250">
        <f t="shared" si="7"/>
        <v>0.00005739305747</v>
      </c>
      <c r="V46" s="368">
        <f t="shared" si="8"/>
        <v>0.6657385853</v>
      </c>
      <c r="W46" s="250" t="str">
        <f t="shared" si="9"/>
        <v>False</v>
      </c>
      <c r="X46" s="269">
        <f t="shared" si="10"/>
        <v>0.00000505596333</v>
      </c>
    </row>
    <row r="47" ht="12.75" customHeight="1">
      <c r="A47" s="370" t="s">
        <v>2362</v>
      </c>
      <c r="C47" s="356">
        <f>'All species'!T34</f>
        <v>3</v>
      </c>
      <c r="J47" s="368">
        <f t="shared" si="11"/>
        <v>2</v>
      </c>
      <c r="K47" s="250">
        <f t="shared" si="12"/>
        <v>0.005514778983</v>
      </c>
      <c r="L47" s="250">
        <f t="shared" si="13"/>
        <v>0.005635822328</v>
      </c>
      <c r="M47" s="250">
        <f t="shared" si="14"/>
        <v>0.004335656644</v>
      </c>
      <c r="N47" s="250">
        <f t="shared" si="1"/>
        <v>0.18638826</v>
      </c>
      <c r="O47" s="250">
        <f t="shared" si="2"/>
        <v>-30.56046748</v>
      </c>
      <c r="P47" s="250" t="str">
        <f t="shared" si="3"/>
        <v>False</v>
      </c>
      <c r="Q47" s="250">
        <f t="shared" si="4"/>
        <v>0.18638826</v>
      </c>
      <c r="R47" s="250">
        <f t="shared" si="15"/>
        <v>0.0009595589938</v>
      </c>
      <c r="S47" s="250">
        <f t="shared" si="5"/>
        <v>0.002837504969</v>
      </c>
      <c r="T47" s="250">
        <f t="shared" si="6"/>
        <v>0.005913187224</v>
      </c>
      <c r="U47" s="250">
        <f t="shared" si="7"/>
        <v>0.001755278341</v>
      </c>
      <c r="V47" s="368">
        <f t="shared" si="8"/>
        <v>1.915185463</v>
      </c>
      <c r="W47" s="250" t="str">
        <f t="shared" si="9"/>
        <v>False</v>
      </c>
      <c r="X47" s="269">
        <f t="shared" si="10"/>
        <v>0.0003308038586</v>
      </c>
    </row>
    <row r="48" ht="12.75" customHeight="1">
      <c r="A48" s="266"/>
      <c r="J48" s="368">
        <f t="shared" si="11"/>
        <v>3</v>
      </c>
      <c r="K48" s="250">
        <f t="shared" si="12"/>
        <v>0.03639746081</v>
      </c>
      <c r="L48" s="250">
        <f t="shared" si="13"/>
        <v>0.04169267645</v>
      </c>
      <c r="M48" s="250">
        <f t="shared" si="14"/>
        <v>0.03355252594</v>
      </c>
      <c r="N48" s="250">
        <f t="shared" si="1"/>
        <v>0.4300987561</v>
      </c>
      <c r="O48" s="250">
        <f t="shared" si="2"/>
        <v>-22.03140159</v>
      </c>
      <c r="P48" s="250" t="str">
        <f t="shared" si="3"/>
        <v>False</v>
      </c>
      <c r="Q48" s="250">
        <f t="shared" si="4"/>
        <v>0.4300987561</v>
      </c>
      <c r="R48" s="250">
        <f t="shared" si="15"/>
        <v>0.005831631223</v>
      </c>
      <c r="S48" s="250">
        <f t="shared" si="5"/>
        <v>0.006547662161</v>
      </c>
      <c r="T48" s="250">
        <f t="shared" si="6"/>
        <v>0.01457742501</v>
      </c>
      <c r="U48" s="250">
        <f t="shared" si="7"/>
        <v>0.01066754212</v>
      </c>
      <c r="V48" s="368">
        <f t="shared" si="8"/>
        <v>3.344434513</v>
      </c>
      <c r="W48" s="250" t="str">
        <f t="shared" si="9"/>
        <v>False</v>
      </c>
      <c r="X48" s="269">
        <f t="shared" si="10"/>
        <v>0.00262532389</v>
      </c>
    </row>
    <row r="49" ht="12.75" customHeight="1">
      <c r="A49" s="266"/>
      <c r="J49" s="368">
        <f t="shared" si="11"/>
        <v>4</v>
      </c>
      <c r="K49" s="250">
        <f t="shared" si="12"/>
        <v>0.09850278576</v>
      </c>
      <c r="L49" s="250">
        <f t="shared" si="13"/>
        <v>0.1378869429</v>
      </c>
      <c r="M49" s="250">
        <f t="shared" si="14"/>
        <v>0.1143814215</v>
      </c>
      <c r="N49" s="250">
        <f t="shared" si="1"/>
        <v>0.7099442537</v>
      </c>
      <c r="O49" s="250">
        <f t="shared" si="2"/>
        <v>-16.91945124</v>
      </c>
      <c r="P49" s="250" t="str">
        <f t="shared" si="3"/>
        <v>False</v>
      </c>
      <c r="Q49" s="250">
        <f t="shared" si="4"/>
        <v>0.7099442537</v>
      </c>
      <c r="R49" s="250">
        <f t="shared" si="15"/>
        <v>0.01719953424</v>
      </c>
      <c r="S49" s="250">
        <f t="shared" si="5"/>
        <v>0.01080792506</v>
      </c>
      <c r="T49" s="250">
        <f t="shared" si="6"/>
        <v>0.02503480039</v>
      </c>
      <c r="U49" s="250">
        <f t="shared" si="7"/>
        <v>0.03146233857</v>
      </c>
      <c r="V49" s="368">
        <f t="shared" si="8"/>
        <v>4.671259487</v>
      </c>
      <c r="W49" s="250" t="str">
        <f t="shared" si="9"/>
        <v>False</v>
      </c>
      <c r="X49" s="269">
        <f t="shared" si="10"/>
        <v>0.007830754181</v>
      </c>
    </row>
    <row r="50" ht="12.75" customHeight="1">
      <c r="A50" s="266"/>
      <c r="J50" s="368">
        <f t="shared" si="11"/>
        <v>5</v>
      </c>
      <c r="K50" s="250">
        <f t="shared" si="12"/>
        <v>0.1788943799</v>
      </c>
      <c r="L50" s="250">
        <f t="shared" si="13"/>
        <v>0.3104753356</v>
      </c>
      <c r="M50" s="250">
        <f t="shared" si="14"/>
        <v>0.2631262939</v>
      </c>
      <c r="N50" s="250">
        <f t="shared" si="1"/>
        <v>0.9978727381</v>
      </c>
      <c r="O50" s="250">
        <f t="shared" si="2"/>
        <v>-13.44697038</v>
      </c>
      <c r="P50" s="250" t="str">
        <f t="shared" si="3"/>
        <v>False</v>
      </c>
      <c r="Q50" s="250">
        <f t="shared" si="4"/>
        <v>0.9978727381</v>
      </c>
      <c r="R50" s="250">
        <f t="shared" si="15"/>
        <v>0.03585880656</v>
      </c>
      <c r="S50" s="250">
        <f t="shared" si="5"/>
        <v>0.01519124033</v>
      </c>
      <c r="T50" s="250">
        <f t="shared" si="6"/>
        <v>0.03614795271</v>
      </c>
      <c r="U50" s="250">
        <f t="shared" si="7"/>
        <v>0.06559491068</v>
      </c>
      <c r="V50" s="368">
        <f t="shared" si="8"/>
        <v>5.861465246</v>
      </c>
      <c r="W50" s="250" t="str">
        <f t="shared" si="9"/>
        <v>False</v>
      </c>
      <c r="X50" s="269">
        <f t="shared" si="10"/>
        <v>0.0150754593</v>
      </c>
    </row>
    <row r="51" ht="12.75" customHeight="1">
      <c r="A51" s="266"/>
      <c r="J51" s="368">
        <f t="shared" si="11"/>
        <v>6</v>
      </c>
      <c r="K51" s="250">
        <f t="shared" si="12"/>
        <v>0.2683074064</v>
      </c>
      <c r="L51" s="250">
        <f t="shared" si="13"/>
        <v>0.5672925069</v>
      </c>
      <c r="M51" s="250">
        <f t="shared" si="14"/>
        <v>0.4882225972</v>
      </c>
      <c r="N51" s="250">
        <f t="shared" si="1"/>
        <v>1.284627075</v>
      </c>
      <c r="O51" s="250">
        <f t="shared" si="2"/>
        <v>-10.87047088</v>
      </c>
      <c r="P51" s="250" t="str">
        <f t="shared" si="3"/>
        <v>False</v>
      </c>
      <c r="Q51" s="250">
        <f t="shared" si="4"/>
        <v>1.284627075</v>
      </c>
      <c r="R51" s="250">
        <f t="shared" si="15"/>
        <v>0.06185076645</v>
      </c>
      <c r="S51" s="250">
        <f t="shared" si="5"/>
        <v>0.0195566808</v>
      </c>
      <c r="T51" s="250">
        <f t="shared" si="6"/>
        <v>0.04747427407</v>
      </c>
      <c r="U51" s="250">
        <f t="shared" si="7"/>
        <v>0.1131408402</v>
      </c>
      <c r="V51" s="368">
        <f t="shared" si="8"/>
        <v>6.936564991</v>
      </c>
      <c r="W51" s="250" t="str">
        <f t="shared" si="9"/>
        <v>False</v>
      </c>
      <c r="X51" s="269">
        <f t="shared" si="10"/>
        <v>0.02352367824</v>
      </c>
    </row>
    <row r="52" ht="12.75" customHeight="1">
      <c r="A52" s="266"/>
      <c r="J52" s="250">
        <f t="shared" si="11"/>
        <v>7</v>
      </c>
      <c r="K52" s="250">
        <f t="shared" si="12"/>
        <v>0.3624492662</v>
      </c>
      <c r="L52" s="250">
        <f t="shared" si="13"/>
        <v>0.9125226298</v>
      </c>
      <c r="M52" s="250">
        <f t="shared" si="14"/>
        <v>0.7943269519</v>
      </c>
      <c r="N52" s="250">
        <f t="shared" si="1"/>
        <v>1.567316769</v>
      </c>
      <c r="O52" s="250">
        <f t="shared" si="2"/>
        <v>-8.841725245</v>
      </c>
      <c r="P52" s="250" t="str">
        <f t="shared" si="3"/>
        <v>False</v>
      </c>
      <c r="Q52" s="250">
        <f t="shared" si="4"/>
        <v>1.567316769</v>
      </c>
      <c r="R52" s="250">
        <f t="shared" si="15"/>
        <v>0.09500847819</v>
      </c>
      <c r="S52" s="250">
        <f t="shared" si="5"/>
        <v>0.0238602427</v>
      </c>
      <c r="T52" s="250">
        <f t="shared" si="6"/>
        <v>0.05883922864</v>
      </c>
      <c r="U52" s="250">
        <f t="shared" si="7"/>
        <v>0.1737947589</v>
      </c>
      <c r="V52" s="368">
        <f t="shared" si="8"/>
        <v>7.920157389</v>
      </c>
      <c r="W52" s="250" t="str">
        <f t="shared" si="9"/>
        <v>False</v>
      </c>
      <c r="X52" s="269">
        <f t="shared" si="10"/>
        <v>0.03272508905</v>
      </c>
    </row>
    <row r="53" ht="12.75" customHeight="1">
      <c r="A53" s="266"/>
      <c r="J53" s="250">
        <f t="shared" si="11"/>
        <v>8</v>
      </c>
      <c r="K53" s="250">
        <f t="shared" si="12"/>
        <v>0.4592970288</v>
      </c>
      <c r="L53" s="250">
        <f t="shared" si="13"/>
        <v>1.348632459</v>
      </c>
      <c r="M53" s="250">
        <f t="shared" si="14"/>
        <v>1.184258905</v>
      </c>
      <c r="N53" s="250">
        <f t="shared" si="1"/>
        <v>1.84516399</v>
      </c>
      <c r="O53" s="250">
        <f t="shared" si="2"/>
        <v>-7.177053994</v>
      </c>
      <c r="P53" s="250" t="str">
        <f t="shared" si="3"/>
        <v>False</v>
      </c>
      <c r="Q53" s="250">
        <f t="shared" si="4"/>
        <v>1.84516399</v>
      </c>
      <c r="R53" s="250">
        <f t="shared" si="15"/>
        <v>0.1351218519</v>
      </c>
      <c r="S53" s="250">
        <f t="shared" si="5"/>
        <v>0.02809008458</v>
      </c>
      <c r="T53" s="250">
        <f t="shared" si="6"/>
        <v>0.07016953268</v>
      </c>
      <c r="U53" s="250">
        <f t="shared" si="7"/>
        <v>0.2471723591</v>
      </c>
      <c r="V53" s="368">
        <f t="shared" si="8"/>
        <v>8.830561129</v>
      </c>
      <c r="W53" s="250" t="str">
        <f t="shared" si="9"/>
        <v>False</v>
      </c>
      <c r="X53" s="269">
        <f t="shared" si="10"/>
        <v>0.04243999681</v>
      </c>
    </row>
    <row r="54" ht="12.75" customHeight="1">
      <c r="A54" s="266"/>
      <c r="J54" s="250">
        <f t="shared" si="11"/>
        <v>9</v>
      </c>
      <c r="K54" s="250">
        <f t="shared" si="12"/>
        <v>0.5578063429</v>
      </c>
      <c r="L54" s="250">
        <f t="shared" si="13"/>
        <v>1.8771871</v>
      </c>
      <c r="M54" s="250">
        <f t="shared" si="14"/>
        <v>1.659860883</v>
      </c>
      <c r="N54" s="250">
        <f t="shared" si="1"/>
        <v>2.118128879</v>
      </c>
      <c r="O54" s="250">
        <f t="shared" si="2"/>
        <v>-5.769811627</v>
      </c>
      <c r="P54" s="250" t="str">
        <f t="shared" si="3"/>
        <v>False</v>
      </c>
      <c r="Q54" s="250">
        <f t="shared" si="4"/>
        <v>2.118128879</v>
      </c>
      <c r="R54" s="250">
        <f t="shared" si="15"/>
        <v>0.1819844179</v>
      </c>
      <c r="S54" s="250">
        <f t="shared" si="5"/>
        <v>0.03224559969</v>
      </c>
      <c r="T54" s="250">
        <f t="shared" si="6"/>
        <v>0.08143346074</v>
      </c>
      <c r="U54" s="250">
        <f t="shared" si="7"/>
        <v>0.3328959546</v>
      </c>
      <c r="V54" s="368">
        <f t="shared" si="8"/>
        <v>9.681334804</v>
      </c>
      <c r="W54" s="250" t="str">
        <f t="shared" si="9"/>
        <v>False</v>
      </c>
      <c r="X54" s="269">
        <f t="shared" si="10"/>
        <v>0.05253031918</v>
      </c>
    </row>
    <row r="55" ht="12.75" customHeight="1">
      <c r="A55" s="266"/>
      <c r="I55" s="371"/>
      <c r="J55" s="371">
        <f t="shared" si="11"/>
        <v>10</v>
      </c>
      <c r="K55" s="250">
        <f t="shared" si="12"/>
        <v>0.6573898757</v>
      </c>
      <c r="L55" s="250">
        <f t="shared" si="13"/>
        <v>2.499235177</v>
      </c>
      <c r="M55" s="250">
        <f t="shared" si="14"/>
        <v>2.222409187</v>
      </c>
      <c r="N55" s="250">
        <f t="shared" si="1"/>
        <v>2.386431307</v>
      </c>
      <c r="O55" s="250">
        <f t="shared" si="2"/>
        <v>-4.553298647</v>
      </c>
      <c r="P55" s="250" t="str">
        <f t="shared" si="3"/>
        <v>False</v>
      </c>
      <c r="Q55" s="250">
        <f t="shared" si="4"/>
        <v>2.386431307</v>
      </c>
      <c r="R55" s="250">
        <f t="shared" si="15"/>
        <v>0.2354057609</v>
      </c>
      <c r="S55" s="250">
        <f t="shared" si="5"/>
        <v>0.03633013523</v>
      </c>
      <c r="T55" s="250">
        <f t="shared" si="6"/>
        <v>0.09261777278</v>
      </c>
      <c r="U55" s="250">
        <f t="shared" si="7"/>
        <v>0.4306172275</v>
      </c>
      <c r="V55" s="368">
        <f t="shared" si="8"/>
        <v>10.48257561</v>
      </c>
      <c r="W55" s="250" t="str">
        <f t="shared" si="9"/>
        <v>False</v>
      </c>
      <c r="X55" s="269">
        <f t="shared" si="10"/>
        <v>0.06290996997</v>
      </c>
    </row>
    <row r="56" ht="12.75" customHeight="1">
      <c r="A56" s="266"/>
      <c r="J56" s="250">
        <f t="shared" si="11"/>
        <v>11</v>
      </c>
      <c r="K56" s="250">
        <f t="shared" si="12"/>
        <v>0.7576936154</v>
      </c>
      <c r="L56" s="250">
        <f t="shared" si="13"/>
        <v>3.215508563</v>
      </c>
      <c r="M56" s="250">
        <f t="shared" si="14"/>
        <v>2.872828392</v>
      </c>
      <c r="N56" s="250">
        <f t="shared" si="1"/>
        <v>2.650372172</v>
      </c>
      <c r="O56" s="250">
        <f t="shared" si="2"/>
        <v>-3.483308457</v>
      </c>
      <c r="P56" s="250" t="str">
        <f t="shared" si="3"/>
        <v>False</v>
      </c>
      <c r="Q56" s="250">
        <f t="shared" si="4"/>
        <v>2.650372172</v>
      </c>
      <c r="R56" s="250">
        <f t="shared" si="15"/>
        <v>0.2952135524</v>
      </c>
      <c r="S56" s="250">
        <f t="shared" si="5"/>
        <v>0.04034827196</v>
      </c>
      <c r="T56" s="250">
        <f t="shared" si="6"/>
        <v>0.1037179526</v>
      </c>
      <c r="U56" s="250">
        <f t="shared" si="7"/>
        <v>0.5400209451</v>
      </c>
      <c r="V56" s="368">
        <f t="shared" si="8"/>
        <v>11.24194541</v>
      </c>
      <c r="W56" s="250" t="str">
        <f t="shared" si="9"/>
        <v>False</v>
      </c>
      <c r="X56" s="269">
        <f t="shared" si="10"/>
        <v>0.07352166158</v>
      </c>
    </row>
    <row r="57" ht="12.75" customHeight="1">
      <c r="A57" s="266"/>
      <c r="J57" s="250">
        <f t="shared" si="11"/>
        <v>12</v>
      </c>
      <c r="K57" s="250">
        <f t="shared" si="12"/>
        <v>0.8584921586</v>
      </c>
      <c r="L57" s="250">
        <f t="shared" si="13"/>
        <v>4.026534103</v>
      </c>
      <c r="M57" s="250">
        <f t="shared" si="14"/>
        <v>3.611812035</v>
      </c>
      <c r="N57" s="250">
        <f t="shared" si="1"/>
        <v>2.91026391</v>
      </c>
      <c r="O57" s="250">
        <f t="shared" si="2"/>
        <v>-2.529162763</v>
      </c>
      <c r="P57" s="250" t="str">
        <f t="shared" si="3"/>
        <v>False</v>
      </c>
      <c r="Q57" s="250">
        <f t="shared" si="4"/>
        <v>2.91026391</v>
      </c>
      <c r="R57" s="250">
        <f t="shared" si="15"/>
        <v>0.361252434</v>
      </c>
      <c r="S57" s="250">
        <f t="shared" si="5"/>
        <v>0.04430476632</v>
      </c>
      <c r="T57" s="250">
        <f t="shared" si="6"/>
        <v>0.114733748</v>
      </c>
      <c r="U57" s="250">
        <f t="shared" si="7"/>
        <v>0.6608229168</v>
      </c>
      <c r="V57" s="368">
        <f t="shared" si="8"/>
        <v>11.96538012</v>
      </c>
      <c r="W57" s="250" t="str">
        <f t="shared" si="9"/>
        <v>False</v>
      </c>
      <c r="X57" s="269">
        <f t="shared" si="10"/>
        <v>0.08432522928</v>
      </c>
    </row>
    <row r="58" ht="12.75" customHeight="1">
      <c r="A58" s="266"/>
      <c r="J58" s="250">
        <f t="shared" si="11"/>
        <v>13</v>
      </c>
      <c r="K58" s="250">
        <f t="shared" si="12"/>
        <v>0.9596355969</v>
      </c>
      <c r="L58" s="250">
        <f t="shared" si="13"/>
        <v>4.932700065</v>
      </c>
      <c r="M58" s="250">
        <f t="shared" si="14"/>
        <v>4.43989494</v>
      </c>
      <c r="N58" s="250">
        <f t="shared" si="1"/>
        <v>3.16640375</v>
      </c>
      <c r="O58" s="250">
        <f t="shared" si="2"/>
        <v>-1.668765097</v>
      </c>
      <c r="P58" s="250" t="str">
        <f t="shared" si="3"/>
        <v>False</v>
      </c>
      <c r="Q58" s="250">
        <f t="shared" si="4"/>
        <v>3.16640375</v>
      </c>
      <c r="R58" s="250">
        <f t="shared" si="15"/>
        <v>0.4333820892</v>
      </c>
      <c r="S58" s="250">
        <f t="shared" si="5"/>
        <v>0.04820414317</v>
      </c>
      <c r="T58" s="250">
        <f t="shared" si="6"/>
        <v>0.1256670063</v>
      </c>
      <c r="U58" s="250">
        <f t="shared" si="7"/>
        <v>0.7927664683</v>
      </c>
      <c r="V58" s="368">
        <f t="shared" si="8"/>
        <v>12.65756985</v>
      </c>
      <c r="W58" s="250" t="str">
        <f t="shared" si="9"/>
        <v>False</v>
      </c>
      <c r="X58" s="269">
        <f t="shared" si="10"/>
        <v>0.09529131015</v>
      </c>
    </row>
    <row r="59" ht="12.75" customHeight="1">
      <c r="A59" s="266"/>
      <c r="J59" s="250">
        <f t="shared" si="11"/>
        <v>14</v>
      </c>
      <c r="K59" s="250">
        <f t="shared" si="12"/>
        <v>1.061020681</v>
      </c>
      <c r="L59" s="250">
        <f t="shared" si="13"/>
        <v>5.93429771</v>
      </c>
      <c r="M59" s="250">
        <f t="shared" si="14"/>
        <v>5.357498871</v>
      </c>
      <c r="N59" s="250">
        <f t="shared" si="1"/>
        <v>3.419064487</v>
      </c>
      <c r="O59" s="250">
        <f t="shared" si="2"/>
        <v>-0.8857060803</v>
      </c>
      <c r="P59" s="250" t="str">
        <f t="shared" si="3"/>
        <v>False</v>
      </c>
      <c r="Q59" s="250">
        <f t="shared" si="4"/>
        <v>3.419064487</v>
      </c>
      <c r="R59" s="250">
        <f t="shared" si="15"/>
        <v>0.5114752767</v>
      </c>
      <c r="S59" s="250">
        <f t="shared" si="5"/>
        <v>0.05205055549</v>
      </c>
      <c r="T59" s="250">
        <f t="shared" si="6"/>
        <v>0.1365205762</v>
      </c>
      <c r="U59" s="250">
        <f t="shared" si="7"/>
        <v>0.9356188426</v>
      </c>
      <c r="V59" s="368">
        <f t="shared" si="8"/>
        <v>13.32228678</v>
      </c>
      <c r="W59" s="250" t="str">
        <f t="shared" si="9"/>
        <v>False</v>
      </c>
      <c r="X59" s="269">
        <f t="shared" si="10"/>
        <v>0.1063976969</v>
      </c>
    </row>
    <row r="60" ht="12.75" customHeight="1">
      <c r="A60" s="266"/>
      <c r="I60" s="371"/>
      <c r="J60" s="371">
        <f t="shared" si="11"/>
        <v>15</v>
      </c>
      <c r="K60" s="250">
        <f t="shared" si="12"/>
        <v>1.162574246</v>
      </c>
      <c r="L60" s="250">
        <f t="shared" si="13"/>
        <v>7.031548394</v>
      </c>
      <c r="M60" s="250">
        <f t="shared" si="14"/>
        <v>6.36496259</v>
      </c>
      <c r="N60" s="250">
        <f t="shared" si="1"/>
        <v>3.668492604</v>
      </c>
      <c r="O60" s="250">
        <f t="shared" si="2"/>
        <v>-0.1674845947</v>
      </c>
      <c r="P60" s="250" t="str">
        <f t="shared" si="3"/>
        <v>False</v>
      </c>
      <c r="Q60" s="250">
        <f t="shared" si="4"/>
        <v>3.668492604</v>
      </c>
      <c r="R60" s="250">
        <f t="shared" si="15"/>
        <v>0.5954160609</v>
      </c>
      <c r="S60" s="250">
        <f t="shared" si="5"/>
        <v>0.05584775559</v>
      </c>
      <c r="T60" s="250">
        <f t="shared" si="6"/>
        <v>0.1472977328</v>
      </c>
      <c r="U60" s="250">
        <f t="shared" si="7"/>
        <v>1.089167964</v>
      </c>
      <c r="V60" s="368">
        <f t="shared" si="8"/>
        <v>13.96261301</v>
      </c>
      <c r="W60" s="250" t="str">
        <f t="shared" si="9"/>
        <v>False</v>
      </c>
      <c r="X60" s="269">
        <f t="shared" si="10"/>
        <v>0.1176271186</v>
      </c>
    </row>
    <row r="61" ht="12.75" customHeight="1">
      <c r="A61" s="266"/>
      <c r="J61" s="250">
        <f t="shared" si="11"/>
        <v>16</v>
      </c>
      <c r="K61" s="250">
        <f t="shared" si="12"/>
        <v>1.264243228</v>
      </c>
      <c r="L61" s="250">
        <f t="shared" si="13"/>
        <v>8.224621879</v>
      </c>
      <c r="M61" s="250">
        <f t="shared" si="14"/>
        <v>7.462562373</v>
      </c>
      <c r="N61" s="250">
        <f t="shared" si="1"/>
        <v>3.914909386</v>
      </c>
      <c r="O61" s="250">
        <f t="shared" si="2"/>
        <v>0.4956310801</v>
      </c>
      <c r="P61" s="250" t="str">
        <f t="shared" si="3"/>
        <v>False</v>
      </c>
      <c r="Q61" s="250">
        <f t="shared" si="4"/>
        <v>3.914909386</v>
      </c>
      <c r="R61" s="250">
        <f t="shared" si="15"/>
        <v>0.6850982917</v>
      </c>
      <c r="S61" s="250">
        <f t="shared" si="5"/>
        <v>0.05959911226</v>
      </c>
      <c r="T61" s="250">
        <f t="shared" si="6"/>
        <v>0.1580018718</v>
      </c>
      <c r="U61" s="250">
        <f t="shared" si="7"/>
        <v>1.253219657</v>
      </c>
      <c r="V61" s="368">
        <f t="shared" si="8"/>
        <v>14.58110218</v>
      </c>
      <c r="W61" s="250" t="str">
        <f t="shared" si="9"/>
        <v>False</v>
      </c>
      <c r="X61" s="269">
        <f t="shared" si="10"/>
        <v>0.1289658269</v>
      </c>
    </row>
    <row r="62" ht="12.75" customHeight="1">
      <c r="A62" s="270"/>
      <c r="B62" s="371"/>
      <c r="C62" s="371"/>
      <c r="D62" s="371"/>
      <c r="E62" s="371"/>
      <c r="F62" s="371"/>
      <c r="G62" s="371"/>
      <c r="H62" s="371"/>
      <c r="J62" s="250">
        <f t="shared" si="11"/>
        <v>17</v>
      </c>
      <c r="K62" s="250">
        <f t="shared" si="12"/>
        <v>1.365988388</v>
      </c>
      <c r="L62" s="250">
        <f t="shared" si="13"/>
        <v>9.513649053</v>
      </c>
      <c r="M62" s="250">
        <f t="shared" si="14"/>
        <v>8.650526444</v>
      </c>
      <c r="N62" s="250">
        <f t="shared" si="1"/>
        <v>4.158513156</v>
      </c>
      <c r="O62" s="250">
        <f t="shared" si="2"/>
        <v>1.111358284</v>
      </c>
      <c r="P62" s="250" t="str">
        <f t="shared" si="3"/>
        <v>False</v>
      </c>
      <c r="Q62" s="250">
        <f t="shared" si="4"/>
        <v>4.158513156</v>
      </c>
      <c r="R62" s="250">
        <f t="shared" si="15"/>
        <v>0.78042432</v>
      </c>
      <c r="S62" s="250">
        <f t="shared" si="5"/>
        <v>0.0633076447</v>
      </c>
      <c r="T62" s="250">
        <f t="shared" si="6"/>
        <v>0.1686363474</v>
      </c>
      <c r="U62" s="250">
        <f t="shared" si="7"/>
        <v>1.427595296</v>
      </c>
      <c r="V62" s="368">
        <f t="shared" si="8"/>
        <v>15.17989629</v>
      </c>
      <c r="W62" s="250" t="str">
        <f t="shared" si="9"/>
        <v>False</v>
      </c>
      <c r="X62" s="269">
        <f t="shared" si="10"/>
        <v>0.1404026608</v>
      </c>
    </row>
    <row r="63" ht="12.75" customHeight="1">
      <c r="A63" s="266"/>
      <c r="J63" s="250">
        <f t="shared" si="11"/>
        <v>18</v>
      </c>
      <c r="K63" s="250">
        <f t="shared" si="12"/>
        <v>1.467780253</v>
      </c>
      <c r="L63" s="250">
        <f t="shared" si="13"/>
        <v>10.89873102</v>
      </c>
      <c r="M63" s="250">
        <f t="shared" si="14"/>
        <v>9.929045393</v>
      </c>
      <c r="N63" s="250">
        <f t="shared" si="1"/>
        <v>4.399481788</v>
      </c>
      <c r="O63" s="250">
        <f t="shared" si="2"/>
        <v>1.685915743</v>
      </c>
      <c r="P63" s="250" t="str">
        <f t="shared" si="3"/>
        <v>False</v>
      </c>
      <c r="Q63" s="250">
        <f t="shared" si="4"/>
        <v>4.399481788</v>
      </c>
      <c r="R63" s="250">
        <f t="shared" si="15"/>
        <v>0.8813039187</v>
      </c>
      <c r="S63" s="250">
        <f t="shared" si="5"/>
        <v>0.06697606078</v>
      </c>
      <c r="T63" s="250">
        <f t="shared" si="6"/>
        <v>0.1792043883</v>
      </c>
      <c r="U63" s="250">
        <f t="shared" si="7"/>
        <v>1.612129833</v>
      </c>
      <c r="V63" s="368">
        <f t="shared" si="8"/>
        <v>15.76081179</v>
      </c>
      <c r="W63" s="250" t="str">
        <f t="shared" si="9"/>
        <v>False</v>
      </c>
      <c r="X63" s="269">
        <f t="shared" si="10"/>
        <v>0.1519284064</v>
      </c>
    </row>
    <row r="64" ht="12.75" customHeight="1">
      <c r="A64" s="266"/>
      <c r="J64" s="250">
        <f t="shared" si="11"/>
        <v>19</v>
      </c>
      <c r="K64" s="250">
        <f t="shared" si="12"/>
        <v>1.569596387</v>
      </c>
      <c r="L64" s="250">
        <f t="shared" si="13"/>
        <v>12.3799457</v>
      </c>
      <c r="M64" s="250">
        <f t="shared" si="14"/>
        <v>11.29827987</v>
      </c>
      <c r="N64" s="250">
        <f t="shared" si="1"/>
        <v>4.637975141</v>
      </c>
      <c r="O64" s="250">
        <f t="shared" si="2"/>
        <v>2.224385171</v>
      </c>
      <c r="P64" s="250" t="str">
        <f t="shared" si="3"/>
        <v>False</v>
      </c>
      <c r="Q64" s="250">
        <f t="shared" si="4"/>
        <v>4.637975141</v>
      </c>
      <c r="R64" s="250">
        <f t="shared" si="15"/>
        <v>0.9876533761</v>
      </c>
      <c r="S64" s="250">
        <f t="shared" si="5"/>
        <v>0.07060679415</v>
      </c>
      <c r="T64" s="250">
        <f t="shared" si="6"/>
        <v>0.1897090573</v>
      </c>
      <c r="U64" s="250">
        <f t="shared" si="7"/>
        <v>1.806670138</v>
      </c>
      <c r="V64" s="368">
        <f t="shared" si="8"/>
        <v>16.32540417</v>
      </c>
      <c r="W64" s="250" t="str">
        <f t="shared" si="9"/>
        <v>False</v>
      </c>
      <c r="X64" s="269">
        <f t="shared" si="10"/>
        <v>0.1635353464</v>
      </c>
    </row>
    <row r="65" ht="12.75" customHeight="1">
      <c r="A65" s="266"/>
      <c r="I65" s="371"/>
      <c r="J65" s="371">
        <f t="shared" si="11"/>
        <v>20</v>
      </c>
      <c r="K65" s="250">
        <f t="shared" si="12"/>
        <v>1.671419531</v>
      </c>
      <c r="L65" s="250">
        <f t="shared" si="13"/>
        <v>13.95735277</v>
      </c>
      <c r="M65" s="250">
        <f t="shared" si="14"/>
        <v>12.75836635</v>
      </c>
      <c r="N65" s="250">
        <f t="shared" si="1"/>
        <v>4.874137276</v>
      </c>
      <c r="O65" s="250">
        <f t="shared" si="2"/>
        <v>2.730970628</v>
      </c>
      <c r="P65" s="250" t="str">
        <f t="shared" si="3"/>
        <v>False</v>
      </c>
      <c r="Q65" s="250">
        <f t="shared" si="4"/>
        <v>4.874137276</v>
      </c>
      <c r="R65" s="250">
        <f t="shared" si="15"/>
        <v>1.099394731</v>
      </c>
      <c r="S65" s="250">
        <f t="shared" si="5"/>
        <v>0.07420203792</v>
      </c>
      <c r="T65" s="250">
        <f t="shared" si="6"/>
        <v>0.2001532357</v>
      </c>
      <c r="U65" s="250">
        <f t="shared" si="7"/>
        <v>2.0110736</v>
      </c>
      <c r="V65" s="368">
        <f t="shared" si="8"/>
        <v>16.87501707</v>
      </c>
      <c r="W65" s="250" t="str">
        <f t="shared" si="9"/>
        <v>False</v>
      </c>
      <c r="X65" s="269">
        <f t="shared" si="10"/>
        <v>0.175216936</v>
      </c>
    </row>
    <row r="66" ht="12.75" customHeight="1">
      <c r="A66" s="266"/>
      <c r="J66" s="250">
        <f t="shared" si="11"/>
        <v>21</v>
      </c>
      <c r="K66" s="250">
        <f t="shared" si="12"/>
        <v>1.773236289</v>
      </c>
      <c r="L66" s="250">
        <f t="shared" si="13"/>
        <v>15.63099737</v>
      </c>
      <c r="M66" s="250">
        <f t="shared" si="14"/>
        <v>14.30942162</v>
      </c>
      <c r="N66" s="250">
        <f t="shared" si="1"/>
        <v>5.108098419</v>
      </c>
      <c r="O66" s="250">
        <f t="shared" si="2"/>
        <v>3.209188303</v>
      </c>
      <c r="P66" s="250" t="str">
        <f t="shared" si="3"/>
        <v>False</v>
      </c>
      <c r="Q66" s="250">
        <f t="shared" si="4"/>
        <v>5.108098419</v>
      </c>
      <c r="R66" s="250">
        <f t="shared" si="15"/>
        <v>1.216455126</v>
      </c>
      <c r="S66" s="250">
        <f t="shared" si="5"/>
        <v>0.07776377462</v>
      </c>
      <c r="T66" s="250">
        <f t="shared" si="6"/>
        <v>0.2105396206</v>
      </c>
      <c r="U66" s="250">
        <f t="shared" si="7"/>
        <v>2.225206943</v>
      </c>
      <c r="V66" s="368">
        <f t="shared" si="8"/>
        <v>17.41082028</v>
      </c>
      <c r="W66" s="250" t="str">
        <f t="shared" si="9"/>
        <v>False</v>
      </c>
      <c r="X66" s="269">
        <f t="shared" si="10"/>
        <v>0.1869675627</v>
      </c>
    </row>
    <row r="67" ht="12.75" customHeight="1">
      <c r="A67" s="270"/>
      <c r="B67" s="371"/>
      <c r="C67" s="371"/>
      <c r="D67" s="371"/>
      <c r="E67" s="371"/>
      <c r="F67" s="371"/>
      <c r="G67" s="371"/>
      <c r="H67" s="371"/>
      <c r="J67" s="250">
        <f t="shared" si="11"/>
        <v>22</v>
      </c>
      <c r="K67" s="250">
        <f t="shared" si="12"/>
        <v>1.875036194</v>
      </c>
      <c r="L67" s="250">
        <f t="shared" si="13"/>
        <v>17.40091293</v>
      </c>
      <c r="M67" s="250">
        <f t="shared" si="14"/>
        <v>15.95154614</v>
      </c>
      <c r="N67" s="250">
        <f t="shared" si="1"/>
        <v>5.339976664</v>
      </c>
      <c r="O67" s="250">
        <f t="shared" si="2"/>
        <v>3.662007892</v>
      </c>
      <c r="P67" s="250" t="str">
        <f t="shared" si="3"/>
        <v>False</v>
      </c>
      <c r="Q67" s="250">
        <f t="shared" si="4"/>
        <v>5.339976664</v>
      </c>
      <c r="R67" s="250">
        <f t="shared" si="15"/>
        <v>1.338766252</v>
      </c>
      <c r="S67" s="250">
        <f t="shared" si="5"/>
        <v>0.08129380206</v>
      </c>
      <c r="T67" s="250">
        <f t="shared" si="6"/>
        <v>0.2208707306</v>
      </c>
      <c r="U67" s="250">
        <f t="shared" si="7"/>
        <v>2.448945215</v>
      </c>
      <c r="V67" s="368">
        <f t="shared" si="8"/>
        <v>17.93383944</v>
      </c>
      <c r="W67" s="250" t="str">
        <f t="shared" si="9"/>
        <v>False</v>
      </c>
      <c r="X67" s="269">
        <f t="shared" si="10"/>
        <v>0.1987823667</v>
      </c>
    </row>
    <row r="68" ht="12.75" customHeight="1">
      <c r="A68" s="266"/>
      <c r="J68" s="250">
        <f t="shared" si="11"/>
        <v>23</v>
      </c>
      <c r="K68" s="250">
        <f t="shared" si="12"/>
        <v>1.976811027</v>
      </c>
      <c r="L68" s="250">
        <f t="shared" si="13"/>
        <v>19.26712342</v>
      </c>
      <c r="M68" s="250">
        <f t="shared" si="14"/>
        <v>17.68482686</v>
      </c>
      <c r="N68" s="250">
        <f t="shared" si="1"/>
        <v>5.569879451</v>
      </c>
      <c r="O68" s="250">
        <f t="shared" si="2"/>
        <v>4.091959599</v>
      </c>
      <c r="P68" s="250" t="str">
        <f t="shared" si="3"/>
        <v>False</v>
      </c>
      <c r="Q68" s="250">
        <f t="shared" si="4"/>
        <v>5.569879451</v>
      </c>
      <c r="R68" s="250">
        <f t="shared" si="15"/>
        <v>1.466263881</v>
      </c>
      <c r="S68" s="250">
        <f t="shared" si="5"/>
        <v>0.08479375586</v>
      </c>
      <c r="T68" s="250">
        <f t="shared" si="6"/>
        <v>0.2311489144</v>
      </c>
      <c r="U68" s="250">
        <f t="shared" si="7"/>
        <v>2.682170924</v>
      </c>
      <c r="V68" s="368">
        <f t="shared" si="8"/>
        <v>18.44497957</v>
      </c>
      <c r="W68" s="250" t="str">
        <f t="shared" si="9"/>
        <v>False</v>
      </c>
      <c r="X68" s="269">
        <f t="shared" si="10"/>
        <v>0.2106571037</v>
      </c>
    </row>
    <row r="69" ht="12.75" customHeight="1">
      <c r="A69" s="266"/>
      <c r="J69" s="250">
        <f t="shared" si="11"/>
        <v>24</v>
      </c>
      <c r="K69" s="250">
        <f t="shared" si="12"/>
        <v>2.078554311</v>
      </c>
      <c r="L69" s="250">
        <f t="shared" si="13"/>
        <v>21.22964505</v>
      </c>
      <c r="M69" s="250">
        <f t="shared" si="14"/>
        <v>19.50933927</v>
      </c>
      <c r="N69" s="250">
        <f t="shared" si="1"/>
        <v>5.797904833</v>
      </c>
      <c r="O69" s="250">
        <f t="shared" si="2"/>
        <v>4.501216296</v>
      </c>
      <c r="P69" s="250" t="str">
        <f t="shared" si="3"/>
        <v>False</v>
      </c>
      <c r="Q69" s="250">
        <f t="shared" si="4"/>
        <v>5.797904833</v>
      </c>
      <c r="R69" s="250">
        <f t="shared" si="15"/>
        <v>1.598887455</v>
      </c>
      <c r="S69" s="250">
        <f t="shared" si="5"/>
        <v>0.08826512876</v>
      </c>
      <c r="T69" s="250">
        <f t="shared" si="6"/>
        <v>0.241376362</v>
      </c>
      <c r="U69" s="250">
        <f t="shared" si="7"/>
        <v>2.924773295</v>
      </c>
      <c r="V69" s="368">
        <f t="shared" si="8"/>
        <v>18.94504396</v>
      </c>
      <c r="W69" s="250" t="str">
        <f t="shared" si="9"/>
        <v>False</v>
      </c>
      <c r="X69" s="269">
        <f t="shared" si="10"/>
        <v>0.2225880381</v>
      </c>
    </row>
    <row r="70" ht="12.75" customHeight="1">
      <c r="A70" s="266"/>
      <c r="I70" s="371"/>
      <c r="J70" s="371">
        <f t="shared" si="11"/>
        <v>25</v>
      </c>
      <c r="K70" s="250">
        <f t="shared" si="12"/>
        <v>2.180260937</v>
      </c>
      <c r="L70" s="250">
        <f t="shared" si="13"/>
        <v>23.28848766</v>
      </c>
      <c r="M70" s="250">
        <f t="shared" si="14"/>
        <v>21.42514925</v>
      </c>
      <c r="N70" s="250">
        <f t="shared" si="1"/>
        <v>6.024142574</v>
      </c>
      <c r="O70" s="250">
        <f t="shared" si="2"/>
        <v>4.891657415</v>
      </c>
      <c r="P70" s="250" t="str">
        <f t="shared" si="3"/>
        <v>False</v>
      </c>
      <c r="Q70" s="250">
        <f t="shared" si="4"/>
        <v>6.024142574</v>
      </c>
      <c r="R70" s="250">
        <f t="shared" si="15"/>
        <v>1.736579736</v>
      </c>
      <c r="S70" s="250">
        <f t="shared" si="5"/>
        <v>0.09170928728</v>
      </c>
      <c r="T70" s="250">
        <f t="shared" si="6"/>
        <v>0.251555116</v>
      </c>
      <c r="U70" s="250">
        <f t="shared" si="7"/>
        <v>3.176647624</v>
      </c>
      <c r="V70" s="368">
        <f t="shared" si="8"/>
        <v>19.43474936</v>
      </c>
      <c r="W70" s="250" t="str">
        <f t="shared" si="9"/>
        <v>False</v>
      </c>
      <c r="X70" s="269">
        <f t="shared" si="10"/>
        <v>0.2345718591</v>
      </c>
    </row>
    <row r="71" ht="12.75" customHeight="1">
      <c r="A71" s="266"/>
      <c r="I71" s="371"/>
      <c r="J71" s="250">
        <f t="shared" si="11"/>
        <v>26</v>
      </c>
      <c r="K71" s="250">
        <f t="shared" si="12"/>
        <v>2.281926873</v>
      </c>
      <c r="L71" s="250">
        <f t="shared" si="13"/>
        <v>25.44365586</v>
      </c>
      <c r="M71" s="250">
        <f t="shared" si="14"/>
        <v>23.43231441</v>
      </c>
      <c r="N71" s="250">
        <f t="shared" si="1"/>
        <v>6.248675085</v>
      </c>
      <c r="O71" s="250">
        <f t="shared" si="2"/>
        <v>5.264919245</v>
      </c>
      <c r="P71" s="250" t="str">
        <f t="shared" si="3"/>
        <v>False</v>
      </c>
      <c r="Q71" s="250">
        <f t="shared" si="4"/>
        <v>6.248675085</v>
      </c>
      <c r="R71" s="250">
        <f t="shared" si="15"/>
        <v>1.879286495</v>
      </c>
      <c r="S71" s="250">
        <f t="shared" si="5"/>
        <v>0.09512748602</v>
      </c>
      <c r="T71" s="250">
        <f t="shared" si="6"/>
        <v>0.261687083</v>
      </c>
      <c r="U71" s="250">
        <f t="shared" si="7"/>
        <v>3.437694715</v>
      </c>
      <c r="V71" s="368">
        <f t="shared" si="8"/>
        <v>19.9147385</v>
      </c>
      <c r="W71" s="250" t="str">
        <f t="shared" si="9"/>
        <v>False</v>
      </c>
      <c r="X71" s="269">
        <f t="shared" si="10"/>
        <v>0.2466056142</v>
      </c>
    </row>
    <row r="72" ht="12.75" customHeight="1">
      <c r="A72" s="270"/>
      <c r="B72" s="371"/>
      <c r="C72" s="371"/>
      <c r="D72" s="371"/>
      <c r="E72" s="371"/>
      <c r="F72" s="371"/>
      <c r="G72" s="371"/>
      <c r="H72" s="371"/>
      <c r="J72" s="250">
        <f t="shared" si="11"/>
        <v>27</v>
      </c>
      <c r="K72" s="250">
        <f t="shared" si="12"/>
        <v>2.383548949</v>
      </c>
      <c r="L72" s="250">
        <f t="shared" si="13"/>
        <v>27.69514986</v>
      </c>
      <c r="M72" s="250">
        <f t="shared" si="14"/>
        <v>25.53088531</v>
      </c>
      <c r="N72" s="250">
        <f t="shared" si="1"/>
        <v>6.471578244</v>
      </c>
      <c r="O72" s="250">
        <f t="shared" si="2"/>
        <v>5.622434923</v>
      </c>
      <c r="P72" s="250" t="str">
        <f t="shared" si="3"/>
        <v>False</v>
      </c>
      <c r="Q72" s="250">
        <f t="shared" si="4"/>
        <v>6.471578244</v>
      </c>
      <c r="R72" s="250">
        <f t="shared" si="15"/>
        <v>2.026956251</v>
      </c>
      <c r="S72" s="250">
        <f t="shared" si="5"/>
        <v>0.09852088013</v>
      </c>
      <c r="T72" s="250">
        <f t="shared" si="6"/>
        <v>0.2717740444</v>
      </c>
      <c r="U72" s="250">
        <f t="shared" si="7"/>
        <v>3.707820394</v>
      </c>
      <c r="V72" s="368">
        <f t="shared" si="8"/>
        <v>20.38559027</v>
      </c>
      <c r="W72" s="250" t="str">
        <f t="shared" si="9"/>
        <v>False</v>
      </c>
      <c r="X72" s="269">
        <f t="shared" si="10"/>
        <v>0.2586866553</v>
      </c>
    </row>
    <row r="73" ht="12.75" customHeight="1">
      <c r="A73" s="266"/>
      <c r="J73" s="250">
        <f t="shared" si="11"/>
        <v>28</v>
      </c>
      <c r="K73" s="250">
        <f t="shared" si="12"/>
        <v>2.485124682</v>
      </c>
      <c r="L73" s="250">
        <f t="shared" si="13"/>
        <v>30.04296625</v>
      </c>
      <c r="M73" s="250">
        <f t="shared" si="14"/>
        <v>27.7209064</v>
      </c>
      <c r="N73" s="250">
        <f t="shared" si="1"/>
        <v>6.6929221</v>
      </c>
      <c r="O73" s="250">
        <f t="shared" si="2"/>
        <v>5.965466569</v>
      </c>
      <c r="P73" s="250" t="str">
        <f t="shared" si="3"/>
        <v>False</v>
      </c>
      <c r="Q73" s="250">
        <f t="shared" si="4"/>
        <v>6.6929221</v>
      </c>
      <c r="R73" s="250">
        <f t="shared" si="15"/>
        <v>2.17954003</v>
      </c>
      <c r="S73" s="250">
        <f t="shared" si="5"/>
        <v>0.101890536</v>
      </c>
      <c r="T73" s="250">
        <f t="shared" si="6"/>
        <v>0.2818176665</v>
      </c>
      <c r="U73" s="250">
        <f t="shared" si="7"/>
        <v>3.986935074</v>
      </c>
      <c r="V73" s="368">
        <f t="shared" si="8"/>
        <v>20.84782825</v>
      </c>
      <c r="W73" s="250" t="str">
        <f t="shared" si="9"/>
        <v>False</v>
      </c>
      <c r="X73" s="269">
        <f t="shared" si="10"/>
        <v>0.2708125949</v>
      </c>
      <c r="Y73" s="371"/>
      <c r="Z73" s="371"/>
    </row>
    <row r="74" ht="12.75" customHeight="1">
      <c r="A74" s="266"/>
      <c r="J74" s="250">
        <f t="shared" si="11"/>
        <v>29</v>
      </c>
      <c r="K74" s="250">
        <f t="shared" si="12"/>
        <v>2.586652146</v>
      </c>
      <c r="L74" s="250">
        <f t="shared" si="13"/>
        <v>32.48709858</v>
      </c>
      <c r="M74" s="250">
        <f t="shared" si="14"/>
        <v>30.00241683</v>
      </c>
      <c r="N74" s="250">
        <f t="shared" si="1"/>
        <v>6.912771481</v>
      </c>
      <c r="O74" s="250">
        <f t="shared" si="2"/>
        <v>6.295131334</v>
      </c>
      <c r="P74" s="250" t="str">
        <f t="shared" si="3"/>
        <v>False</v>
      </c>
      <c r="Q74" s="250">
        <f t="shared" si="4"/>
        <v>6.912771481</v>
      </c>
      <c r="R74" s="250">
        <f t="shared" si="15"/>
        <v>2.336991156</v>
      </c>
      <c r="S74" s="250">
        <f t="shared" si="5"/>
        <v>0.1052374405</v>
      </c>
      <c r="T74" s="250">
        <f t="shared" si="6"/>
        <v>0.2918195102</v>
      </c>
      <c r="U74" s="250">
        <f t="shared" si="7"/>
        <v>4.274953376</v>
      </c>
      <c r="V74" s="368">
        <f t="shared" si="8"/>
        <v>21.30192781</v>
      </c>
      <c r="W74" s="250" t="str">
        <f t="shared" si="9"/>
        <v>False</v>
      </c>
      <c r="X74" s="269">
        <f t="shared" si="10"/>
        <v>0.2829812706</v>
      </c>
    </row>
    <row r="75" ht="12.75" customHeight="1">
      <c r="A75" s="270"/>
      <c r="B75" s="371"/>
      <c r="C75" s="371"/>
      <c r="D75" s="371"/>
      <c r="E75" s="371"/>
      <c r="I75" s="371"/>
      <c r="J75" s="371">
        <f t="shared" si="11"/>
        <v>30</v>
      </c>
      <c r="K75" s="250">
        <f t="shared" si="12"/>
        <v>2.688129865</v>
      </c>
      <c r="L75" s="250">
        <f t="shared" si="13"/>
        <v>35.02753786</v>
      </c>
      <c r="M75" s="250">
        <f t="shared" si="14"/>
        <v>32.37545114</v>
      </c>
      <c r="N75" s="250">
        <f t="shared" si="1"/>
        <v>7.131186532</v>
      </c>
      <c r="O75" s="250">
        <f t="shared" si="2"/>
        <v>6.612422678</v>
      </c>
      <c r="P75" s="250" t="str">
        <f t="shared" si="3"/>
        <v>False</v>
      </c>
      <c r="Q75" s="250">
        <f t="shared" si="4"/>
        <v>7.131186532</v>
      </c>
      <c r="R75" s="250">
        <f t="shared" si="15"/>
        <v>2.499265072</v>
      </c>
      <c r="S75" s="250">
        <f t="shared" si="5"/>
        <v>0.1085625093</v>
      </c>
      <c r="T75" s="250">
        <f t="shared" si="6"/>
        <v>0.3017810391</v>
      </c>
      <c r="U75" s="250">
        <f t="shared" si="7"/>
        <v>4.57179379</v>
      </c>
      <c r="V75" s="368">
        <f t="shared" si="8"/>
        <v>21.74832209</v>
      </c>
      <c r="W75" s="250" t="str">
        <f t="shared" si="9"/>
        <v>False</v>
      </c>
      <c r="X75" s="269">
        <f t="shared" si="10"/>
        <v>0.2951907152</v>
      </c>
    </row>
    <row r="76" ht="12.75" customHeight="1">
      <c r="A76" s="266"/>
      <c r="J76" s="250">
        <f t="shared" si="11"/>
        <v>31</v>
      </c>
      <c r="K76" s="250">
        <f t="shared" si="12"/>
        <v>2.789556729</v>
      </c>
      <c r="L76" s="250">
        <f t="shared" si="13"/>
        <v>37.66427294</v>
      </c>
      <c r="M76" s="250">
        <f t="shared" si="14"/>
        <v>34.84003979</v>
      </c>
      <c r="N76" s="250">
        <f t="shared" si="1"/>
        <v>7.348223176</v>
      </c>
      <c r="O76" s="250">
        <f t="shared" si="2"/>
        <v>6.918227907</v>
      </c>
      <c r="P76" s="250" t="str">
        <f t="shared" si="3"/>
        <v>False</v>
      </c>
      <c r="Q76" s="250">
        <f t="shared" si="4"/>
        <v>7.348223176</v>
      </c>
      <c r="R76" s="250">
        <f t="shared" si="15"/>
        <v>2.666319169</v>
      </c>
      <c r="S76" s="250">
        <f t="shared" si="5"/>
        <v>0.1118665938</v>
      </c>
      <c r="T76" s="250">
        <f t="shared" si="6"/>
        <v>0.3117036281</v>
      </c>
      <c r="U76" s="250">
        <f t="shared" si="7"/>
        <v>4.877378378</v>
      </c>
      <c r="V76" s="368">
        <f t="shared" si="8"/>
        <v>22.18740706</v>
      </c>
      <c r="W76" s="250" t="str">
        <f t="shared" si="9"/>
        <v>False</v>
      </c>
      <c r="X76" s="269">
        <f t="shared" si="10"/>
        <v>0.3074391317</v>
      </c>
    </row>
    <row r="77" ht="12.75" customHeight="1">
      <c r="A77" s="270"/>
      <c r="B77" s="371"/>
      <c r="C77" s="371"/>
      <c r="D77" s="371"/>
      <c r="E77" s="371"/>
      <c r="F77" s="371"/>
      <c r="G77" s="371"/>
      <c r="H77" s="371"/>
      <c r="J77" s="250">
        <f t="shared" si="11"/>
        <v>32</v>
      </c>
      <c r="K77" s="250">
        <f t="shared" si="12"/>
        <v>2.89093193</v>
      </c>
      <c r="L77" s="250">
        <f t="shared" si="13"/>
        <v>40.39729089</v>
      </c>
      <c r="M77" s="250">
        <f t="shared" si="14"/>
        <v>37.39620973</v>
      </c>
      <c r="N77" s="250">
        <f t="shared" si="1"/>
        <v>7.563933531</v>
      </c>
      <c r="O77" s="250">
        <f t="shared" si="2"/>
        <v>7.21334271</v>
      </c>
      <c r="P77" s="250" t="str">
        <f t="shared" si="3"/>
        <v>False</v>
      </c>
      <c r="Q77" s="250">
        <f t="shared" si="4"/>
        <v>7.563933531</v>
      </c>
      <c r="R77" s="250">
        <f t="shared" si="15"/>
        <v>2.838112648</v>
      </c>
      <c r="S77" s="250">
        <f t="shared" si="5"/>
        <v>0.1151504873</v>
      </c>
      <c r="T77" s="250">
        <f t="shared" si="6"/>
        <v>0.3215885698</v>
      </c>
      <c r="U77" s="250">
        <f t="shared" si="7"/>
        <v>5.191632503</v>
      </c>
      <c r="V77" s="368">
        <f t="shared" si="8"/>
        <v>22.61954583</v>
      </c>
      <c r="W77" s="250" t="str">
        <f t="shared" si="9"/>
        <v>False</v>
      </c>
      <c r="X77" s="269">
        <f t="shared" si="10"/>
        <v>0.3197248731</v>
      </c>
    </row>
    <row r="78" ht="12.75" customHeight="1">
      <c r="A78" s="266"/>
      <c r="F78" s="371"/>
      <c r="G78" s="371"/>
      <c r="H78" s="371"/>
      <c r="J78" s="250">
        <f t="shared" si="11"/>
        <v>33</v>
      </c>
      <c r="K78" s="250">
        <f t="shared" si="12"/>
        <v>2.992254904</v>
      </c>
      <c r="L78" s="250">
        <f t="shared" si="13"/>
        <v>43.22657728</v>
      </c>
      <c r="M78" s="250">
        <f t="shared" si="14"/>
        <v>40.04398472</v>
      </c>
      <c r="N78" s="250">
        <f t="shared" si="1"/>
        <v>7.778366258</v>
      </c>
      <c r="O78" s="250">
        <f t="shared" si="2"/>
        <v>7.498483307</v>
      </c>
      <c r="P78" s="250" t="str">
        <f t="shared" si="3"/>
        <v>False</v>
      </c>
      <c r="Q78" s="250">
        <f t="shared" si="4"/>
        <v>7.778366258</v>
      </c>
      <c r="R78" s="250">
        <f t="shared" si="15"/>
        <v>3.014606378</v>
      </c>
      <c r="S78" s="250">
        <f t="shared" si="5"/>
        <v>0.1184149308</v>
      </c>
      <c r="T78" s="250">
        <f t="shared" si="6"/>
        <v>0.3314370819</v>
      </c>
      <c r="U78" s="250">
        <f t="shared" si="7"/>
        <v>5.514484589</v>
      </c>
      <c r="V78" s="368">
        <f t="shared" si="8"/>
        <v>23.04507232</v>
      </c>
      <c r="W78" s="250" t="str">
        <f t="shared" si="9"/>
        <v>False</v>
      </c>
      <c r="X78" s="269">
        <f t="shared" si="10"/>
        <v>0.3320464242</v>
      </c>
    </row>
    <row r="79" ht="12.75" customHeight="1">
      <c r="A79" s="266"/>
      <c r="J79" s="250">
        <f t="shared" si="11"/>
        <v>34</v>
      </c>
      <c r="K79" s="250">
        <f t="shared" si="12"/>
        <v>3.093525288</v>
      </c>
      <c r="L79" s="250">
        <f t="shared" si="13"/>
        <v>46.15211638</v>
      </c>
      <c r="M79" s="250">
        <f t="shared" si="14"/>
        <v>42.78338576</v>
      </c>
      <c r="N79" s="250">
        <f t="shared" si="1"/>
        <v>7.991566889</v>
      </c>
      <c r="O79" s="250">
        <f t="shared" si="2"/>
        <v>7.774296643</v>
      </c>
      <c r="P79" s="250" t="str">
        <f t="shared" si="3"/>
        <v>False</v>
      </c>
      <c r="Q79" s="250">
        <f t="shared" si="4"/>
        <v>7.991566889</v>
      </c>
      <c r="R79" s="250">
        <f t="shared" si="15"/>
        <v>3.195762788</v>
      </c>
      <c r="S79" s="250">
        <f t="shared" si="5"/>
        <v>0.1216606172</v>
      </c>
      <c r="T79" s="250">
        <f t="shared" si="6"/>
        <v>0.3412503123</v>
      </c>
      <c r="U79" s="250">
        <f t="shared" si="7"/>
        <v>5.845865906</v>
      </c>
      <c r="V79" s="368">
        <f t="shared" si="8"/>
        <v>23.46429446</v>
      </c>
      <c r="W79" s="250" t="str">
        <f t="shared" si="9"/>
        <v>False</v>
      </c>
      <c r="X79" s="269">
        <f t="shared" si="10"/>
        <v>0.3444023867</v>
      </c>
    </row>
    <row r="80" ht="12.75" customHeight="1">
      <c r="A80" s="266"/>
      <c r="I80" s="371"/>
      <c r="J80" s="371">
        <f t="shared" si="11"/>
        <v>35</v>
      </c>
      <c r="K80" s="250">
        <f t="shared" si="12"/>
        <v>3.19474289</v>
      </c>
      <c r="L80" s="250">
        <f t="shared" si="13"/>
        <v>49.17389144</v>
      </c>
      <c r="M80" s="250">
        <f t="shared" si="14"/>
        <v>45.61443136</v>
      </c>
      <c r="N80" s="250">
        <f t="shared" si="1"/>
        <v>8.203578099</v>
      </c>
      <c r="O80" s="250">
        <f t="shared" si="2"/>
        <v>8.041369015</v>
      </c>
      <c r="P80" s="250" t="str">
        <f t="shared" si="3"/>
        <v>False</v>
      </c>
      <c r="Q80" s="250">
        <f t="shared" si="4"/>
        <v>8.203578099</v>
      </c>
      <c r="R80" s="250">
        <f t="shared" si="15"/>
        <v>3.381545754</v>
      </c>
      <c r="S80" s="250">
        <f t="shared" si="5"/>
        <v>0.1248881964</v>
      </c>
      <c r="T80" s="250">
        <f t="shared" si="6"/>
        <v>0.351029345</v>
      </c>
      <c r="U80" s="250">
        <f t="shared" si="7"/>
        <v>6.185710374</v>
      </c>
      <c r="V80" s="368">
        <f t="shared" si="8"/>
        <v>23.87749693</v>
      </c>
      <c r="W80" s="250" t="str">
        <f t="shared" si="9"/>
        <v>False</v>
      </c>
      <c r="X80" s="269">
        <f t="shared" si="10"/>
        <v>0.3567914669</v>
      </c>
    </row>
    <row r="81" ht="12.75" customHeight="1">
      <c r="A81" s="266"/>
      <c r="J81" s="250">
        <f t="shared" si="11"/>
        <v>36</v>
      </c>
      <c r="K81" s="250">
        <f t="shared" si="12"/>
        <v>3.29590765</v>
      </c>
      <c r="L81" s="250">
        <f t="shared" si="13"/>
        <v>52.29188477</v>
      </c>
      <c r="M81" s="250">
        <f t="shared" si="14"/>
        <v>48.53713784</v>
      </c>
      <c r="N81" s="250">
        <f t="shared" si="1"/>
        <v>8.414439963</v>
      </c>
      <c r="O81" s="250">
        <f t="shared" si="2"/>
        <v>8.300233392</v>
      </c>
      <c r="P81" s="250" t="str">
        <f t="shared" si="3"/>
        <v>False</v>
      </c>
      <c r="Q81" s="250">
        <f t="shared" si="4"/>
        <v>8.414439963</v>
      </c>
      <c r="R81" s="250">
        <f t="shared" si="15"/>
        <v>3.571920504</v>
      </c>
      <c r="S81" s="250">
        <f t="shared" si="5"/>
        <v>0.1280982783</v>
      </c>
      <c r="T81" s="250">
        <f t="shared" si="6"/>
        <v>0.360775205</v>
      </c>
      <c r="U81" s="250">
        <f t="shared" si="7"/>
        <v>6.533954387</v>
      </c>
      <c r="V81" s="368">
        <f t="shared" si="8"/>
        <v>24.28494354</v>
      </c>
      <c r="W81" s="250" t="str">
        <f t="shared" si="9"/>
        <v>False</v>
      </c>
      <c r="X81" s="269">
        <f t="shared" si="10"/>
        <v>0.3692124639</v>
      </c>
    </row>
    <row r="82" ht="12.75" customHeight="1">
      <c r="A82" s="270"/>
      <c r="B82" s="371"/>
      <c r="C82" s="371"/>
      <c r="D82" s="371"/>
      <c r="E82" s="371"/>
      <c r="F82" s="371"/>
      <c r="G82" s="371"/>
      <c r="H82" s="371"/>
      <c r="J82" s="250">
        <f t="shared" si="11"/>
        <v>37</v>
      </c>
      <c r="K82" s="250">
        <f t="shared" si="12"/>
        <v>3.397019623</v>
      </c>
      <c r="L82" s="250">
        <f t="shared" si="13"/>
        <v>55.50607797</v>
      </c>
      <c r="M82" s="250">
        <f t="shared" si="14"/>
        <v>51.55151953</v>
      </c>
      <c r="N82" s="250">
        <f t="shared" si="1"/>
        <v>8.624190169</v>
      </c>
      <c r="O82" s="250">
        <f t="shared" si="2"/>
        <v>8.55137567</v>
      </c>
      <c r="P82" s="250" t="str">
        <f t="shared" si="3"/>
        <v>False</v>
      </c>
      <c r="Q82" s="250">
        <f t="shared" si="4"/>
        <v>8.624190169</v>
      </c>
      <c r="R82" s="250">
        <f t="shared" si="15"/>
        <v>3.766853531</v>
      </c>
      <c r="S82" s="250">
        <f t="shared" si="5"/>
        <v>0.1312914368</v>
      </c>
      <c r="T82" s="250">
        <f t="shared" si="6"/>
        <v>0.3704888622</v>
      </c>
      <c r="U82" s="250">
        <f t="shared" si="7"/>
        <v>6.890536654</v>
      </c>
      <c r="V82" s="368">
        <f t="shared" si="8"/>
        <v>24.68687929</v>
      </c>
      <c r="W82" s="250" t="str">
        <f t="shared" si="9"/>
        <v>False</v>
      </c>
      <c r="X82" s="269">
        <f t="shared" si="10"/>
        <v>0.3816642605</v>
      </c>
    </row>
    <row r="83" ht="12.75" customHeight="1">
      <c r="A83" s="266"/>
      <c r="J83" s="250">
        <f t="shared" si="11"/>
        <v>38</v>
      </c>
      <c r="K83" s="250">
        <f t="shared" si="12"/>
        <v>3.49807896</v>
      </c>
      <c r="L83" s="250">
        <f t="shared" si="13"/>
        <v>58.81645202</v>
      </c>
      <c r="M83" s="250">
        <f t="shared" si="14"/>
        <v>54.65758898</v>
      </c>
      <c r="N83" s="250">
        <f t="shared" si="1"/>
        <v>8.832864226</v>
      </c>
      <c r="O83" s="250">
        <f t="shared" si="2"/>
        <v>8.795240037</v>
      </c>
      <c r="P83" s="250" t="str">
        <f t="shared" si="3"/>
        <v>False</v>
      </c>
      <c r="Q83" s="250">
        <f t="shared" si="4"/>
        <v>8.832864226</v>
      </c>
      <c r="R83" s="250">
        <f t="shared" si="15"/>
        <v>3.966312514</v>
      </c>
      <c r="S83" s="250">
        <f t="shared" si="5"/>
        <v>0.1344682123</v>
      </c>
      <c r="T83" s="250">
        <f t="shared" si="6"/>
        <v>0.3801712361</v>
      </c>
      <c r="U83" s="250">
        <f t="shared" si="7"/>
        <v>7.255398048</v>
      </c>
      <c r="V83" s="368">
        <f t="shared" si="8"/>
        <v>25.08353222</v>
      </c>
      <c r="W83" s="250" t="str">
        <f t="shared" si="9"/>
        <v>False</v>
      </c>
      <c r="X83" s="269">
        <f t="shared" si="10"/>
        <v>0.3941458148</v>
      </c>
    </row>
    <row r="84" ht="12.75" customHeight="1">
      <c r="A84" s="266"/>
      <c r="J84" s="250">
        <f t="shared" si="11"/>
        <v>39</v>
      </c>
      <c r="K84" s="250">
        <f t="shared" si="12"/>
        <v>3.599085885</v>
      </c>
      <c r="L84" s="250">
        <f t="shared" si="13"/>
        <v>62.22298738</v>
      </c>
      <c r="M84" s="250">
        <f t="shared" si="14"/>
        <v>57.85535717</v>
      </c>
      <c r="N84" s="250">
        <f t="shared" si="1"/>
        <v>9.040495632</v>
      </c>
      <c r="O84" s="250">
        <f t="shared" si="2"/>
        <v>9.0322336</v>
      </c>
      <c r="P84" s="250" t="str">
        <f t="shared" si="3"/>
        <v>False</v>
      </c>
      <c r="Q84" s="250">
        <f t="shared" si="4"/>
        <v>9.040495632</v>
      </c>
      <c r="R84" s="250">
        <f t="shared" si="15"/>
        <v>4.170266244</v>
      </c>
      <c r="S84" s="250">
        <f t="shared" si="5"/>
        <v>0.137629115</v>
      </c>
      <c r="T84" s="250">
        <f t="shared" si="6"/>
        <v>0.389823199</v>
      </c>
      <c r="U84" s="250">
        <f t="shared" si="7"/>
        <v>7.628481482</v>
      </c>
      <c r="V84" s="368">
        <f t="shared" si="8"/>
        <v>25.47511501</v>
      </c>
      <c r="W84" s="250" t="str">
        <f t="shared" si="9"/>
        <v>False</v>
      </c>
      <c r="X84" s="269">
        <f t="shared" si="10"/>
        <v>0.4066561528</v>
      </c>
    </row>
    <row r="85" ht="12.75" customHeight="1">
      <c r="A85" s="266"/>
      <c r="I85" s="371"/>
      <c r="J85" s="371">
        <f t="shared" si="11"/>
        <v>40</v>
      </c>
      <c r="K85" s="250">
        <f t="shared" si="12"/>
        <v>3.700040688</v>
      </c>
      <c r="L85" s="250">
        <f t="shared" si="13"/>
        <v>65.7256641</v>
      </c>
      <c r="M85" s="250">
        <f t="shared" si="14"/>
        <v>61.14483363</v>
      </c>
      <c r="N85" s="250">
        <f t="shared" si="1"/>
        <v>9.247116039</v>
      </c>
      <c r="O85" s="250">
        <f t="shared" si="2"/>
        <v>9.262730384</v>
      </c>
      <c r="P85" s="250" t="str">
        <f t="shared" si="3"/>
        <v>True</v>
      </c>
      <c r="Q85" s="250">
        <f t="shared" si="4"/>
        <v>9.262730384</v>
      </c>
      <c r="R85" s="250">
        <f t="shared" si="15"/>
        <v>4.306888313</v>
      </c>
      <c r="S85" s="250">
        <f t="shared" si="5"/>
        <v>0.1407746266</v>
      </c>
      <c r="T85" s="250">
        <f t="shared" si="6"/>
        <v>0.3961572375</v>
      </c>
      <c r="U85" s="250">
        <f t="shared" si="7"/>
        <v>7.878398122</v>
      </c>
      <c r="V85" s="368">
        <f t="shared" si="8"/>
        <v>25.86182638</v>
      </c>
      <c r="W85" s="250" t="str">
        <f t="shared" si="9"/>
        <v>False</v>
      </c>
      <c r="X85" s="269">
        <f t="shared" si="10"/>
        <v>0.4191943623</v>
      </c>
    </row>
    <row r="86" ht="12.75" customHeight="1">
      <c r="A86" s="266"/>
      <c r="J86" s="250">
        <f t="shared" si="11"/>
        <v>41</v>
      </c>
      <c r="K86" s="250">
        <f t="shared" si="12"/>
        <v>3.766432638</v>
      </c>
      <c r="L86" s="250">
        <f t="shared" si="13"/>
        <v>69.21815458</v>
      </c>
      <c r="M86" s="250">
        <f t="shared" si="14"/>
        <v>64.49465139</v>
      </c>
      <c r="N86" s="250">
        <f t="shared" si="1"/>
        <v>9.450876867</v>
      </c>
      <c r="O86" s="250">
        <f t="shared" si="2"/>
        <v>9.485047585</v>
      </c>
      <c r="P86" s="250" t="str">
        <f t="shared" si="3"/>
        <v>True</v>
      </c>
      <c r="Q86" s="250">
        <f t="shared" si="4"/>
        <v>9.485047585</v>
      </c>
      <c r="R86" s="250">
        <f t="shared" si="15"/>
        <v>4.487907001</v>
      </c>
      <c r="S86" s="250">
        <f t="shared" si="5"/>
        <v>0.143876605</v>
      </c>
      <c r="T86" s="250">
        <f t="shared" si="6"/>
        <v>0.4043968036</v>
      </c>
      <c r="U86" s="250">
        <f t="shared" si="7"/>
        <v>8.20952751</v>
      </c>
      <c r="V86" s="368">
        <f t="shared" si="8"/>
        <v>26.2403751</v>
      </c>
      <c r="W86" s="250" t="str">
        <f t="shared" si="9"/>
        <v>False</v>
      </c>
      <c r="X86" s="269">
        <f t="shared" si="10"/>
        <v>0.4274582897</v>
      </c>
    </row>
    <row r="87" ht="12.75" customHeight="1">
      <c r="A87" s="270"/>
      <c r="B87" s="371"/>
      <c r="C87" s="371"/>
      <c r="D87" s="371"/>
      <c r="E87" s="371"/>
      <c r="F87" s="371"/>
      <c r="G87" s="371"/>
      <c r="H87" s="371"/>
      <c r="J87" s="250">
        <f t="shared" si="11"/>
        <v>42</v>
      </c>
      <c r="K87" s="250">
        <f t="shared" si="12"/>
        <v>3.852962059</v>
      </c>
      <c r="L87" s="250">
        <f t="shared" si="13"/>
        <v>72.83552045</v>
      </c>
      <c r="M87" s="250">
        <f t="shared" si="14"/>
        <v>67.92314794</v>
      </c>
      <c r="N87" s="250">
        <f t="shared" si="1"/>
        <v>9.653041692</v>
      </c>
      <c r="O87" s="250">
        <f t="shared" si="2"/>
        <v>9.700936088</v>
      </c>
      <c r="P87" s="250" t="str">
        <f t="shared" si="3"/>
        <v>True</v>
      </c>
      <c r="Q87" s="250">
        <f t="shared" si="4"/>
        <v>9.700936088</v>
      </c>
      <c r="R87" s="250">
        <f t="shared" si="15"/>
        <v>4.670969689</v>
      </c>
      <c r="S87" s="250">
        <f t="shared" si="5"/>
        <v>0.1469542865</v>
      </c>
      <c r="T87" s="250">
        <f t="shared" si="6"/>
        <v>0.412562086</v>
      </c>
      <c r="U87" s="250">
        <f t="shared" si="7"/>
        <v>8.544395895</v>
      </c>
      <c r="V87" s="368">
        <f t="shared" si="8"/>
        <v>26.6132796</v>
      </c>
      <c r="W87" s="250" t="str">
        <f t="shared" si="9"/>
        <v>False</v>
      </c>
      <c r="X87" s="269">
        <f t="shared" si="10"/>
        <v>0.4382501123</v>
      </c>
    </row>
    <row r="88" ht="12.75" customHeight="1">
      <c r="A88" s="266"/>
      <c r="J88" s="250">
        <f t="shared" si="11"/>
        <v>43</v>
      </c>
      <c r="K88" s="250">
        <f t="shared" si="12"/>
        <v>3.938891427</v>
      </c>
      <c r="L88" s="250">
        <f t="shared" si="13"/>
        <v>76.53300905</v>
      </c>
      <c r="M88" s="250">
        <f t="shared" si="14"/>
        <v>71.4298163</v>
      </c>
      <c r="N88" s="250">
        <f t="shared" si="1"/>
        <v>9.853666099</v>
      </c>
      <c r="O88" s="250">
        <f t="shared" si="2"/>
        <v>9.910755308</v>
      </c>
      <c r="P88" s="250" t="str">
        <f t="shared" si="3"/>
        <v>True</v>
      </c>
      <c r="Q88" s="250">
        <f t="shared" si="4"/>
        <v>9.910755308</v>
      </c>
      <c r="R88" s="250">
        <f t="shared" si="15"/>
        <v>4.85603845</v>
      </c>
      <c r="S88" s="250">
        <f t="shared" si="5"/>
        <v>0.1500085172</v>
      </c>
      <c r="T88" s="250">
        <f t="shared" si="6"/>
        <v>0.4206557678</v>
      </c>
      <c r="U88" s="250">
        <f t="shared" si="7"/>
        <v>8.8829339</v>
      </c>
      <c r="V88" s="368">
        <f t="shared" si="8"/>
        <v>26.98077794</v>
      </c>
      <c r="W88" s="250" t="str">
        <f t="shared" si="9"/>
        <v>False</v>
      </c>
      <c r="X88" s="269">
        <f t="shared" si="10"/>
        <v>0.4489905589</v>
      </c>
    </row>
    <row r="89" ht="12.75" customHeight="1">
      <c r="A89" s="266"/>
      <c r="J89" s="250">
        <f t="shared" si="11"/>
        <v>44</v>
      </c>
      <c r="K89" s="250">
        <f t="shared" si="12"/>
        <v>4.024241031</v>
      </c>
      <c r="L89" s="250">
        <f t="shared" si="13"/>
        <v>80.31009578</v>
      </c>
      <c r="M89" s="250">
        <f t="shared" si="14"/>
        <v>75.01416638</v>
      </c>
      <c r="N89" s="250">
        <f t="shared" si="1"/>
        <v>10.05280233</v>
      </c>
      <c r="O89" s="250">
        <f t="shared" si="2"/>
        <v>10.11483544</v>
      </c>
      <c r="P89" s="250" t="str">
        <f t="shared" si="3"/>
        <v>True</v>
      </c>
      <c r="Q89" s="250">
        <f t="shared" si="4"/>
        <v>10.11483544</v>
      </c>
      <c r="R89" s="250">
        <f t="shared" si="15"/>
        <v>5.043077109</v>
      </c>
      <c r="S89" s="250">
        <f t="shared" si="5"/>
        <v>0.1530400926</v>
      </c>
      <c r="T89" s="250">
        <f t="shared" si="6"/>
        <v>0.4286803672</v>
      </c>
      <c r="U89" s="250">
        <f t="shared" si="7"/>
        <v>9.225075353</v>
      </c>
      <c r="V89" s="368">
        <f t="shared" si="8"/>
        <v>27.34309207</v>
      </c>
      <c r="W89" s="250" t="str">
        <f t="shared" si="9"/>
        <v>False</v>
      </c>
      <c r="X89" s="269">
        <f t="shared" si="10"/>
        <v>0.4596812276</v>
      </c>
    </row>
    <row r="90" ht="12.75" customHeight="1">
      <c r="A90" s="266"/>
      <c r="I90" s="371"/>
      <c r="J90" s="371">
        <f t="shared" si="11"/>
        <v>45</v>
      </c>
      <c r="K90" s="250">
        <f t="shared" si="12"/>
        <v>4.109029964</v>
      </c>
      <c r="L90" s="250">
        <f t="shared" si="13"/>
        <v>84.16627345</v>
      </c>
      <c r="M90" s="250">
        <f t="shared" si="14"/>
        <v>78.67572395</v>
      </c>
      <c r="N90" s="250">
        <f t="shared" si="1"/>
        <v>10.25049958</v>
      </c>
      <c r="O90" s="250">
        <f t="shared" si="2"/>
        <v>10.31348054</v>
      </c>
      <c r="P90" s="250" t="str">
        <f t="shared" si="3"/>
        <v>True</v>
      </c>
      <c r="Q90" s="250">
        <f t="shared" si="4"/>
        <v>10.31348054</v>
      </c>
      <c r="R90" s="250">
        <f t="shared" si="15"/>
        <v>5.232051117</v>
      </c>
      <c r="S90" s="250">
        <f t="shared" si="5"/>
        <v>0.1560497613</v>
      </c>
      <c r="T90" s="250">
        <f t="shared" si="6"/>
        <v>0.4366382512</v>
      </c>
      <c r="U90" s="250">
        <f t="shared" si="7"/>
        <v>9.570757051</v>
      </c>
      <c r="V90" s="368">
        <f t="shared" si="8"/>
        <v>27.70042928</v>
      </c>
      <c r="W90" s="250" t="str">
        <f t="shared" si="9"/>
        <v>False</v>
      </c>
      <c r="X90" s="269">
        <f t="shared" si="10"/>
        <v>0.4703236277</v>
      </c>
    </row>
    <row r="91" ht="12.75" customHeight="1">
      <c r="A91" s="266"/>
      <c r="J91" s="250">
        <f t="shared" si="11"/>
        <v>46</v>
      </c>
      <c r="K91" s="250">
        <f t="shared" si="12"/>
        <v>4.193276222</v>
      </c>
      <c r="L91" s="250">
        <f t="shared" si="13"/>
        <v>88.10105129</v>
      </c>
      <c r="M91" s="250">
        <f t="shared" si="14"/>
        <v>82.41402973</v>
      </c>
      <c r="N91" s="250">
        <f t="shared" si="1"/>
        <v>10.44680422</v>
      </c>
      <c r="O91" s="250">
        <f t="shared" si="2"/>
        <v>10.50697118</v>
      </c>
      <c r="P91" s="250" t="str">
        <f t="shared" si="3"/>
        <v>True</v>
      </c>
      <c r="Q91" s="250">
        <f t="shared" si="4"/>
        <v>10.50697118</v>
      </c>
      <c r="R91" s="250">
        <f t="shared" si="15"/>
        <v>5.422927431</v>
      </c>
      <c r="S91" s="250">
        <f t="shared" si="5"/>
        <v>0.1590382295</v>
      </c>
      <c r="T91" s="250">
        <f t="shared" si="6"/>
        <v>0.4445316486</v>
      </c>
      <c r="U91" s="250">
        <f t="shared" si="7"/>
        <v>9.919918554</v>
      </c>
      <c r="V91" s="368">
        <f t="shared" si="8"/>
        <v>28.05298352</v>
      </c>
      <c r="W91" s="250" t="str">
        <f t="shared" si="9"/>
        <v>False</v>
      </c>
      <c r="X91" s="269">
        <f t="shared" si="10"/>
        <v>0.4809191867</v>
      </c>
    </row>
    <row r="92" ht="12.75" customHeight="1">
      <c r="A92" s="270"/>
      <c r="B92" s="371"/>
      <c r="C92" s="371"/>
      <c r="D92" s="371"/>
      <c r="E92" s="371"/>
      <c r="F92" s="371"/>
      <c r="G92" s="371"/>
      <c r="H92" s="371"/>
      <c r="J92" s="250">
        <f t="shared" si="11"/>
        <v>47</v>
      </c>
      <c r="K92" s="250">
        <f t="shared" si="12"/>
        <v>4.276996792</v>
      </c>
      <c r="L92" s="250">
        <f t="shared" si="13"/>
        <v>92.11395396</v>
      </c>
      <c r="M92" s="250">
        <f t="shared" si="14"/>
        <v>86.2286386</v>
      </c>
      <c r="N92" s="250">
        <f t="shared" si="1"/>
        <v>10.64176004</v>
      </c>
      <c r="O92" s="250">
        <f t="shared" si="2"/>
        <v>10.69556685</v>
      </c>
      <c r="P92" s="250" t="str">
        <f t="shared" si="3"/>
        <v>True</v>
      </c>
      <c r="Q92" s="250">
        <f t="shared" si="4"/>
        <v>10.69556685</v>
      </c>
      <c r="R92" s="250">
        <f t="shared" si="15"/>
        <v>5.615674419</v>
      </c>
      <c r="S92" s="250">
        <f t="shared" si="5"/>
        <v>0.1620061638</v>
      </c>
      <c r="T92" s="250">
        <f t="shared" si="6"/>
        <v>0.4523626609</v>
      </c>
      <c r="U92" s="250">
        <f t="shared" si="7"/>
        <v>10.272502</v>
      </c>
      <c r="V92" s="368">
        <f t="shared" si="8"/>
        <v>28.40093654</v>
      </c>
      <c r="W92" s="250" t="str">
        <f t="shared" si="9"/>
        <v>False</v>
      </c>
      <c r="X92" s="269">
        <f t="shared" si="10"/>
        <v>0.4914692561</v>
      </c>
    </row>
    <row r="93" ht="12.75" customHeight="1">
      <c r="A93" s="266"/>
      <c r="J93" s="250">
        <f t="shared" si="11"/>
        <v>48</v>
      </c>
      <c r="K93" s="250">
        <f t="shared" si="12"/>
        <v>4.360207731</v>
      </c>
      <c r="L93" s="250">
        <f t="shared" si="13"/>
        <v>96.20452075</v>
      </c>
      <c r="M93" s="250">
        <f t="shared" si="14"/>
        <v>90.1191188</v>
      </c>
      <c r="N93" s="250">
        <f t="shared" si="1"/>
        <v>10.83540844</v>
      </c>
      <c r="O93" s="250">
        <f t="shared" si="2"/>
        <v>10.87950798</v>
      </c>
      <c r="P93" s="250" t="str">
        <f t="shared" si="3"/>
        <v>True</v>
      </c>
      <c r="Q93" s="250">
        <f t="shared" si="4"/>
        <v>10.87950798</v>
      </c>
      <c r="R93" s="250">
        <f t="shared" si="15"/>
        <v>5.81026176</v>
      </c>
      <c r="S93" s="250">
        <f t="shared" si="5"/>
        <v>0.1649541944</v>
      </c>
      <c r="T93" s="250">
        <f t="shared" si="6"/>
        <v>0.460133273</v>
      </c>
      <c r="U93" s="250">
        <f t="shared" si="7"/>
        <v>10.62845191</v>
      </c>
      <c r="V93" s="368">
        <f t="shared" si="8"/>
        <v>28.744459</v>
      </c>
      <c r="W93" s="250" t="str">
        <f t="shared" si="9"/>
        <v>False</v>
      </c>
      <c r="X93" s="269">
        <f t="shared" si="10"/>
        <v>0.501975118</v>
      </c>
    </row>
    <row r="94" ht="12.75" customHeight="1">
      <c r="A94" s="266"/>
      <c r="J94" s="250">
        <f t="shared" si="11"/>
        <v>49</v>
      </c>
      <c r="K94" s="250">
        <f t="shared" si="12"/>
        <v>4.44292424</v>
      </c>
      <c r="L94" s="250">
        <f t="shared" si="13"/>
        <v>100.3723048</v>
      </c>
      <c r="M94" s="250">
        <f t="shared" si="14"/>
        <v>94.08505123</v>
      </c>
      <c r="N94" s="250">
        <f t="shared" si="1"/>
        <v>11.02778863</v>
      </c>
      <c r="O94" s="250">
        <f t="shared" si="2"/>
        <v>11.05901774</v>
      </c>
      <c r="P94" s="250" t="str">
        <f t="shared" si="3"/>
        <v>True</v>
      </c>
      <c r="Q94" s="250">
        <f t="shared" si="4"/>
        <v>11.05901774</v>
      </c>
      <c r="R94" s="250">
        <f t="shared" si="15"/>
        <v>6.006660362</v>
      </c>
      <c r="S94" s="250">
        <f t="shared" si="5"/>
        <v>0.1678829183</v>
      </c>
      <c r="T94" s="250">
        <f t="shared" si="6"/>
        <v>0.4678453613</v>
      </c>
      <c r="U94" s="250">
        <f t="shared" si="7"/>
        <v>10.98771509</v>
      </c>
      <c r="V94" s="368">
        <f t="shared" si="8"/>
        <v>29.08371131</v>
      </c>
      <c r="W94" s="250" t="str">
        <f t="shared" si="9"/>
        <v>False</v>
      </c>
      <c r="X94" s="269">
        <f t="shared" si="10"/>
        <v>0.5124379892</v>
      </c>
    </row>
    <row r="95" ht="12.75" customHeight="1">
      <c r="A95" s="266"/>
      <c r="I95" s="371"/>
      <c r="J95" s="371">
        <f t="shared" si="11"/>
        <v>50</v>
      </c>
      <c r="K95" s="250">
        <f t="shared" si="12"/>
        <v>4.525160725</v>
      </c>
      <c r="L95" s="250">
        <f t="shared" si="13"/>
        <v>104.6168723</v>
      </c>
      <c r="M95" s="250">
        <f t="shared" si="14"/>
        <v>98.1260288</v>
      </c>
      <c r="N95" s="250">
        <f t="shared" si="1"/>
        <v>11.21893778</v>
      </c>
      <c r="O95" s="250">
        <f t="shared" si="2"/>
        <v>11.23430369</v>
      </c>
      <c r="P95" s="250" t="str">
        <f t="shared" si="3"/>
        <v>True</v>
      </c>
      <c r="Q95" s="250">
        <f t="shared" si="4"/>
        <v>11.23430369</v>
      </c>
      <c r="R95" s="250">
        <f t="shared" si="15"/>
        <v>6.204842283</v>
      </c>
      <c r="S95" s="250">
        <f t="shared" si="5"/>
        <v>0.1707929013</v>
      </c>
      <c r="T95" s="250">
        <f t="shared" si="6"/>
        <v>0.4755007028</v>
      </c>
      <c r="U95" s="250">
        <f t="shared" si="7"/>
        <v>11.35024041</v>
      </c>
      <c r="V95" s="368">
        <f t="shared" si="8"/>
        <v>29.41884454</v>
      </c>
      <c r="W95" s="250" t="str">
        <f t="shared" si="9"/>
        <v>False</v>
      </c>
      <c r="X95" s="269">
        <f t="shared" si="10"/>
        <v>0.5228590266</v>
      </c>
    </row>
    <row r="96" ht="12.75" customHeight="1">
      <c r="A96" s="266"/>
      <c r="J96" s="250">
        <f t="shared" si="11"/>
        <v>51</v>
      </c>
      <c r="K96" s="250">
        <f t="shared" si="12"/>
        <v>4.606930856</v>
      </c>
      <c r="L96" s="250">
        <f t="shared" si="13"/>
        <v>108.9378019</v>
      </c>
      <c r="M96" s="250">
        <f t="shared" si="14"/>
        <v>102.2416558</v>
      </c>
      <c r="N96" s="250">
        <f t="shared" si="1"/>
        <v>11.40889116</v>
      </c>
      <c r="O96" s="250">
        <f t="shared" si="2"/>
        <v>11.40555918</v>
      </c>
      <c r="P96" s="250" t="str">
        <f t="shared" si="3"/>
        <v>True</v>
      </c>
      <c r="Q96" s="250">
        <f t="shared" si="4"/>
        <v>11.40555918</v>
      </c>
      <c r="R96" s="250">
        <f t="shared" si="15"/>
        <v>6.40478066</v>
      </c>
      <c r="S96" s="250">
        <f t="shared" si="5"/>
        <v>0.1736846803</v>
      </c>
      <c r="T96" s="250">
        <f t="shared" si="6"/>
        <v>0.4831009822</v>
      </c>
      <c r="U96" s="250">
        <f t="shared" si="7"/>
        <v>11.71597874</v>
      </c>
      <c r="V96" s="368">
        <f t="shared" si="8"/>
        <v>29.75000109</v>
      </c>
      <c r="W96" s="250" t="str">
        <f t="shared" si="9"/>
        <v>False</v>
      </c>
      <c r="X96" s="269">
        <f t="shared" si="10"/>
        <v>0.533239331</v>
      </c>
    </row>
    <row r="97" ht="12.75" customHeight="1">
      <c r="A97" s="270"/>
      <c r="B97" s="371"/>
      <c r="C97" s="371"/>
      <c r="D97" s="371"/>
      <c r="E97" s="371"/>
      <c r="F97" s="371"/>
      <c r="G97" s="371"/>
      <c r="H97" s="371"/>
      <c r="J97" s="250">
        <f t="shared" si="11"/>
        <v>52</v>
      </c>
      <c r="K97" s="250">
        <f t="shared" si="12"/>
        <v>4.688247622</v>
      </c>
      <c r="L97" s="250">
        <f t="shared" si="13"/>
        <v>113.3346841</v>
      </c>
      <c r="M97" s="250">
        <f t="shared" si="14"/>
        <v>106.4315475</v>
      </c>
      <c r="N97" s="250">
        <f t="shared" si="1"/>
        <v>11.5976823</v>
      </c>
      <c r="O97" s="250">
        <f t="shared" si="2"/>
        <v>11.57296462</v>
      </c>
      <c r="P97" s="250" t="str">
        <f t="shared" si="3"/>
        <v>True</v>
      </c>
      <c r="Q97" s="250">
        <f t="shared" si="4"/>
        <v>11.57296462</v>
      </c>
      <c r="R97" s="250">
        <f t="shared" si="15"/>
        <v>6.606449643</v>
      </c>
      <c r="S97" s="250">
        <f t="shared" si="5"/>
        <v>0.1765587658</v>
      </c>
      <c r="T97" s="250">
        <f t="shared" si="6"/>
        <v>0.4906477982</v>
      </c>
      <c r="U97" s="250">
        <f t="shared" si="7"/>
        <v>12.08488279</v>
      </c>
      <c r="V97" s="368">
        <f t="shared" si="8"/>
        <v>30.07731545</v>
      </c>
      <c r="W97" s="250" t="str">
        <f t="shared" si="9"/>
        <v>False</v>
      </c>
      <c r="X97" s="269">
        <f t="shared" si="10"/>
        <v>0.5435799511</v>
      </c>
    </row>
    <row r="98" ht="12.75" customHeight="1">
      <c r="A98" s="266"/>
      <c r="J98" s="250">
        <f t="shared" si="11"/>
        <v>53</v>
      </c>
      <c r="K98" s="250">
        <f t="shared" si="12"/>
        <v>4.769123377</v>
      </c>
      <c r="L98" s="250">
        <f t="shared" si="13"/>
        <v>117.8071205</v>
      </c>
      <c r="M98" s="250">
        <f t="shared" si="14"/>
        <v>110.6953293</v>
      </c>
      <c r="N98" s="250">
        <f t="shared" si="1"/>
        <v>11.78534308</v>
      </c>
      <c r="O98" s="250">
        <f t="shared" si="2"/>
        <v>11.73668861</v>
      </c>
      <c r="P98" s="250" t="str">
        <f t="shared" si="3"/>
        <v>True</v>
      </c>
      <c r="Q98" s="250">
        <f t="shared" si="4"/>
        <v>11.73668861</v>
      </c>
      <c r="R98" s="250">
        <f t="shared" si="15"/>
        <v>6.809824335</v>
      </c>
      <c r="S98" s="250">
        <f t="shared" si="5"/>
        <v>0.1794156431</v>
      </c>
      <c r="T98" s="250">
        <f t="shared" si="6"/>
        <v>0.4981426701</v>
      </c>
      <c r="U98" s="250">
        <f t="shared" si="7"/>
        <v>12.45690702</v>
      </c>
      <c r="V98" s="368">
        <f t="shared" si="8"/>
        <v>30.40091471</v>
      </c>
      <c r="W98" s="250" t="str">
        <f t="shared" si="9"/>
        <v>False</v>
      </c>
      <c r="X98" s="269">
        <f t="shared" si="10"/>
        <v>0.5538818871</v>
      </c>
    </row>
    <row r="99" ht="12.75" customHeight="1">
      <c r="A99" s="266"/>
      <c r="J99" s="250">
        <f t="shared" si="11"/>
        <v>54</v>
      </c>
      <c r="K99" s="250">
        <f t="shared" si="12"/>
        <v>4.849569884</v>
      </c>
      <c r="L99" s="250">
        <f t="shared" si="13"/>
        <v>122.3547235</v>
      </c>
      <c r="M99" s="250">
        <f t="shared" si="14"/>
        <v>115.0326365</v>
      </c>
      <c r="N99" s="250">
        <f t="shared" si="1"/>
        <v>11.97190387</v>
      </c>
      <c r="O99" s="250">
        <f t="shared" si="2"/>
        <v>11.89688892</v>
      </c>
      <c r="P99" s="250" t="str">
        <f t="shared" si="3"/>
        <v>True</v>
      </c>
      <c r="Q99" s="250">
        <f t="shared" si="4"/>
        <v>11.89688892</v>
      </c>
      <c r="R99" s="250">
        <f t="shared" si="15"/>
        <v>7.014880739</v>
      </c>
      <c r="S99" s="250">
        <f t="shared" si="5"/>
        <v>0.1822557747</v>
      </c>
      <c r="T99" s="250">
        <f t="shared" si="6"/>
        <v>0.5055870433</v>
      </c>
      <c r="U99" s="250">
        <f t="shared" si="7"/>
        <v>12.83200752</v>
      </c>
      <c r="V99" s="368">
        <f t="shared" si="8"/>
        <v>30.72091919</v>
      </c>
      <c r="W99" s="250" t="str">
        <f t="shared" si="9"/>
        <v>False</v>
      </c>
      <c r="X99" s="269">
        <f t="shared" si="10"/>
        <v>0.5641460935</v>
      </c>
    </row>
    <row r="100" ht="12.75" customHeight="1">
      <c r="A100" s="266"/>
      <c r="I100" s="371"/>
      <c r="J100" s="371">
        <f t="shared" si="11"/>
        <v>55</v>
      </c>
      <c r="K100" s="250">
        <f t="shared" si="12"/>
        <v>4.929598355</v>
      </c>
      <c r="L100" s="250">
        <f t="shared" si="13"/>
        <v>126.9771156</v>
      </c>
      <c r="M100" s="250">
        <f t="shared" si="14"/>
        <v>119.4431138</v>
      </c>
      <c r="N100" s="250">
        <f t="shared" si="1"/>
        <v>12.15739363</v>
      </c>
      <c r="O100" s="250">
        <f t="shared" si="2"/>
        <v>12.05371345</v>
      </c>
      <c r="P100" s="250" t="str">
        <f t="shared" si="3"/>
        <v>True</v>
      </c>
      <c r="Q100" s="250">
        <f t="shared" si="4"/>
        <v>12.05371345</v>
      </c>
      <c r="R100" s="250">
        <f t="shared" si="15"/>
        <v>7.221595702</v>
      </c>
      <c r="S100" s="250">
        <f t="shared" si="5"/>
        <v>0.1850796012</v>
      </c>
      <c r="T100" s="250">
        <f t="shared" si="6"/>
        <v>0.5129822939</v>
      </c>
      <c r="U100" s="250">
        <f t="shared" si="7"/>
        <v>13.21014196</v>
      </c>
      <c r="V100" s="368">
        <f t="shared" si="8"/>
        <v>31.03744289</v>
      </c>
      <c r="W100" s="250" t="str">
        <f t="shared" si="9"/>
        <v>False</v>
      </c>
      <c r="X100" s="269">
        <f t="shared" si="10"/>
        <v>0.5743734826</v>
      </c>
    </row>
    <row r="101" ht="12.75" customHeight="1">
      <c r="A101" s="266"/>
      <c r="J101" s="250">
        <f t="shared" si="11"/>
        <v>56</v>
      </c>
      <c r="K101" s="250">
        <f t="shared" si="12"/>
        <v>5.009219487</v>
      </c>
      <c r="L101" s="250">
        <f t="shared" si="13"/>
        <v>131.673929</v>
      </c>
      <c r="M101" s="250">
        <f t="shared" si="14"/>
        <v>123.9264148</v>
      </c>
      <c r="N101" s="250">
        <f t="shared" si="1"/>
        <v>12.34183997</v>
      </c>
      <c r="O101" s="250">
        <f t="shared" si="2"/>
        <v>12.20730097</v>
      </c>
      <c r="P101" s="250" t="str">
        <f t="shared" si="3"/>
        <v>True</v>
      </c>
      <c r="Q101" s="250">
        <f t="shared" si="4"/>
        <v>12.20730097</v>
      </c>
      <c r="R101" s="250">
        <f t="shared" si="15"/>
        <v>7.429946875</v>
      </c>
      <c r="S101" s="250">
        <f t="shared" si="5"/>
        <v>0.1878875431</v>
      </c>
      <c r="T101" s="250">
        <f t="shared" si="6"/>
        <v>0.5203297338</v>
      </c>
      <c r="U101" s="250">
        <f t="shared" si="7"/>
        <v>13.59126944</v>
      </c>
      <c r="V101" s="368">
        <f t="shared" si="8"/>
        <v>31.35059395</v>
      </c>
      <c r="W101" s="250" t="str">
        <f t="shared" si="9"/>
        <v>False</v>
      </c>
      <c r="X101" s="269">
        <f t="shared" si="10"/>
        <v>0.5845649269</v>
      </c>
    </row>
    <row r="102" ht="12.75" customHeight="1">
      <c r="A102" s="270"/>
      <c r="B102" s="371"/>
      <c r="C102" s="371"/>
      <c r="D102" s="371"/>
      <c r="E102" s="371"/>
      <c r="F102" s="371"/>
      <c r="G102" s="371"/>
      <c r="H102" s="371"/>
      <c r="J102" s="250">
        <f t="shared" si="11"/>
        <v>57</v>
      </c>
      <c r="K102" s="250">
        <f t="shared" si="12"/>
        <v>5.088443497</v>
      </c>
      <c r="L102" s="250">
        <f t="shared" si="13"/>
        <v>136.4448052</v>
      </c>
      <c r="M102" s="250">
        <f t="shared" si="14"/>
        <v>128.4822017</v>
      </c>
      <c r="N102" s="250">
        <f t="shared" si="1"/>
        <v>12.52526929</v>
      </c>
      <c r="O102" s="250">
        <f t="shared" si="2"/>
        <v>12.3577819</v>
      </c>
      <c r="P102" s="250" t="str">
        <f t="shared" si="3"/>
        <v>True</v>
      </c>
      <c r="Q102" s="250">
        <f t="shared" si="4"/>
        <v>12.3577819</v>
      </c>
      <c r="R102" s="250">
        <f t="shared" si="15"/>
        <v>7.639912662</v>
      </c>
      <c r="S102" s="250">
        <f t="shared" si="5"/>
        <v>0.1906800022</v>
      </c>
      <c r="T102" s="250">
        <f t="shared" si="6"/>
        <v>0.5276306147</v>
      </c>
      <c r="U102" s="250">
        <f t="shared" si="7"/>
        <v>13.97535046</v>
      </c>
      <c r="V102" s="368">
        <f t="shared" si="8"/>
        <v>31.66047507</v>
      </c>
      <c r="W102" s="250" t="str">
        <f t="shared" si="9"/>
        <v>False</v>
      </c>
      <c r="X102" s="269">
        <f t="shared" si="10"/>
        <v>0.5947212615</v>
      </c>
    </row>
    <row r="103" ht="12.75" customHeight="1">
      <c r="A103" s="266"/>
      <c r="J103" s="250">
        <f t="shared" si="11"/>
        <v>58</v>
      </c>
      <c r="K103" s="250">
        <f t="shared" si="12"/>
        <v>5.167280149</v>
      </c>
      <c r="L103" s="250">
        <f t="shared" si="13"/>
        <v>141.2893945</v>
      </c>
      <c r="M103" s="250">
        <f t="shared" si="14"/>
        <v>133.1101449</v>
      </c>
      <c r="N103" s="250">
        <f t="shared" si="1"/>
        <v>12.7077068</v>
      </c>
      <c r="O103" s="250">
        <f t="shared" si="2"/>
        <v>12.50527897</v>
      </c>
      <c r="P103" s="250" t="str">
        <f t="shared" si="3"/>
        <v>True</v>
      </c>
      <c r="Q103" s="250">
        <f t="shared" si="4"/>
        <v>12.50527897</v>
      </c>
      <c r="R103" s="250">
        <f t="shared" si="15"/>
        <v>7.851472187</v>
      </c>
      <c r="S103" s="250">
        <f t="shared" si="5"/>
        <v>0.1934573624</v>
      </c>
      <c r="T103" s="250">
        <f t="shared" si="6"/>
        <v>0.5348861319</v>
      </c>
      <c r="U103" s="250">
        <f t="shared" si="7"/>
        <v>14.36234683</v>
      </c>
      <c r="V103" s="368">
        <f t="shared" si="8"/>
        <v>31.96718389</v>
      </c>
      <c r="W103" s="250" t="str">
        <f t="shared" si="9"/>
        <v>False</v>
      </c>
      <c r="X103" s="269">
        <f t="shared" si="10"/>
        <v>0.6048432863</v>
      </c>
    </row>
    <row r="104" ht="12.75" customHeight="1">
      <c r="A104" s="266"/>
      <c r="J104" s="250">
        <f t="shared" si="11"/>
        <v>59</v>
      </c>
      <c r="K104" s="250">
        <f t="shared" si="12"/>
        <v>5.245738787</v>
      </c>
      <c r="L104" s="250">
        <f t="shared" si="13"/>
        <v>146.2073559</v>
      </c>
      <c r="M104" s="250">
        <f t="shared" si="14"/>
        <v>137.8099225</v>
      </c>
      <c r="N104" s="250">
        <f t="shared" si="1"/>
        <v>12.88917663</v>
      </c>
      <c r="O104" s="250">
        <f t="shared" si="2"/>
        <v>12.64990778</v>
      </c>
      <c r="P104" s="250" t="str">
        <f t="shared" si="3"/>
        <v>True</v>
      </c>
      <c r="Q104" s="250">
        <f t="shared" si="4"/>
        <v>12.64990778</v>
      </c>
      <c r="R104" s="250">
        <f t="shared" si="15"/>
        <v>8.06460525</v>
      </c>
      <c r="S104" s="250">
        <f t="shared" si="5"/>
        <v>0.1962199911</v>
      </c>
      <c r="T104" s="250">
        <f t="shared" si="6"/>
        <v>0.5420974281</v>
      </c>
      <c r="U104" s="250">
        <f t="shared" si="7"/>
        <v>14.75222161</v>
      </c>
      <c r="V104" s="368">
        <f t="shared" si="8"/>
        <v>32.2708133</v>
      </c>
      <c r="W104" s="250" t="str">
        <f t="shared" si="9"/>
        <v>False</v>
      </c>
      <c r="X104" s="269">
        <f t="shared" si="10"/>
        <v>0.6149317685</v>
      </c>
    </row>
    <row r="105" ht="12.75" customHeight="1">
      <c r="A105" s="266"/>
      <c r="I105" s="371"/>
      <c r="J105" s="371">
        <f t="shared" si="11"/>
        <v>60</v>
      </c>
      <c r="K105" s="250">
        <f t="shared" si="12"/>
        <v>5.323828356</v>
      </c>
      <c r="L105" s="250">
        <f t="shared" si="13"/>
        <v>151.1983561</v>
      </c>
      <c r="M105" s="250">
        <f t="shared" si="14"/>
        <v>142.5812202</v>
      </c>
      <c r="N105" s="250">
        <f t="shared" si="1"/>
        <v>13.0697019</v>
      </c>
      <c r="O105" s="250">
        <f t="shared" si="2"/>
        <v>12.79177734</v>
      </c>
      <c r="P105" s="250" t="str">
        <f t="shared" si="3"/>
        <v>True</v>
      </c>
      <c r="Q105" s="250">
        <f t="shared" si="4"/>
        <v>12.79177734</v>
      </c>
      <c r="R105" s="250">
        <f t="shared" si="15"/>
        <v>8.279292296</v>
      </c>
      <c r="S105" s="250">
        <f t="shared" si="5"/>
        <v>0.1989682401</v>
      </c>
      <c r="T105" s="250">
        <f t="shared" si="6"/>
        <v>0.5492655963</v>
      </c>
      <c r="U105" s="250">
        <f t="shared" si="7"/>
        <v>15.14493902</v>
      </c>
      <c r="V105" s="368">
        <f t="shared" si="8"/>
        <v>32.5714518</v>
      </c>
      <c r="W105" s="250" t="str">
        <f t="shared" si="9"/>
        <v>False</v>
      </c>
      <c r="X105" s="269">
        <f t="shared" si="10"/>
        <v>0.6249874442</v>
      </c>
    </row>
    <row r="106" ht="12.75" customHeight="1">
      <c r="A106" s="266"/>
      <c r="J106" s="250">
        <f t="shared" si="11"/>
        <v>61</v>
      </c>
      <c r="K106" s="250">
        <f t="shared" si="12"/>
        <v>5.40155743</v>
      </c>
      <c r="L106" s="250">
        <f t="shared" si="13"/>
        <v>156.26207</v>
      </c>
      <c r="M106" s="250">
        <f t="shared" si="14"/>
        <v>147.4237309</v>
      </c>
      <c r="N106" s="250">
        <f t="shared" si="1"/>
        <v>13.24930474</v>
      </c>
      <c r="O106" s="250">
        <f t="shared" si="2"/>
        <v>12.93099061</v>
      </c>
      <c r="P106" s="250" t="str">
        <f t="shared" si="3"/>
        <v>True</v>
      </c>
      <c r="Q106" s="250">
        <f t="shared" si="4"/>
        <v>12.93099061</v>
      </c>
      <c r="R106" s="250">
        <f t="shared" si="15"/>
        <v>8.495514383</v>
      </c>
      <c r="S106" s="250">
        <f t="shared" si="5"/>
        <v>0.2017024465</v>
      </c>
      <c r="T106" s="250">
        <f t="shared" si="6"/>
        <v>0.556391683</v>
      </c>
      <c r="U106" s="250">
        <f t="shared" si="7"/>
        <v>15.54046441</v>
      </c>
      <c r="V106" s="368">
        <f t="shared" si="8"/>
        <v>32.86918375</v>
      </c>
      <c r="W106" s="250" t="str">
        <f t="shared" si="9"/>
        <v>False</v>
      </c>
      <c r="X106" s="269">
        <f t="shared" si="10"/>
        <v>0.6350110204</v>
      </c>
    </row>
    <row r="107" ht="12.75" customHeight="1">
      <c r="A107" s="270"/>
      <c r="B107" s="371"/>
      <c r="C107" s="371"/>
      <c r="D107" s="371"/>
      <c r="E107" s="371"/>
      <c r="F107" s="371"/>
      <c r="G107" s="371"/>
      <c r="H107" s="371"/>
      <c r="J107" s="250">
        <f t="shared" si="11"/>
        <v>62</v>
      </c>
      <c r="K107" s="250">
        <f t="shared" si="12"/>
        <v>5.478934231</v>
      </c>
      <c r="L107" s="250">
        <f t="shared" si="13"/>
        <v>161.3981795</v>
      </c>
      <c r="M107" s="250">
        <f t="shared" si="14"/>
        <v>152.3371543</v>
      </c>
      <c r="N107" s="250">
        <f t="shared" si="1"/>
        <v>13.42800641</v>
      </c>
      <c r="O107" s="250">
        <f t="shared" si="2"/>
        <v>13.06764488</v>
      </c>
      <c r="P107" s="250" t="str">
        <f t="shared" si="3"/>
        <v>True</v>
      </c>
      <c r="Q107" s="250">
        <f t="shared" si="4"/>
        <v>13.06764488</v>
      </c>
      <c r="R107" s="250">
        <f t="shared" si="15"/>
        <v>8.71325315</v>
      </c>
      <c r="S107" s="250">
        <f t="shared" si="5"/>
        <v>0.2044229337</v>
      </c>
      <c r="T107" s="250">
        <f t="shared" si="6"/>
        <v>0.5634766912</v>
      </c>
      <c r="U107" s="250">
        <f t="shared" si="7"/>
        <v>15.9387642</v>
      </c>
      <c r="V107" s="368">
        <f t="shared" si="8"/>
        <v>33.16408963</v>
      </c>
      <c r="W107" s="250" t="str">
        <f t="shared" si="9"/>
        <v>False</v>
      </c>
      <c r="X107" s="269">
        <f t="shared" si="10"/>
        <v>0.6450031762</v>
      </c>
    </row>
    <row r="108" ht="12.75" customHeight="1">
      <c r="A108" s="266"/>
      <c r="J108" s="250">
        <f t="shared" si="11"/>
        <v>63</v>
      </c>
      <c r="K108" s="250">
        <f t="shared" si="12"/>
        <v>5.555966649</v>
      </c>
      <c r="L108" s="250">
        <f t="shared" si="13"/>
        <v>166.6063741</v>
      </c>
      <c r="M108" s="250">
        <f t="shared" si="14"/>
        <v>157.3211968</v>
      </c>
      <c r="N108" s="250">
        <f t="shared" si="1"/>
        <v>13.60582729</v>
      </c>
      <c r="O108" s="250">
        <f t="shared" si="2"/>
        <v>13.20183222</v>
      </c>
      <c r="P108" s="250" t="str">
        <f t="shared" si="3"/>
        <v>True</v>
      </c>
      <c r="Q108" s="250">
        <f t="shared" si="4"/>
        <v>13.20183222</v>
      </c>
      <c r="R108" s="250">
        <f t="shared" si="15"/>
        <v>8.932490787</v>
      </c>
      <c r="S108" s="250">
        <f t="shared" si="5"/>
        <v>0.207130012</v>
      </c>
      <c r="T108" s="250">
        <f t="shared" si="6"/>
        <v>0.5705215825</v>
      </c>
      <c r="U108" s="250">
        <f t="shared" si="7"/>
        <v>16.3398058</v>
      </c>
      <c r="V108" s="368">
        <f t="shared" si="8"/>
        <v>33.45624634</v>
      </c>
      <c r="W108" s="250" t="str">
        <f t="shared" si="9"/>
        <v>False</v>
      </c>
      <c r="X108" s="269">
        <f t="shared" si="10"/>
        <v>0.6549645649</v>
      </c>
    </row>
    <row r="109" ht="12.75" customHeight="1">
      <c r="A109" s="266"/>
      <c r="J109" s="250">
        <f t="shared" si="11"/>
        <v>64</v>
      </c>
      <c r="K109" s="250">
        <f t="shared" si="12"/>
        <v>5.632662265</v>
      </c>
      <c r="L109" s="250">
        <f t="shared" si="13"/>
        <v>171.8863499</v>
      </c>
      <c r="M109" s="250">
        <f t="shared" si="14"/>
        <v>162.3755712</v>
      </c>
      <c r="N109" s="250">
        <f t="shared" si="1"/>
        <v>13.78278695</v>
      </c>
      <c r="O109" s="250">
        <f t="shared" si="2"/>
        <v>13.33363982</v>
      </c>
      <c r="P109" s="250" t="str">
        <f t="shared" si="3"/>
        <v>True</v>
      </c>
      <c r="Q109" s="250">
        <f t="shared" si="4"/>
        <v>13.33363982</v>
      </c>
      <c r="R109" s="250">
        <f t="shared" si="15"/>
        <v>9.153210014</v>
      </c>
      <c r="S109" s="250">
        <f t="shared" si="5"/>
        <v>0.2098239796</v>
      </c>
      <c r="T109" s="250">
        <f t="shared" si="6"/>
        <v>0.5775272799</v>
      </c>
      <c r="U109" s="250">
        <f t="shared" si="7"/>
        <v>16.74355761</v>
      </c>
      <c r="V109" s="368">
        <f t="shared" si="8"/>
        <v>33.74572734</v>
      </c>
      <c r="W109" s="250" t="str">
        <f t="shared" si="9"/>
        <v>False</v>
      </c>
      <c r="X109" s="269">
        <f t="shared" si="10"/>
        <v>0.6648958153</v>
      </c>
    </row>
    <row r="110" ht="12.75" customHeight="1">
      <c r="A110" s="266"/>
      <c r="I110" s="371"/>
      <c r="J110" s="371">
        <f t="shared" si="11"/>
        <v>65</v>
      </c>
      <c r="K110" s="250">
        <f t="shared" si="12"/>
        <v>5.709028364</v>
      </c>
      <c r="L110" s="250">
        <f t="shared" si="13"/>
        <v>177.2378095</v>
      </c>
      <c r="M110" s="250">
        <f t="shared" si="14"/>
        <v>167.4999962</v>
      </c>
      <c r="N110" s="250">
        <f t="shared" si="1"/>
        <v>13.95890423</v>
      </c>
      <c r="O110" s="250">
        <f t="shared" si="2"/>
        <v>13.46315033</v>
      </c>
      <c r="P110" s="250" t="str">
        <f t="shared" si="3"/>
        <v>True</v>
      </c>
      <c r="Q110" s="250">
        <f t="shared" si="4"/>
        <v>13.46315033</v>
      </c>
      <c r="R110" s="250">
        <f t="shared" si="15"/>
        <v>9.375394053</v>
      </c>
      <c r="S110" s="250">
        <f t="shared" si="5"/>
        <v>0.2125051229</v>
      </c>
      <c r="T110" s="250">
        <f t="shared" si="6"/>
        <v>0.5844946697</v>
      </c>
      <c r="U110" s="250">
        <f t="shared" si="7"/>
        <v>17.14998893</v>
      </c>
      <c r="V110" s="368">
        <f t="shared" si="8"/>
        <v>34.03260292</v>
      </c>
      <c r="W110" s="250" t="str">
        <f t="shared" si="9"/>
        <v>False</v>
      </c>
      <c r="X110" s="269">
        <f t="shared" si="10"/>
        <v>0.6747975328</v>
      </c>
    </row>
    <row r="111" ht="12.75" customHeight="1">
      <c r="A111" s="266"/>
      <c r="J111" s="250">
        <f t="shared" si="11"/>
        <v>66</v>
      </c>
      <c r="K111" s="250">
        <f t="shared" si="12"/>
        <v>5.785071953</v>
      </c>
      <c r="L111" s="250">
        <f t="shared" si="13"/>
        <v>182.6604622</v>
      </c>
      <c r="M111" s="250">
        <f t="shared" si="14"/>
        <v>172.6941967</v>
      </c>
      <c r="N111" s="250">
        <f t="shared" si="1"/>
        <v>14.13419721</v>
      </c>
      <c r="O111" s="250">
        <f t="shared" si="2"/>
        <v>13.5904422</v>
      </c>
      <c r="P111" s="250" t="str">
        <f t="shared" si="3"/>
        <v>True</v>
      </c>
      <c r="Q111" s="250">
        <f t="shared" si="4"/>
        <v>13.5904422</v>
      </c>
      <c r="R111" s="250">
        <f t="shared" si="15"/>
        <v>9.599026604</v>
      </c>
      <c r="S111" s="250">
        <f t="shared" si="5"/>
        <v>0.2151737176</v>
      </c>
      <c r="T111" s="250">
        <f t="shared" si="6"/>
        <v>0.5914246035</v>
      </c>
      <c r="U111" s="250">
        <f t="shared" si="7"/>
        <v>17.55906995</v>
      </c>
      <c r="V111" s="368">
        <f t="shared" si="8"/>
        <v>34.31694037</v>
      </c>
      <c r="W111" s="250" t="str">
        <f t="shared" si="9"/>
        <v>False</v>
      </c>
      <c r="X111" s="269">
        <f t="shared" si="10"/>
        <v>0.6846703006</v>
      </c>
    </row>
    <row r="112" ht="12.75" customHeight="1">
      <c r="A112" s="270"/>
      <c r="B112" s="371"/>
      <c r="C112" s="371"/>
      <c r="D112" s="371"/>
      <c r="E112" s="371"/>
      <c r="F112" s="371"/>
      <c r="G112" s="371"/>
      <c r="H112" s="371"/>
      <c r="J112" s="250">
        <f t="shared" si="11"/>
        <v>67</v>
      </c>
      <c r="K112" s="250">
        <f t="shared" si="12"/>
        <v>5.860799775</v>
      </c>
      <c r="L112" s="250">
        <f t="shared" si="13"/>
        <v>188.1540231</v>
      </c>
      <c r="M112" s="250">
        <f t="shared" si="14"/>
        <v>177.957903</v>
      </c>
      <c r="N112" s="250">
        <f t="shared" si="1"/>
        <v>14.30868333</v>
      </c>
      <c r="O112" s="250">
        <f t="shared" si="2"/>
        <v>13.71558991</v>
      </c>
      <c r="P112" s="250" t="str">
        <f t="shared" si="3"/>
        <v>True</v>
      </c>
      <c r="Q112" s="250">
        <f t="shared" si="4"/>
        <v>13.71558991</v>
      </c>
      <c r="R112" s="250">
        <f t="shared" si="15"/>
        <v>9.824091827</v>
      </c>
      <c r="S112" s="250">
        <f t="shared" si="5"/>
        <v>0.2178300288</v>
      </c>
      <c r="T112" s="250">
        <f t="shared" si="6"/>
        <v>0.5983179006</v>
      </c>
      <c r="U112" s="250">
        <f t="shared" si="7"/>
        <v>17.9707717</v>
      </c>
      <c r="V112" s="368">
        <f t="shared" si="8"/>
        <v>34.59880413</v>
      </c>
      <c r="W112" s="250" t="str">
        <f t="shared" si="9"/>
        <v>False</v>
      </c>
      <c r="X112" s="269">
        <f t="shared" si="10"/>
        <v>0.6945146812</v>
      </c>
    </row>
    <row r="113" ht="12.75" customHeight="1">
      <c r="A113" s="266"/>
      <c r="J113" s="250">
        <f t="shared" si="11"/>
        <v>68</v>
      </c>
      <c r="K113" s="250">
        <f t="shared" si="12"/>
        <v>5.936218327</v>
      </c>
      <c r="L113" s="250">
        <f t="shared" si="13"/>
        <v>193.7182132</v>
      </c>
      <c r="M113" s="250">
        <f t="shared" si="14"/>
        <v>183.2908511</v>
      </c>
      <c r="N113" s="250">
        <f t="shared" si="1"/>
        <v>14.48237937</v>
      </c>
      <c r="O113" s="250">
        <f t="shared" si="2"/>
        <v>13.83866429</v>
      </c>
      <c r="P113" s="250" t="str">
        <f t="shared" si="3"/>
        <v>True</v>
      </c>
      <c r="Q113" s="250">
        <f t="shared" si="4"/>
        <v>13.83866429</v>
      </c>
      <c r="R113" s="250">
        <f t="shared" si="15"/>
        <v>10.05057432</v>
      </c>
      <c r="S113" s="250">
        <f t="shared" si="5"/>
        <v>0.2204743121</v>
      </c>
      <c r="T113" s="250">
        <f t="shared" si="6"/>
        <v>0.605175349</v>
      </c>
      <c r="U113" s="250">
        <f t="shared" si="7"/>
        <v>18.38506598</v>
      </c>
      <c r="V113" s="368">
        <f t="shared" si="8"/>
        <v>34.878256</v>
      </c>
      <c r="W113" s="250" t="str">
        <f t="shared" si="9"/>
        <v>False</v>
      </c>
      <c r="X113" s="269">
        <f t="shared" si="10"/>
        <v>0.7043312172</v>
      </c>
    </row>
    <row r="114" ht="12.75" customHeight="1">
      <c r="A114" s="266"/>
      <c r="J114" s="250">
        <f t="shared" si="11"/>
        <v>69</v>
      </c>
      <c r="K114" s="250">
        <f t="shared" si="12"/>
        <v>6.011333865</v>
      </c>
      <c r="L114" s="250">
        <f t="shared" si="13"/>
        <v>199.3527593</v>
      </c>
      <c r="M114" s="250">
        <f t="shared" si="14"/>
        <v>188.692782</v>
      </c>
      <c r="N114" s="250">
        <f t="shared" si="1"/>
        <v>14.65530148</v>
      </c>
      <c r="O114" s="250">
        <f t="shared" si="2"/>
        <v>13.95973269</v>
      </c>
      <c r="P114" s="250" t="str">
        <f t="shared" si="3"/>
        <v>True</v>
      </c>
      <c r="Q114" s="250">
        <f t="shared" si="4"/>
        <v>13.95973269</v>
      </c>
      <c r="R114" s="250">
        <f t="shared" si="15"/>
        <v>10.27845909</v>
      </c>
      <c r="S114" s="250">
        <f t="shared" si="5"/>
        <v>0.2231068134</v>
      </c>
      <c r="T114" s="250">
        <f t="shared" si="6"/>
        <v>0.6119977078</v>
      </c>
      <c r="U114" s="250">
        <f t="shared" si="7"/>
        <v>18.8019254</v>
      </c>
      <c r="V114" s="368">
        <f t="shared" si="8"/>
        <v>35.15535525</v>
      </c>
      <c r="W114" s="250" t="str">
        <f t="shared" si="9"/>
        <v>False</v>
      </c>
      <c r="X114" s="269">
        <f t="shared" si="10"/>
        <v>0.7141204325</v>
      </c>
    </row>
    <row r="115" ht="12.75" customHeight="1">
      <c r="A115" s="266"/>
      <c r="I115" s="371"/>
      <c r="J115" s="371">
        <f t="shared" si="11"/>
        <v>70</v>
      </c>
      <c r="K115" s="250">
        <f t="shared" si="12"/>
        <v>6.086152426</v>
      </c>
      <c r="L115" s="250">
        <f t="shared" si="13"/>
        <v>205.0573935</v>
      </c>
      <c r="M115" s="250">
        <f t="shared" si="14"/>
        <v>194.1634419</v>
      </c>
      <c r="N115" s="250">
        <f t="shared" si="1"/>
        <v>14.82746526</v>
      </c>
      <c r="O115" s="250">
        <f t="shared" si="2"/>
        <v>14.07885927</v>
      </c>
      <c r="P115" s="250" t="str">
        <f t="shared" si="3"/>
        <v>True</v>
      </c>
      <c r="Q115" s="250">
        <f t="shared" si="4"/>
        <v>14.07885927</v>
      </c>
      <c r="R115" s="250">
        <f t="shared" si="15"/>
        <v>10.50773155</v>
      </c>
      <c r="S115" s="250">
        <f t="shared" si="5"/>
        <v>0.2257277703</v>
      </c>
      <c r="T115" s="250">
        <f t="shared" si="6"/>
        <v>0.618785708</v>
      </c>
      <c r="U115" s="250">
        <f t="shared" si="7"/>
        <v>19.22132327</v>
      </c>
      <c r="V115" s="368">
        <f t="shared" si="8"/>
        <v>35.4301588</v>
      </c>
      <c r="W115" s="250" t="str">
        <f t="shared" si="9"/>
        <v>False</v>
      </c>
      <c r="X115" s="269">
        <f t="shared" si="10"/>
        <v>0.7238828328</v>
      </c>
    </row>
    <row r="116" ht="12.75" customHeight="1">
      <c r="A116" s="266"/>
      <c r="J116" s="250">
        <f t="shared" si="11"/>
        <v>71</v>
      </c>
      <c r="K116" s="250">
        <f t="shared" si="12"/>
        <v>6.160679832</v>
      </c>
      <c r="L116" s="250">
        <f t="shared" si="13"/>
        <v>210.8318533</v>
      </c>
      <c r="M116" s="250">
        <f t="shared" si="14"/>
        <v>199.7025821</v>
      </c>
      <c r="N116" s="250">
        <f t="shared" si="1"/>
        <v>14.99888575</v>
      </c>
      <c r="O116" s="250">
        <f t="shared" si="2"/>
        <v>14.19610514</v>
      </c>
      <c r="P116" s="250" t="str">
        <f t="shared" si="3"/>
        <v>True</v>
      </c>
      <c r="Q116" s="250">
        <f t="shared" si="4"/>
        <v>14.19610514</v>
      </c>
      <c r="R116" s="250">
        <f t="shared" si="15"/>
        <v>10.73837751</v>
      </c>
      <c r="S116" s="250">
        <f t="shared" si="5"/>
        <v>0.2283374115</v>
      </c>
      <c r="T116" s="250">
        <f t="shared" si="6"/>
        <v>0.6255400545</v>
      </c>
      <c r="U116" s="250">
        <f t="shared" si="7"/>
        <v>19.6432336</v>
      </c>
      <c r="V116" s="368">
        <f t="shared" si="8"/>
        <v>35.70272131</v>
      </c>
      <c r="W116" s="250" t="str">
        <f t="shared" si="9"/>
        <v>False</v>
      </c>
      <c r="X116" s="269">
        <f t="shared" si="10"/>
        <v>0.7336189071</v>
      </c>
    </row>
    <row r="117" ht="12.75" customHeight="1">
      <c r="A117" s="270"/>
      <c r="B117" s="371"/>
      <c r="C117" s="371"/>
      <c r="D117" s="371"/>
      <c r="E117" s="371"/>
      <c r="F117" s="371"/>
      <c r="G117" s="371"/>
      <c r="H117" s="371"/>
      <c r="J117" s="250">
        <f t="shared" si="11"/>
        <v>72</v>
      </c>
      <c r="K117" s="250">
        <f t="shared" si="12"/>
        <v>6.234921702</v>
      </c>
      <c r="L117" s="250">
        <f t="shared" si="13"/>
        <v>216.6758813</v>
      </c>
      <c r="M117" s="250">
        <f t="shared" si="14"/>
        <v>205.3099582</v>
      </c>
      <c r="N117" s="250">
        <f t="shared" si="1"/>
        <v>15.16957747</v>
      </c>
      <c r="O117" s="250">
        <f t="shared" si="2"/>
        <v>14.31152859</v>
      </c>
      <c r="P117" s="250" t="str">
        <f t="shared" si="3"/>
        <v>True</v>
      </c>
      <c r="Q117" s="250">
        <f t="shared" si="4"/>
        <v>14.31152859</v>
      </c>
      <c r="R117" s="250">
        <f t="shared" si="15"/>
        <v>10.97038313</v>
      </c>
      <c r="S117" s="250">
        <f t="shared" si="5"/>
        <v>0.2309359582</v>
      </c>
      <c r="T117" s="250">
        <f t="shared" si="6"/>
        <v>0.6322614273</v>
      </c>
      <c r="U117" s="250">
        <f t="shared" si="7"/>
        <v>20.06763111</v>
      </c>
      <c r="V117" s="368">
        <f t="shared" si="8"/>
        <v>35.97309531</v>
      </c>
      <c r="W117" s="250" t="str">
        <f t="shared" si="9"/>
        <v>False</v>
      </c>
      <c r="X117" s="269">
        <f t="shared" si="10"/>
        <v>0.7433291281</v>
      </c>
    </row>
    <row r="118" ht="12.75" customHeight="1">
      <c r="A118" s="266"/>
      <c r="J118" s="250">
        <f t="shared" si="11"/>
        <v>73</v>
      </c>
      <c r="K118" s="250">
        <f t="shared" si="12"/>
        <v>6.308883467</v>
      </c>
      <c r="L118" s="250">
        <f t="shared" si="13"/>
        <v>222.5892248</v>
      </c>
      <c r="M118" s="250">
        <f t="shared" si="14"/>
        <v>210.9853307</v>
      </c>
      <c r="N118" s="250">
        <f t="shared" si="1"/>
        <v>15.33955443</v>
      </c>
      <c r="O118" s="250">
        <f t="shared" si="2"/>
        <v>14.42518525</v>
      </c>
      <c r="P118" s="250" t="str">
        <f t="shared" si="3"/>
        <v>True</v>
      </c>
      <c r="Q118" s="250">
        <f t="shared" si="4"/>
        <v>14.42518525</v>
      </c>
      <c r="R118" s="250">
        <f t="shared" si="15"/>
        <v>11.20373493</v>
      </c>
      <c r="S118" s="250">
        <f t="shared" si="5"/>
        <v>0.2335236238</v>
      </c>
      <c r="T118" s="250">
        <f t="shared" si="6"/>
        <v>0.6389504825</v>
      </c>
      <c r="U118" s="250">
        <f t="shared" si="7"/>
        <v>20.49449111</v>
      </c>
      <c r="V118" s="368">
        <f t="shared" si="8"/>
        <v>36.24133136</v>
      </c>
      <c r="W118" s="250" t="str">
        <f t="shared" si="9"/>
        <v>False</v>
      </c>
      <c r="X118" s="269">
        <f t="shared" si="10"/>
        <v>0.7530139531</v>
      </c>
    </row>
    <row r="119" ht="12.75" customHeight="1">
      <c r="A119" s="266"/>
      <c r="J119" s="250">
        <f t="shared" si="11"/>
        <v>74</v>
      </c>
      <c r="K119" s="250">
        <f t="shared" si="12"/>
        <v>6.38257037</v>
      </c>
      <c r="L119" s="250">
        <f t="shared" si="13"/>
        <v>228.571636</v>
      </c>
      <c r="M119" s="250">
        <f t="shared" si="14"/>
        <v>216.7284645</v>
      </c>
      <c r="N119" s="250">
        <f t="shared" si="1"/>
        <v>15.50883019</v>
      </c>
      <c r="O119" s="250">
        <f t="shared" si="2"/>
        <v>14.53712823</v>
      </c>
      <c r="P119" s="250" t="str">
        <f t="shared" si="3"/>
        <v>True</v>
      </c>
      <c r="Q119" s="250">
        <f t="shared" si="4"/>
        <v>14.53712823</v>
      </c>
      <c r="R119" s="250">
        <f t="shared" si="15"/>
        <v>11.43841976</v>
      </c>
      <c r="S119" s="250">
        <f t="shared" si="5"/>
        <v>0.2361006145</v>
      </c>
      <c r="T119" s="250">
        <f t="shared" si="6"/>
        <v>0.6456078536</v>
      </c>
      <c r="U119" s="250">
        <f t="shared" si="7"/>
        <v>20.92378957</v>
      </c>
      <c r="V119" s="368">
        <f t="shared" si="8"/>
        <v>36.50747807</v>
      </c>
      <c r="W119" s="250" t="str">
        <f t="shared" si="9"/>
        <v>False</v>
      </c>
      <c r="X119" s="269">
        <f t="shared" si="10"/>
        <v>0.7626738245</v>
      </c>
    </row>
    <row r="120" ht="12.75" customHeight="1">
      <c r="A120" s="266"/>
      <c r="I120" s="371"/>
      <c r="J120" s="371">
        <f t="shared" si="11"/>
        <v>75</v>
      </c>
      <c r="K120" s="250">
        <f t="shared" si="12"/>
        <v>6.455987485</v>
      </c>
      <c r="L120" s="250">
        <f t="shared" si="13"/>
        <v>234.6228718</v>
      </c>
      <c r="M120" s="250">
        <f t="shared" si="14"/>
        <v>222.5391287</v>
      </c>
      <c r="N120" s="250">
        <f t="shared" si="1"/>
        <v>15.67741784</v>
      </c>
      <c r="O120" s="250">
        <f t="shared" si="2"/>
        <v>14.6474083</v>
      </c>
      <c r="P120" s="250" t="str">
        <f t="shared" si="3"/>
        <v>True</v>
      </c>
      <c r="Q120" s="250">
        <f t="shared" si="4"/>
        <v>14.6474083</v>
      </c>
      <c r="R120" s="250">
        <f t="shared" si="15"/>
        <v>11.67442481</v>
      </c>
      <c r="S120" s="250">
        <f t="shared" si="5"/>
        <v>0.2386671297</v>
      </c>
      <c r="T120" s="250">
        <f t="shared" si="6"/>
        <v>0.6522341528</v>
      </c>
      <c r="U120" s="250">
        <f t="shared" si="7"/>
        <v>21.35550305</v>
      </c>
      <c r="V120" s="368">
        <f t="shared" si="8"/>
        <v>36.77158229</v>
      </c>
      <c r="W120" s="250" t="str">
        <f t="shared" si="9"/>
        <v>False</v>
      </c>
      <c r="X120" s="269">
        <f t="shared" si="10"/>
        <v>0.7723091709</v>
      </c>
    </row>
    <row r="121" ht="12.75" customHeight="1">
      <c r="A121" s="266"/>
      <c r="J121" s="250">
        <f t="shared" si="11"/>
        <v>76</v>
      </c>
      <c r="K121" s="250">
        <f t="shared" si="12"/>
        <v>6.529139717</v>
      </c>
      <c r="L121" s="250">
        <f t="shared" si="13"/>
        <v>240.7426932</v>
      </c>
      <c r="M121" s="250">
        <f t="shared" si="14"/>
        <v>228.4170964</v>
      </c>
      <c r="N121" s="250">
        <f t="shared" si="1"/>
        <v>15.84533006</v>
      </c>
      <c r="O121" s="250">
        <f t="shared" si="2"/>
        <v>14.756074</v>
      </c>
      <c r="P121" s="250" t="str">
        <f t="shared" si="3"/>
        <v>True</v>
      </c>
      <c r="Q121" s="250">
        <f t="shared" si="4"/>
        <v>14.756074</v>
      </c>
      <c r="R121" s="250">
        <f t="shared" si="15"/>
        <v>11.91173756</v>
      </c>
      <c r="S121" s="250">
        <f t="shared" si="5"/>
        <v>0.2412233623</v>
      </c>
      <c r="T121" s="250">
        <f t="shared" si="6"/>
        <v>0.6588299717</v>
      </c>
      <c r="U121" s="250">
        <f t="shared" si="7"/>
        <v>21.78960865</v>
      </c>
      <c r="V121" s="368">
        <f t="shared" si="8"/>
        <v>37.03368912</v>
      </c>
      <c r="W121" s="250" t="str">
        <f t="shared" si="9"/>
        <v>False</v>
      </c>
      <c r="X121" s="269">
        <f t="shared" si="10"/>
        <v>0.7819204074</v>
      </c>
    </row>
    <row r="122" ht="12.75" customHeight="1">
      <c r="A122" s="270"/>
      <c r="B122" s="371"/>
      <c r="C122" s="371"/>
      <c r="D122" s="371"/>
      <c r="E122" s="371"/>
      <c r="F122" s="371"/>
      <c r="G122" s="371"/>
      <c r="H122" s="371"/>
      <c r="J122" s="250">
        <f t="shared" si="11"/>
        <v>77</v>
      </c>
      <c r="K122" s="250">
        <f t="shared" si="12"/>
        <v>6.602031814</v>
      </c>
      <c r="L122" s="250">
        <f t="shared" si="13"/>
        <v>246.9308658</v>
      </c>
      <c r="M122" s="250">
        <f t="shared" si="14"/>
        <v>234.362145</v>
      </c>
      <c r="N122" s="250">
        <f t="shared" si="1"/>
        <v>16.0125791</v>
      </c>
      <c r="O122" s="250">
        <f t="shared" si="2"/>
        <v>14.8631718</v>
      </c>
      <c r="P122" s="250" t="str">
        <f t="shared" si="3"/>
        <v>True</v>
      </c>
      <c r="Q122" s="250">
        <f t="shared" si="4"/>
        <v>14.8631718</v>
      </c>
      <c r="R122" s="250">
        <f t="shared" si="15"/>
        <v>12.15034582</v>
      </c>
      <c r="S122" s="250">
        <f t="shared" si="5"/>
        <v>0.2437694989</v>
      </c>
      <c r="T122" s="250">
        <f t="shared" si="6"/>
        <v>0.6653958825</v>
      </c>
      <c r="U122" s="250">
        <f t="shared" si="7"/>
        <v>22.22608405</v>
      </c>
      <c r="V122" s="368">
        <f t="shared" si="8"/>
        <v>37.29384207</v>
      </c>
      <c r="W122" s="250" t="str">
        <f t="shared" si="9"/>
        <v>False</v>
      </c>
      <c r="X122" s="269">
        <f t="shared" si="10"/>
        <v>0.7915079365</v>
      </c>
    </row>
    <row r="123" ht="12.75" customHeight="1">
      <c r="A123" s="266"/>
      <c r="J123" s="250">
        <f t="shared" si="11"/>
        <v>78</v>
      </c>
      <c r="K123" s="250">
        <f t="shared" si="12"/>
        <v>6.674668375</v>
      </c>
      <c r="L123" s="250">
        <f t="shared" si="13"/>
        <v>253.1871592</v>
      </c>
      <c r="M123" s="250">
        <f t="shared" si="14"/>
        <v>240.3740555</v>
      </c>
      <c r="N123" s="250">
        <f t="shared" si="1"/>
        <v>16.17917683</v>
      </c>
      <c r="O123" s="250">
        <f t="shared" si="2"/>
        <v>14.96874616</v>
      </c>
      <c r="P123" s="250" t="str">
        <f t="shared" si="3"/>
        <v>True</v>
      </c>
      <c r="Q123" s="250">
        <f t="shared" si="4"/>
        <v>14.96874616</v>
      </c>
      <c r="R123" s="250">
        <f t="shared" si="15"/>
        <v>12.39023765</v>
      </c>
      <c r="S123" s="250">
        <f t="shared" si="5"/>
        <v>0.2463057204</v>
      </c>
      <c r="T123" s="250">
        <f t="shared" si="6"/>
        <v>0.6719324388</v>
      </c>
      <c r="U123" s="250">
        <f t="shared" si="7"/>
        <v>22.66490746</v>
      </c>
      <c r="V123" s="368">
        <f t="shared" si="8"/>
        <v>37.55208306</v>
      </c>
      <c r="W123" s="250" t="str">
        <f t="shared" si="9"/>
        <v>False</v>
      </c>
      <c r="X123" s="269">
        <f t="shared" si="10"/>
        <v>0.8010721481</v>
      </c>
    </row>
    <row r="124" ht="12.75" customHeight="1">
      <c r="A124" s="266"/>
      <c r="J124" s="250">
        <f t="shared" si="11"/>
        <v>79</v>
      </c>
      <c r="K124" s="250">
        <f t="shared" si="12"/>
        <v>6.747053851</v>
      </c>
      <c r="L124" s="250">
        <f t="shared" si="13"/>
        <v>259.5113471</v>
      </c>
      <c r="M124" s="250">
        <f t="shared" si="14"/>
        <v>246.4526129</v>
      </c>
      <c r="N124" s="250">
        <f t="shared" si="1"/>
        <v>16.34513476</v>
      </c>
      <c r="O124" s="250">
        <f t="shared" si="2"/>
        <v>15.07283971</v>
      </c>
      <c r="P124" s="250" t="str">
        <f t="shared" si="3"/>
        <v>True</v>
      </c>
      <c r="Q124" s="250">
        <f t="shared" si="4"/>
        <v>15.07283971</v>
      </c>
      <c r="R124" s="250">
        <f t="shared" si="15"/>
        <v>12.63140143</v>
      </c>
      <c r="S124" s="250">
        <f t="shared" si="5"/>
        <v>0.2488322016</v>
      </c>
      <c r="T124" s="250">
        <f t="shared" si="6"/>
        <v>0.6784401764</v>
      </c>
      <c r="U124" s="250">
        <f t="shared" si="7"/>
        <v>23.10605757</v>
      </c>
      <c r="V124" s="368">
        <f t="shared" si="8"/>
        <v>37.8084526</v>
      </c>
      <c r="W124" s="250" t="str">
        <f t="shared" si="9"/>
        <v>False</v>
      </c>
      <c r="X124" s="269">
        <f t="shared" si="10"/>
        <v>0.8106134208</v>
      </c>
    </row>
    <row r="125" ht="12.75" customHeight="1">
      <c r="A125" s="266"/>
      <c r="I125" s="371"/>
      <c r="J125" s="371">
        <f t="shared" si="11"/>
        <v>80</v>
      </c>
      <c r="K125" s="250">
        <f t="shared" si="12"/>
        <v>6.819192559</v>
      </c>
      <c r="L125" s="250">
        <f t="shared" si="13"/>
        <v>265.9032069</v>
      </c>
      <c r="M125" s="250">
        <f t="shared" si="14"/>
        <v>252.5976056</v>
      </c>
      <c r="N125" s="250">
        <f t="shared" si="1"/>
        <v>16.51046402</v>
      </c>
      <c r="O125" s="250">
        <f t="shared" si="2"/>
        <v>15.17549331</v>
      </c>
      <c r="P125" s="250" t="str">
        <f t="shared" si="3"/>
        <v>True</v>
      </c>
      <c r="Q125" s="250">
        <f t="shared" si="4"/>
        <v>15.17549331</v>
      </c>
      <c r="R125" s="250">
        <f t="shared" si="15"/>
        <v>12.87382577</v>
      </c>
      <c r="S125" s="250">
        <f t="shared" si="5"/>
        <v>0.2513491122</v>
      </c>
      <c r="T125" s="250">
        <f t="shared" si="6"/>
        <v>0.6849196143</v>
      </c>
      <c r="U125" s="250">
        <f t="shared" si="7"/>
        <v>23.54951358</v>
      </c>
      <c r="V125" s="368">
        <f t="shared" si="8"/>
        <v>38.06298974</v>
      </c>
      <c r="W125" s="250" t="str">
        <f t="shared" si="9"/>
        <v>False</v>
      </c>
      <c r="X125" s="269">
        <f t="shared" si="10"/>
        <v>0.8201321218</v>
      </c>
    </row>
    <row r="126" ht="12.75" customHeight="1">
      <c r="A126" s="266"/>
      <c r="J126" s="250">
        <f t="shared" si="11"/>
        <v>81</v>
      </c>
      <c r="K126" s="250">
        <f t="shared" si="12"/>
        <v>6.891088684</v>
      </c>
      <c r="L126" s="250">
        <f t="shared" si="13"/>
        <v>272.3625201</v>
      </c>
      <c r="M126" s="250">
        <f t="shared" si="14"/>
        <v>258.8088257</v>
      </c>
      <c r="N126" s="250">
        <f t="shared" si="1"/>
        <v>16.67517541</v>
      </c>
      <c r="O126" s="250">
        <f t="shared" si="2"/>
        <v>15.27674614</v>
      </c>
      <c r="P126" s="250" t="str">
        <f t="shared" si="3"/>
        <v>True</v>
      </c>
      <c r="Q126" s="250">
        <f t="shared" si="4"/>
        <v>15.27674614</v>
      </c>
      <c r="R126" s="250">
        <f t="shared" si="15"/>
        <v>13.11749957</v>
      </c>
      <c r="S126" s="250">
        <f t="shared" si="5"/>
        <v>0.2538566166</v>
      </c>
      <c r="T126" s="250">
        <f t="shared" si="6"/>
        <v>0.6913712551</v>
      </c>
      <c r="U126" s="250">
        <f t="shared" si="7"/>
        <v>23.99525515</v>
      </c>
      <c r="V126" s="368">
        <f t="shared" si="8"/>
        <v>38.31573223</v>
      </c>
      <c r="W126" s="250" t="str">
        <f t="shared" si="9"/>
        <v>False</v>
      </c>
      <c r="X126" s="269">
        <f t="shared" si="10"/>
        <v>0.8296286077</v>
      </c>
    </row>
    <row r="127" ht="12.75" customHeight="1">
      <c r="A127" s="270"/>
      <c r="B127" s="371"/>
      <c r="C127" s="371"/>
      <c r="D127" s="371"/>
      <c r="E127" s="371"/>
      <c r="F127" s="371"/>
      <c r="G127" s="371"/>
      <c r="H127" s="371"/>
      <c r="J127" s="250">
        <f t="shared" si="11"/>
        <v>82</v>
      </c>
      <c r="K127" s="250">
        <f t="shared" si="12"/>
        <v>6.962746283</v>
      </c>
      <c r="L127" s="250">
        <f t="shared" si="13"/>
        <v>278.8890716</v>
      </c>
      <c r="M127" s="250">
        <f t="shared" si="14"/>
        <v>265.0860687</v>
      </c>
      <c r="N127" s="250">
        <f t="shared" si="1"/>
        <v>16.83927941</v>
      </c>
      <c r="O127" s="250">
        <f t="shared" si="2"/>
        <v>15.37663582</v>
      </c>
      <c r="P127" s="250" t="str">
        <f t="shared" si="3"/>
        <v>True</v>
      </c>
      <c r="Q127" s="250">
        <f t="shared" si="4"/>
        <v>15.37663582</v>
      </c>
      <c r="R127" s="250">
        <f t="shared" si="15"/>
        <v>13.36241196</v>
      </c>
      <c r="S127" s="250">
        <f t="shared" si="5"/>
        <v>0.2563548744</v>
      </c>
      <c r="T127" s="250">
        <f t="shared" si="6"/>
        <v>0.6977955862</v>
      </c>
      <c r="U127" s="250">
        <f t="shared" si="7"/>
        <v>24.44326242</v>
      </c>
      <c r="V127" s="368">
        <f t="shared" si="8"/>
        <v>38.56671656</v>
      </c>
      <c r="W127" s="250" t="str">
        <f t="shared" si="9"/>
        <v>False</v>
      </c>
      <c r="X127" s="269">
        <f t="shared" si="10"/>
        <v>0.8391032247</v>
      </c>
    </row>
    <row r="128" ht="12.75" customHeight="1">
      <c r="A128" s="266"/>
      <c r="J128" s="250">
        <f t="shared" si="11"/>
        <v>83</v>
      </c>
      <c r="K128" s="250">
        <f t="shared" si="12"/>
        <v>7.034169294</v>
      </c>
      <c r="L128" s="250">
        <f t="shared" si="13"/>
        <v>285.48265</v>
      </c>
      <c r="M128" s="250">
        <f t="shared" si="14"/>
        <v>271.4291334</v>
      </c>
      <c r="N128" s="250">
        <f t="shared" si="1"/>
        <v>17.00278618</v>
      </c>
      <c r="O128" s="250">
        <f t="shared" si="2"/>
        <v>15.47519849</v>
      </c>
      <c r="P128" s="250" t="str">
        <f t="shared" si="3"/>
        <v>True</v>
      </c>
      <c r="Q128" s="250">
        <f t="shared" si="4"/>
        <v>15.47519849</v>
      </c>
      <c r="R128" s="250">
        <f t="shared" si="15"/>
        <v>13.6085523</v>
      </c>
      <c r="S128" s="250">
        <f t="shared" si="5"/>
        <v>0.2588440402</v>
      </c>
      <c r="T128" s="250">
        <f t="shared" si="6"/>
        <v>0.7041930801</v>
      </c>
      <c r="U128" s="250">
        <f t="shared" si="7"/>
        <v>24.89351594</v>
      </c>
      <c r="V128" s="368">
        <f t="shared" si="8"/>
        <v>38.81597798</v>
      </c>
      <c r="W128" s="250" t="str">
        <f t="shared" si="9"/>
        <v>False</v>
      </c>
      <c r="X128" s="269">
        <f t="shared" si="10"/>
        <v>0.8485563093</v>
      </c>
    </row>
    <row r="129" ht="12.75" customHeight="1">
      <c r="A129" s="266"/>
      <c r="J129" s="250">
        <f t="shared" si="11"/>
        <v>84</v>
      </c>
      <c r="K129" s="250">
        <f t="shared" si="12"/>
        <v>7.105361541</v>
      </c>
      <c r="L129" s="250">
        <f t="shared" si="13"/>
        <v>292.1430472</v>
      </c>
      <c r="M129" s="250">
        <f t="shared" si="14"/>
        <v>277.8378218</v>
      </c>
      <c r="N129" s="250">
        <f t="shared" si="1"/>
        <v>17.1657056</v>
      </c>
      <c r="O129" s="250">
        <f t="shared" si="2"/>
        <v>15.57246884</v>
      </c>
      <c r="P129" s="250" t="str">
        <f t="shared" si="3"/>
        <v>True</v>
      </c>
      <c r="Q129" s="250">
        <f t="shared" si="4"/>
        <v>15.57246884</v>
      </c>
      <c r="R129" s="250">
        <f t="shared" si="15"/>
        <v>13.8559102</v>
      </c>
      <c r="S129" s="250">
        <f t="shared" si="5"/>
        <v>0.2613242643</v>
      </c>
      <c r="T129" s="250">
        <f t="shared" si="6"/>
        <v>0.710564195</v>
      </c>
      <c r="U129" s="250">
        <f t="shared" si="7"/>
        <v>25.34599669</v>
      </c>
      <c r="V129" s="368">
        <f t="shared" si="8"/>
        <v>39.06355061</v>
      </c>
      <c r="W129" s="250" t="str">
        <f t="shared" si="9"/>
        <v>False</v>
      </c>
      <c r="X129" s="269">
        <f t="shared" si="10"/>
        <v>0.8579881884</v>
      </c>
    </row>
    <row r="130" ht="12.75" customHeight="1">
      <c r="A130" s="266"/>
      <c r="I130" s="371"/>
      <c r="J130" s="371">
        <f t="shared" si="11"/>
        <v>85</v>
      </c>
      <c r="K130" s="250">
        <f t="shared" si="12"/>
        <v>7.176326734</v>
      </c>
      <c r="L130" s="250">
        <f t="shared" si="13"/>
        <v>298.8700587</v>
      </c>
      <c r="M130" s="250">
        <f t="shared" si="14"/>
        <v>284.311939</v>
      </c>
      <c r="N130" s="250">
        <f t="shared" si="1"/>
        <v>17.32804722</v>
      </c>
      <c r="O130" s="250">
        <f t="shared" si="2"/>
        <v>15.66848024</v>
      </c>
      <c r="P130" s="250" t="str">
        <f t="shared" si="3"/>
        <v>True</v>
      </c>
      <c r="Q130" s="250">
        <f t="shared" si="4"/>
        <v>15.66848024</v>
      </c>
      <c r="R130" s="250">
        <f t="shared" si="15"/>
        <v>14.1044755</v>
      </c>
      <c r="S130" s="250">
        <f t="shared" si="5"/>
        <v>0.2637956923</v>
      </c>
      <c r="T130" s="250">
        <f t="shared" si="6"/>
        <v>0.7169093757</v>
      </c>
      <c r="U130" s="250">
        <f t="shared" si="7"/>
        <v>25.80068606</v>
      </c>
      <c r="V130" s="368">
        <f t="shared" si="8"/>
        <v>39.30946744</v>
      </c>
      <c r="W130" s="250" t="str">
        <f t="shared" si="9"/>
        <v>False</v>
      </c>
      <c r="X130" s="269">
        <f t="shared" si="10"/>
        <v>0.8673991801</v>
      </c>
    </row>
    <row r="131" ht="12.75" customHeight="1">
      <c r="A131" s="266"/>
      <c r="J131" s="250">
        <f t="shared" si="11"/>
        <v>86</v>
      </c>
      <c r="K131" s="250">
        <f t="shared" si="12"/>
        <v>7.247068481</v>
      </c>
      <c r="L131" s="250">
        <f t="shared" si="13"/>
        <v>305.663483</v>
      </c>
      <c r="M131" s="250">
        <f t="shared" si="14"/>
        <v>290.8512934</v>
      </c>
      <c r="N131" s="250">
        <f t="shared" si="1"/>
        <v>17.48982037</v>
      </c>
      <c r="O131" s="250">
        <f t="shared" si="2"/>
        <v>15.7632648</v>
      </c>
      <c r="P131" s="250" t="str">
        <f t="shared" si="3"/>
        <v>True</v>
      </c>
      <c r="Q131" s="250">
        <f t="shared" si="4"/>
        <v>15.7632648</v>
      </c>
      <c r="R131" s="250">
        <f t="shared" si="15"/>
        <v>14.35423823</v>
      </c>
      <c r="S131" s="250">
        <f t="shared" si="5"/>
        <v>0.2662584661</v>
      </c>
      <c r="T131" s="250">
        <f t="shared" si="6"/>
        <v>0.723229054</v>
      </c>
      <c r="U131" s="250">
        <f t="shared" si="7"/>
        <v>26.25756585</v>
      </c>
      <c r="V131" s="368">
        <f t="shared" si="8"/>
        <v>39.55376043</v>
      </c>
      <c r="W131" s="250" t="str">
        <f t="shared" si="9"/>
        <v>False</v>
      </c>
      <c r="X131" s="269">
        <f t="shared" si="10"/>
        <v>0.8767895935</v>
      </c>
    </row>
    <row r="132" ht="12.75" customHeight="1">
      <c r="A132" s="270"/>
      <c r="B132" s="371"/>
      <c r="C132" s="371"/>
      <c r="D132" s="371"/>
      <c r="E132" s="371"/>
      <c r="F132" s="371"/>
      <c r="G132" s="371"/>
      <c r="H132" s="371"/>
      <c r="J132" s="250">
        <f t="shared" si="11"/>
        <v>87</v>
      </c>
      <c r="K132" s="250">
        <f t="shared" si="12"/>
        <v>7.317590286</v>
      </c>
      <c r="L132" s="250">
        <f t="shared" si="13"/>
        <v>312.5231219</v>
      </c>
      <c r="M132" s="250">
        <f t="shared" si="14"/>
        <v>297.4556961</v>
      </c>
      <c r="N132" s="250">
        <f t="shared" si="1"/>
        <v>17.65103408</v>
      </c>
      <c r="O132" s="250">
        <f t="shared" si="2"/>
        <v>15.85685338</v>
      </c>
      <c r="P132" s="250" t="str">
        <f t="shared" si="3"/>
        <v>True</v>
      </c>
      <c r="Q132" s="250">
        <f t="shared" si="4"/>
        <v>15.85685338</v>
      </c>
      <c r="R132" s="250">
        <f t="shared" si="15"/>
        <v>14.60518864</v>
      </c>
      <c r="S132" s="250">
        <f t="shared" si="5"/>
        <v>0.2687127231</v>
      </c>
      <c r="T132" s="250">
        <f t="shared" si="6"/>
        <v>0.7295236491</v>
      </c>
      <c r="U132" s="250">
        <f t="shared" si="7"/>
        <v>26.71661821</v>
      </c>
      <c r="V132" s="368">
        <f t="shared" si="8"/>
        <v>39.79646053</v>
      </c>
      <c r="W132" s="250" t="str">
        <f t="shared" si="9"/>
        <v>False</v>
      </c>
      <c r="X132" s="269">
        <f t="shared" si="10"/>
        <v>0.8861597296</v>
      </c>
    </row>
    <row r="133" ht="12.75" customHeight="1">
      <c r="A133" s="266"/>
      <c r="J133" s="250">
        <f t="shared" si="11"/>
        <v>88</v>
      </c>
      <c r="K133" s="250">
        <f t="shared" si="12"/>
        <v>7.387895555</v>
      </c>
      <c r="L133" s="250">
        <f t="shared" si="13"/>
        <v>319.4487803</v>
      </c>
      <c r="M133" s="250">
        <f t="shared" si="14"/>
        <v>304.1249611</v>
      </c>
      <c r="N133" s="250">
        <f t="shared" si="1"/>
        <v>17.81169715</v>
      </c>
      <c r="O133" s="250">
        <f t="shared" si="2"/>
        <v>15.94927573</v>
      </c>
      <c r="P133" s="250" t="str">
        <f t="shared" si="3"/>
        <v>True</v>
      </c>
      <c r="Q133" s="250">
        <f t="shared" si="4"/>
        <v>15.94927573</v>
      </c>
      <c r="R133" s="250">
        <f t="shared" si="15"/>
        <v>14.85731719</v>
      </c>
      <c r="S133" s="250">
        <f t="shared" si="5"/>
        <v>0.2711585973</v>
      </c>
      <c r="T133" s="250">
        <f t="shared" si="6"/>
        <v>0.7357935684</v>
      </c>
      <c r="U133" s="250">
        <f t="shared" si="7"/>
        <v>27.17782569</v>
      </c>
      <c r="V133" s="368">
        <f t="shared" si="8"/>
        <v>40.0375977</v>
      </c>
      <c r="W133" s="250" t="str">
        <f t="shared" si="9"/>
        <v>False</v>
      </c>
      <c r="X133" s="269">
        <f t="shared" si="10"/>
        <v>0.8955098813</v>
      </c>
    </row>
    <row r="134" ht="12.75" customHeight="1">
      <c r="A134" s="266"/>
      <c r="J134" s="250">
        <f t="shared" si="11"/>
        <v>89</v>
      </c>
      <c r="K134" s="250">
        <f t="shared" si="12"/>
        <v>7.457987601</v>
      </c>
      <c r="L134" s="250">
        <f t="shared" si="13"/>
        <v>326.4402659</v>
      </c>
      <c r="M134" s="250">
        <f t="shared" si="14"/>
        <v>310.8589053</v>
      </c>
      <c r="N134" s="250">
        <f t="shared" si="1"/>
        <v>17.9718181</v>
      </c>
      <c r="O134" s="250">
        <f t="shared" si="2"/>
        <v>16.04056048</v>
      </c>
      <c r="P134" s="250" t="str">
        <f t="shared" si="3"/>
        <v>True</v>
      </c>
      <c r="Q134" s="250">
        <f t="shared" si="4"/>
        <v>16.04056048</v>
      </c>
      <c r="R134" s="250">
        <f t="shared" si="15"/>
        <v>15.11061452</v>
      </c>
      <c r="S134" s="250">
        <f t="shared" si="5"/>
        <v>0.2735962187</v>
      </c>
      <c r="T134" s="250">
        <f t="shared" si="6"/>
        <v>0.7420392078</v>
      </c>
      <c r="U134" s="250">
        <f t="shared" si="7"/>
        <v>27.64117117</v>
      </c>
      <c r="V134" s="368">
        <f t="shared" si="8"/>
        <v>40.27720102</v>
      </c>
      <c r="W134" s="250" t="str">
        <f t="shared" si="9"/>
        <v>False</v>
      </c>
      <c r="X134" s="269">
        <f t="shared" si="10"/>
        <v>0.9048403336</v>
      </c>
    </row>
    <row r="135" ht="12.75" customHeight="1">
      <c r="A135" s="266"/>
      <c r="I135" s="371"/>
      <c r="J135" s="371">
        <f t="shared" si="11"/>
        <v>90</v>
      </c>
      <c r="K135" s="250">
        <f t="shared" si="12"/>
        <v>7.527869648</v>
      </c>
      <c r="L135" s="250">
        <f t="shared" si="13"/>
        <v>333.4973895</v>
      </c>
      <c r="M135" s="250">
        <f t="shared" si="14"/>
        <v>317.6573484</v>
      </c>
      <c r="N135" s="250">
        <f t="shared" si="1"/>
        <v>18.13140527</v>
      </c>
      <c r="O135" s="250">
        <f t="shared" si="2"/>
        <v>16.13073524</v>
      </c>
      <c r="P135" s="250" t="str">
        <f t="shared" si="3"/>
        <v>True</v>
      </c>
      <c r="Q135" s="250">
        <f t="shared" si="4"/>
        <v>16.13073524</v>
      </c>
      <c r="R135" s="250">
        <f t="shared" si="15"/>
        <v>15.36507148</v>
      </c>
      <c r="S135" s="250">
        <f t="shared" si="5"/>
        <v>0.2760257139</v>
      </c>
      <c r="T135" s="250">
        <f t="shared" si="6"/>
        <v>0.7482609521</v>
      </c>
      <c r="U135" s="250">
        <f t="shared" si="7"/>
        <v>28.10663789</v>
      </c>
      <c r="V135" s="368">
        <f t="shared" si="8"/>
        <v>40.51529864</v>
      </c>
      <c r="W135" s="250" t="str">
        <f t="shared" si="9"/>
        <v>False</v>
      </c>
      <c r="X135" s="269">
        <f t="shared" si="10"/>
        <v>0.9141513645</v>
      </c>
    </row>
    <row r="136" ht="12.75" customHeight="1">
      <c r="A136" s="266"/>
      <c r="J136" s="250">
        <f t="shared" si="11"/>
        <v>91</v>
      </c>
      <c r="K136" s="250">
        <f t="shared" si="12"/>
        <v>7.597544832</v>
      </c>
      <c r="L136" s="250">
        <f t="shared" si="13"/>
        <v>340.6199647</v>
      </c>
      <c r="M136" s="250">
        <f t="shared" si="14"/>
        <v>324.5201125</v>
      </c>
      <c r="N136" s="250">
        <f t="shared" si="1"/>
        <v>18.29046673</v>
      </c>
      <c r="O136" s="250">
        <f t="shared" si="2"/>
        <v>16.21982661</v>
      </c>
      <c r="P136" s="250" t="str">
        <f t="shared" si="3"/>
        <v>True</v>
      </c>
      <c r="Q136" s="250">
        <f t="shared" si="4"/>
        <v>16.21982661</v>
      </c>
      <c r="R136" s="250">
        <f t="shared" si="15"/>
        <v>15.62067907</v>
      </c>
      <c r="S136" s="250">
        <f t="shared" si="5"/>
        <v>0.278447206</v>
      </c>
      <c r="T136" s="250">
        <f t="shared" si="6"/>
        <v>0.7544591755</v>
      </c>
      <c r="U136" s="250">
        <f t="shared" si="7"/>
        <v>28.57420943</v>
      </c>
      <c r="V136" s="368">
        <f t="shared" si="8"/>
        <v>40.75191789</v>
      </c>
      <c r="W136" s="250" t="str">
        <f t="shared" si="9"/>
        <v>False</v>
      </c>
      <c r="X136" s="269">
        <f t="shared" si="10"/>
        <v>0.9234432443</v>
      </c>
    </row>
    <row r="137" ht="12.75" customHeight="1">
      <c r="A137" s="270"/>
      <c r="B137" s="371"/>
      <c r="C137" s="371"/>
      <c r="D137" s="371"/>
      <c r="E137" s="371"/>
      <c r="F137" s="371"/>
      <c r="G137" s="371"/>
      <c r="H137" s="371"/>
      <c r="J137" s="250">
        <f t="shared" si="11"/>
        <v>92</v>
      </c>
      <c r="K137" s="250">
        <f t="shared" si="12"/>
        <v>7.667016207</v>
      </c>
      <c r="L137" s="250">
        <f t="shared" si="13"/>
        <v>347.8078077</v>
      </c>
      <c r="M137" s="250">
        <f t="shared" si="14"/>
        <v>331.4470224</v>
      </c>
      <c r="N137" s="250">
        <f t="shared" si="1"/>
        <v>18.44901036</v>
      </c>
      <c r="O137" s="250">
        <f t="shared" si="2"/>
        <v>16.30786025</v>
      </c>
      <c r="P137" s="250" t="str">
        <f t="shared" si="3"/>
        <v>True</v>
      </c>
      <c r="Q137" s="250">
        <f t="shared" si="4"/>
        <v>16.30786025</v>
      </c>
      <c r="R137" s="250">
        <f t="shared" si="15"/>
        <v>15.8774285</v>
      </c>
      <c r="S137" s="250">
        <f t="shared" si="5"/>
        <v>0.2808608148</v>
      </c>
      <c r="T137" s="250">
        <f t="shared" si="6"/>
        <v>0.7606342423</v>
      </c>
      <c r="U137" s="250">
        <f t="shared" si="7"/>
        <v>29.04386968</v>
      </c>
      <c r="V137" s="368">
        <f t="shared" si="8"/>
        <v>40.98708529</v>
      </c>
      <c r="W137" s="250" t="str">
        <f t="shared" si="9"/>
        <v>False</v>
      </c>
      <c r="X137" s="269">
        <f t="shared" si="10"/>
        <v>0.9327162368</v>
      </c>
    </row>
    <row r="138" ht="12.75" customHeight="1">
      <c r="A138" s="266"/>
      <c r="J138" s="250">
        <f t="shared" si="11"/>
        <v>93</v>
      </c>
      <c r="K138" s="250">
        <f t="shared" si="12"/>
        <v>7.736286745</v>
      </c>
      <c r="L138" s="250">
        <f t="shared" si="13"/>
        <v>355.0607377</v>
      </c>
      <c r="M138" s="250">
        <f t="shared" si="14"/>
        <v>338.4379057</v>
      </c>
      <c r="N138" s="250">
        <f t="shared" si="1"/>
        <v>18.60704383</v>
      </c>
      <c r="O138" s="250">
        <f t="shared" si="2"/>
        <v>16.39486094</v>
      </c>
      <c r="P138" s="250" t="str">
        <f t="shared" si="3"/>
        <v>True</v>
      </c>
      <c r="Q138" s="250">
        <f t="shared" si="4"/>
        <v>16.39486094</v>
      </c>
      <c r="R138" s="250">
        <f t="shared" si="15"/>
        <v>16.13531114</v>
      </c>
      <c r="S138" s="250">
        <f t="shared" si="5"/>
        <v>0.283266657</v>
      </c>
      <c r="T138" s="250">
        <f t="shared" si="6"/>
        <v>0.7667865067</v>
      </c>
      <c r="U138" s="250">
        <f t="shared" si="7"/>
        <v>29.51560285</v>
      </c>
      <c r="V138" s="368">
        <f t="shared" si="8"/>
        <v>41.22082658</v>
      </c>
      <c r="W138" s="250" t="str">
        <f t="shared" si="9"/>
        <v>False</v>
      </c>
      <c r="X138" s="269">
        <f t="shared" si="10"/>
        <v>0.9419705991</v>
      </c>
    </row>
    <row r="139" ht="12.75" customHeight="1">
      <c r="A139" s="266"/>
      <c r="J139" s="250">
        <f t="shared" si="11"/>
        <v>94</v>
      </c>
      <c r="K139" s="250">
        <f t="shared" si="12"/>
        <v>7.805359343</v>
      </c>
      <c r="L139" s="250">
        <f t="shared" si="13"/>
        <v>362.3785762</v>
      </c>
      <c r="M139" s="250">
        <f t="shared" si="14"/>
        <v>345.4925919</v>
      </c>
      <c r="N139" s="250">
        <f t="shared" si="1"/>
        <v>18.7645746</v>
      </c>
      <c r="O139" s="250">
        <f t="shared" si="2"/>
        <v>16.48085258</v>
      </c>
      <c r="P139" s="250" t="str">
        <f t="shared" si="3"/>
        <v>True</v>
      </c>
      <c r="Q139" s="250">
        <f t="shared" si="4"/>
        <v>16.48085258</v>
      </c>
      <c r="R139" s="250">
        <f t="shared" si="15"/>
        <v>16.39431851</v>
      </c>
      <c r="S139" s="250">
        <f t="shared" si="5"/>
        <v>0.2856648464</v>
      </c>
      <c r="T139" s="250">
        <f t="shared" si="6"/>
        <v>0.7729163136</v>
      </c>
      <c r="U139" s="250">
        <f t="shared" si="7"/>
        <v>29.98939344</v>
      </c>
      <c r="V139" s="368">
        <f t="shared" si="8"/>
        <v>41.45316674</v>
      </c>
      <c r="W139" s="250" t="str">
        <f t="shared" si="9"/>
        <v>False</v>
      </c>
      <c r="X139" s="269">
        <f t="shared" si="10"/>
        <v>0.9512065818</v>
      </c>
    </row>
    <row r="140" ht="12.75" customHeight="1">
      <c r="A140" s="266"/>
      <c r="I140" s="371"/>
      <c r="J140" s="371">
        <f t="shared" si="11"/>
        <v>95</v>
      </c>
      <c r="K140" s="250">
        <f t="shared" si="12"/>
        <v>7.874236821</v>
      </c>
      <c r="L140" s="250">
        <f t="shared" si="13"/>
        <v>369.7611473</v>
      </c>
      <c r="M140" s="250">
        <f t="shared" si="14"/>
        <v>352.6109134</v>
      </c>
      <c r="N140" s="250">
        <f t="shared" si="1"/>
        <v>18.92160995</v>
      </c>
      <c r="O140" s="250">
        <f t="shared" si="2"/>
        <v>16.56585826</v>
      </c>
      <c r="P140" s="250" t="str">
        <f t="shared" si="3"/>
        <v>True</v>
      </c>
      <c r="Q140" s="250">
        <f t="shared" si="4"/>
        <v>16.56585826</v>
      </c>
      <c r="R140" s="250">
        <f t="shared" si="15"/>
        <v>16.6544423</v>
      </c>
      <c r="S140" s="250">
        <f t="shared" si="5"/>
        <v>0.2880554936</v>
      </c>
      <c r="T140" s="250">
        <f t="shared" si="6"/>
        <v>0.7790239989</v>
      </c>
      <c r="U140" s="250">
        <f t="shared" si="7"/>
        <v>30.46522627</v>
      </c>
      <c r="V140" s="368">
        <f t="shared" si="8"/>
        <v>41.68413005</v>
      </c>
      <c r="W140" s="250" t="str">
        <f t="shared" si="9"/>
        <v>False</v>
      </c>
      <c r="X140" s="269">
        <f t="shared" si="10"/>
        <v>0.9604244295</v>
      </c>
    </row>
    <row r="141" ht="12.75" customHeight="1">
      <c r="A141" s="266"/>
      <c r="J141" s="250">
        <f t="shared" si="11"/>
        <v>96</v>
      </c>
      <c r="K141" s="250">
        <f t="shared" si="12"/>
        <v>7.942921932</v>
      </c>
      <c r="L141" s="250">
        <f t="shared" si="13"/>
        <v>377.2082777</v>
      </c>
      <c r="M141" s="250">
        <f t="shared" si="14"/>
        <v>359.7927047</v>
      </c>
      <c r="N141" s="250">
        <f t="shared" si="1"/>
        <v>19.07815696</v>
      </c>
      <c r="O141" s="250">
        <f t="shared" si="2"/>
        <v>16.64990028</v>
      </c>
      <c r="P141" s="250" t="str">
        <f t="shared" si="3"/>
        <v>True</v>
      </c>
      <c r="Q141" s="250">
        <f t="shared" si="4"/>
        <v>16.64990028</v>
      </c>
      <c r="R141" s="250">
        <f t="shared" si="15"/>
        <v>16.91567438</v>
      </c>
      <c r="S141" s="250">
        <f t="shared" si="5"/>
        <v>0.2904387065</v>
      </c>
      <c r="T141" s="250">
        <f t="shared" si="6"/>
        <v>0.7851098897</v>
      </c>
      <c r="U141" s="250">
        <f t="shared" si="7"/>
        <v>30.94308641</v>
      </c>
      <c r="V141" s="368">
        <f t="shared" si="8"/>
        <v>41.91374009</v>
      </c>
      <c r="W141" s="250" t="str">
        <f t="shared" si="9"/>
        <v>False</v>
      </c>
      <c r="X141" s="269">
        <f t="shared" si="10"/>
        <v>0.9696243807</v>
      </c>
    </row>
    <row r="142" ht="12.75" customHeight="1">
      <c r="A142" s="270"/>
      <c r="B142" s="371"/>
      <c r="C142" s="371"/>
      <c r="D142" s="371"/>
      <c r="E142" s="371"/>
      <c r="F142" s="371"/>
      <c r="G142" s="371"/>
      <c r="H142" s="371"/>
      <c r="J142" s="250">
        <f t="shared" si="11"/>
        <v>97</v>
      </c>
      <c r="K142" s="250">
        <f t="shared" si="12"/>
        <v>8.011417355</v>
      </c>
      <c r="L142" s="250">
        <f t="shared" si="13"/>
        <v>384.7197964</v>
      </c>
      <c r="M142" s="250">
        <f t="shared" si="14"/>
        <v>367.0378025</v>
      </c>
      <c r="N142" s="250">
        <f t="shared" si="1"/>
        <v>19.23422254</v>
      </c>
      <c r="O142" s="250">
        <f t="shared" si="2"/>
        <v>16.73300019</v>
      </c>
      <c r="P142" s="250" t="str">
        <f t="shared" si="3"/>
        <v>True</v>
      </c>
      <c r="Q142" s="250">
        <f t="shared" si="4"/>
        <v>16.73300019</v>
      </c>
      <c r="R142" s="250">
        <f t="shared" si="15"/>
        <v>17.17800673</v>
      </c>
      <c r="S142" s="250">
        <f t="shared" si="5"/>
        <v>0.2928145904</v>
      </c>
      <c r="T142" s="250">
        <f t="shared" si="6"/>
        <v>0.7911743047</v>
      </c>
      <c r="U142" s="250">
        <f t="shared" si="7"/>
        <v>31.42295925</v>
      </c>
      <c r="V142" s="368">
        <f t="shared" si="8"/>
        <v>42.14201979</v>
      </c>
      <c r="W142" s="250" t="str">
        <f t="shared" si="9"/>
        <v>False</v>
      </c>
      <c r="X142" s="269">
        <f t="shared" si="10"/>
        <v>0.9788066683</v>
      </c>
    </row>
    <row r="143" ht="12.75" customHeight="1">
      <c r="A143" s="266"/>
      <c r="J143" s="250">
        <f t="shared" si="11"/>
        <v>98</v>
      </c>
      <c r="K143" s="250">
        <f t="shared" si="12"/>
        <v>8.079725706</v>
      </c>
      <c r="L143" s="250">
        <f t="shared" si="13"/>
        <v>392.295535</v>
      </c>
      <c r="M143" s="250">
        <f t="shared" si="14"/>
        <v>374.3460459</v>
      </c>
      <c r="N143" s="250">
        <f t="shared" si="1"/>
        <v>19.38981343</v>
      </c>
      <c r="O143" s="250">
        <f t="shared" si="2"/>
        <v>16.81517885</v>
      </c>
      <c r="P143" s="250" t="str">
        <f t="shared" si="3"/>
        <v>True</v>
      </c>
      <c r="Q143" s="250">
        <f t="shared" si="4"/>
        <v>16.81517885</v>
      </c>
      <c r="R143" s="250">
        <f t="shared" si="15"/>
        <v>17.44143151</v>
      </c>
      <c r="S143" s="250">
        <f t="shared" si="5"/>
        <v>0.2951832478</v>
      </c>
      <c r="T143" s="250">
        <f t="shared" si="6"/>
        <v>0.7972175545</v>
      </c>
      <c r="U143" s="250">
        <f t="shared" si="7"/>
        <v>31.90483042</v>
      </c>
      <c r="V143" s="368">
        <f t="shared" si="8"/>
        <v>42.36899142</v>
      </c>
      <c r="W143" s="250" t="str">
        <f t="shared" si="9"/>
        <v>False</v>
      </c>
      <c r="X143" s="269">
        <f t="shared" si="10"/>
        <v>0.9879715195</v>
      </c>
    </row>
    <row r="144" ht="12.75" customHeight="1">
      <c r="A144" s="266"/>
      <c r="J144" s="250">
        <f t="shared" si="11"/>
        <v>99</v>
      </c>
      <c r="K144" s="250">
        <f t="shared" si="12"/>
        <v>8.147849536</v>
      </c>
      <c r="L144" s="250">
        <f t="shared" si="13"/>
        <v>399.9353269</v>
      </c>
      <c r="M144" s="250">
        <f t="shared" si="14"/>
        <v>381.717276</v>
      </c>
      <c r="N144" s="250">
        <f t="shared" si="1"/>
        <v>19.54493621</v>
      </c>
      <c r="O144" s="250">
        <f t="shared" si="2"/>
        <v>16.89645641</v>
      </c>
      <c r="P144" s="250" t="str">
        <f t="shared" si="3"/>
        <v>True</v>
      </c>
      <c r="Q144" s="250">
        <f t="shared" si="4"/>
        <v>16.89645641</v>
      </c>
      <c r="R144" s="250">
        <f t="shared" si="15"/>
        <v>17.70594101</v>
      </c>
      <c r="S144" s="250">
        <f t="shared" si="5"/>
        <v>0.2975447788</v>
      </c>
      <c r="T144" s="250">
        <f t="shared" si="6"/>
        <v>0.8032399421</v>
      </c>
      <c r="U144" s="250">
        <f t="shared" si="7"/>
        <v>32.3886858</v>
      </c>
      <c r="V144" s="368">
        <f t="shared" si="8"/>
        <v>42.59467667</v>
      </c>
      <c r="W144" s="250" t="str">
        <f t="shared" si="9"/>
        <v>False</v>
      </c>
      <c r="X144" s="269">
        <f t="shared" si="10"/>
        <v>0.9971191564</v>
      </c>
    </row>
    <row r="145" ht="12.75" customHeight="1">
      <c r="A145" s="266"/>
      <c r="J145" s="250">
        <f t="shared" si="11"/>
        <v>100</v>
      </c>
      <c r="K145" s="250">
        <f>species19!$C$29*(R144^species19!$C$30)*U144</f>
        <v>-14.82430149</v>
      </c>
      <c r="L145" s="250">
        <f t="shared" si="13"/>
        <v>384.5989155</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0.8637</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0.15</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0.030892075</v>
      </c>
      <c r="E15" s="276">
        <v>0.03</v>
      </c>
      <c r="F15" s="277">
        <v>0.0265</v>
      </c>
      <c r="G15" s="277">
        <v>0.0303</v>
      </c>
      <c r="H15" s="277" t="s">
        <v>2311</v>
      </c>
      <c r="X15" s="269"/>
    </row>
    <row r="16" ht="12.75" customHeight="1">
      <c r="A16" s="266"/>
      <c r="B16" s="302" t="s">
        <v>153</v>
      </c>
      <c r="C16" s="303">
        <v>0.404530515</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84.51859415</v>
      </c>
      <c r="D19" s="250"/>
      <c r="E19" s="276">
        <v>100.0</v>
      </c>
      <c r="F19" s="277">
        <v>160.81198</v>
      </c>
      <c r="G19" s="277">
        <v>80.2588695</v>
      </c>
      <c r="H19" s="277" t="s">
        <v>2311</v>
      </c>
      <c r="X19" s="269"/>
    </row>
    <row r="20" ht="12.75" customHeight="1">
      <c r="A20" s="306"/>
      <c r="B20" s="307" t="s">
        <v>158</v>
      </c>
      <c r="C20" s="308">
        <v>0.791597438</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species'!V27</f>
        <v>34.1376</v>
      </c>
      <c r="E24" s="276" t="s">
        <v>2324</v>
      </c>
      <c r="F24" s="277">
        <v>31.464273</v>
      </c>
      <c r="G24" s="277">
        <v>30.112785</v>
      </c>
      <c r="H24" s="277" t="s">
        <v>2311</v>
      </c>
      <c r="X24" s="269"/>
    </row>
    <row r="25" ht="12.75" customHeight="1">
      <c r="A25" s="266"/>
      <c r="B25" s="314" t="s">
        <v>170</v>
      </c>
      <c r="C25" s="315">
        <v>8.9</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1.5056</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species'!V10</f>
        <v>0.0000043908</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0.1826266524</v>
      </c>
      <c r="E35" s="276"/>
      <c r="F35" s="277"/>
      <c r="G35" s="277"/>
      <c r="H35" s="277"/>
      <c r="X35" s="269"/>
    </row>
    <row r="36" ht="12.75" customHeight="1">
      <c r="A36" s="330" t="s">
        <v>117</v>
      </c>
      <c r="B36" s="338"/>
      <c r="C36" s="339">
        <f>C31/C35</f>
        <v>0.00002404249293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species'!V5</f>
        <v>435</v>
      </c>
      <c r="E39" s="276" t="s">
        <v>2324</v>
      </c>
      <c r="F39" s="277">
        <v>995.76</v>
      </c>
      <c r="G39" s="277">
        <v>764.3</v>
      </c>
      <c r="H39" s="277"/>
      <c r="X39" s="269"/>
    </row>
    <row r="40" ht="12.75" customHeight="1">
      <c r="A40" s="350" t="s">
        <v>2339</v>
      </c>
      <c r="B40" s="351"/>
      <c r="C40" s="352">
        <f>C39/2</f>
        <v>217.5</v>
      </c>
      <c r="E40" s="353" t="s">
        <v>2340</v>
      </c>
      <c r="F40" s="277"/>
      <c r="G40" s="277"/>
      <c r="H40" s="277"/>
      <c r="J40" s="354" t="s">
        <v>2341</v>
      </c>
      <c r="K40" s="355">
        <f t="array" ref="K40">INDEX(J:J,MATCH("True",P:P,0))</f>
        <v>10</v>
      </c>
      <c r="L40" s="356">
        <f>'All species'!V30</f>
        <v>10</v>
      </c>
      <c r="X40" s="269"/>
    </row>
    <row r="41" ht="12.75" customHeight="1">
      <c r="A41" s="382" t="s">
        <v>2342</v>
      </c>
      <c r="B41" s="351"/>
      <c r="C41" s="352">
        <f>'All species'!V6</f>
        <v>9.86</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0.0000043908</v>
      </c>
      <c r="L45" s="250">
        <f>K45</f>
        <v>0.0000043908</v>
      </c>
      <c r="M45" s="250">
        <f>L45*C44</f>
        <v>0.000004346892</v>
      </c>
      <c r="N45" s="250">
        <f t="shared" ref="N45:N144" si="1">($C$19*(S45^$C$20))-$C$21</f>
        <v>0.1034018224</v>
      </c>
      <c r="O45" s="250">
        <f t="shared" ref="O45:O144" si="2">$C$24+($C$25*(LN(S45)))</f>
        <v>-41.25972315</v>
      </c>
      <c r="P45" s="250" t="str">
        <f t="shared" ref="P45:P146" si="3">IF(P44="True", "True", IF(O45&gt;N45,"True","False"))</f>
        <v>False</v>
      </c>
      <c r="Q45" s="250">
        <f t="shared" ref="Q45:Q146" si="4">IF(P45="True", O45, N45)</f>
        <v>0.1034018224</v>
      </c>
      <c r="R45" s="250">
        <f>L45-M45</f>
        <v>0.000000043908</v>
      </c>
      <c r="S45" s="250">
        <f t="shared" ref="S45:S144" si="5">$C$15*(M45^$C$16)</f>
        <v>0.000209327752</v>
      </c>
      <c r="T45" s="250">
        <f t="shared" ref="T45:T144" si="6">(((R45/$C$41)/$C$44)^0.5)*0.7071067812</f>
        <v>0.00004742428317</v>
      </c>
      <c r="U45" s="250">
        <f t="shared" ref="U45:U144" si="7">(((R45/$C$38)/$C$42)/2)</f>
        <v>0.00000008031894017</v>
      </c>
      <c r="V45" s="368">
        <f t="shared" ref="V45:V144" si="8">0.79*((($C$41*1000000000)/(9.81*$C$39))^0.33)*(S45^0.6667)</f>
        <v>0.3505496032</v>
      </c>
      <c r="W45" s="250" t="str">
        <f t="shared" ref="W45:W146" si="9">IF(Q45&gt;V45,"True","False")</f>
        <v>False</v>
      </c>
      <c r="X45" s="269">
        <f t="shared" ref="X45:X146" si="10">$C$33*(K45^$C$34)</f>
        <v>0.0000001311642043</v>
      </c>
    </row>
    <row r="46" ht="12.75" customHeight="1">
      <c r="A46" s="370" t="s">
        <v>2361</v>
      </c>
      <c r="C46" s="356">
        <f>'All species'!V33</f>
        <v>2</v>
      </c>
      <c r="J46" s="368">
        <f t="shared" ref="J46:J146" si="11">J45+1</f>
        <v>1</v>
      </c>
      <c r="K46" s="250">
        <f t="shared" ref="K46:K144" si="12">$C$28*(R45^$C$29)*U45</f>
        <v>0.0002403672277</v>
      </c>
      <c r="L46" s="250">
        <f t="shared" ref="L46:L146" si="13">M45+R45+K46</f>
        <v>0.0002447580277</v>
      </c>
      <c r="M46" s="250">
        <f t="shared" ref="M46:M144" si="14">M45+($C$3*(K46^$C$4))</f>
        <v>0.0001770322508</v>
      </c>
      <c r="N46" s="250">
        <f t="shared" si="1"/>
        <v>0.3388835294</v>
      </c>
      <c r="O46" s="250">
        <f t="shared" si="2"/>
        <v>-27.91379614</v>
      </c>
      <c r="P46" s="250" t="str">
        <f t="shared" si="3"/>
        <v>False</v>
      </c>
      <c r="Q46" s="250">
        <f t="shared" si="4"/>
        <v>0.3388835294</v>
      </c>
      <c r="R46" s="250">
        <f t="shared" ref="R46:R144" si="15">IF(P46="False",$C$7*(M46^$C$8),$C$11*(M46^$C$12))</f>
        <v>0.00005716239069</v>
      </c>
      <c r="S46" s="250">
        <f t="shared" si="5"/>
        <v>0.0009377126656</v>
      </c>
      <c r="T46" s="250">
        <f t="shared" si="6"/>
        <v>0.001711134467</v>
      </c>
      <c r="U46" s="250">
        <f t="shared" si="7"/>
        <v>0.0001045646041</v>
      </c>
      <c r="V46" s="368">
        <f t="shared" si="8"/>
        <v>0.9526495566</v>
      </c>
      <c r="W46" s="250" t="str">
        <f t="shared" si="9"/>
        <v>False</v>
      </c>
      <c r="X46" s="269">
        <f t="shared" si="10"/>
        <v>0.00001061651372</v>
      </c>
    </row>
    <row r="47" ht="12.75" customHeight="1">
      <c r="A47" s="370" t="s">
        <v>2362</v>
      </c>
      <c r="C47" s="356">
        <f>'All species'!V34</f>
        <v>2.5</v>
      </c>
      <c r="J47" s="368">
        <f t="shared" si="11"/>
        <v>2</v>
      </c>
      <c r="K47" s="250">
        <f t="shared" si="12"/>
        <v>0.01256555625</v>
      </c>
      <c r="L47" s="250">
        <f t="shared" si="13"/>
        <v>0.01279975089</v>
      </c>
      <c r="M47" s="250">
        <f t="shared" si="14"/>
        <v>0.0100293079</v>
      </c>
      <c r="N47" s="250">
        <f t="shared" si="1"/>
        <v>1.2344555</v>
      </c>
      <c r="O47" s="250">
        <f t="shared" si="2"/>
        <v>-13.37953211</v>
      </c>
      <c r="P47" s="250" t="str">
        <f t="shared" si="3"/>
        <v>False</v>
      </c>
      <c r="Q47" s="250">
        <f t="shared" si="4"/>
        <v>1.2344555</v>
      </c>
      <c r="R47" s="250">
        <f t="shared" si="15"/>
        <v>0.002010360043</v>
      </c>
      <c r="S47" s="250">
        <f t="shared" si="5"/>
        <v>0.004800651662</v>
      </c>
      <c r="T47" s="250">
        <f t="shared" si="6"/>
        <v>0.0101476591</v>
      </c>
      <c r="U47" s="250">
        <f t="shared" si="7"/>
        <v>0.003677461692</v>
      </c>
      <c r="V47" s="368">
        <f t="shared" si="8"/>
        <v>2.829939074</v>
      </c>
      <c r="W47" s="250" t="str">
        <f t="shared" si="9"/>
        <v>False</v>
      </c>
      <c r="X47" s="269">
        <f t="shared" si="10"/>
        <v>0.0008168963033</v>
      </c>
    </row>
    <row r="48" ht="12.75" customHeight="1">
      <c r="A48" s="266"/>
      <c r="J48" s="368">
        <f t="shared" si="11"/>
        <v>3</v>
      </c>
      <c r="K48" s="250">
        <f t="shared" si="12"/>
        <v>0.08957773962</v>
      </c>
      <c r="L48" s="250">
        <f t="shared" si="13"/>
        <v>0.1016174076</v>
      </c>
      <c r="M48" s="250">
        <f t="shared" si="14"/>
        <v>0.0833804096</v>
      </c>
      <c r="N48" s="250">
        <f t="shared" si="1"/>
        <v>2.432296222</v>
      </c>
      <c r="O48" s="250">
        <f t="shared" si="2"/>
        <v>-5.754404586</v>
      </c>
      <c r="P48" s="250" t="str">
        <f t="shared" si="3"/>
        <v>False</v>
      </c>
      <c r="Q48" s="250">
        <f t="shared" si="4"/>
        <v>2.432296222</v>
      </c>
      <c r="R48" s="250">
        <f t="shared" si="15"/>
        <v>0.01301485528</v>
      </c>
      <c r="S48" s="250">
        <f t="shared" si="5"/>
        <v>0.01130796758</v>
      </c>
      <c r="T48" s="250">
        <f t="shared" si="6"/>
        <v>0.02581954704</v>
      </c>
      <c r="U48" s="250">
        <f t="shared" si="7"/>
        <v>0.02380749254</v>
      </c>
      <c r="V48" s="368">
        <f t="shared" si="8"/>
        <v>5.01009232</v>
      </c>
      <c r="W48" s="250" t="str">
        <f t="shared" si="9"/>
        <v>False</v>
      </c>
      <c r="X48" s="269">
        <f t="shared" si="10"/>
        <v>0.007055457942</v>
      </c>
    </row>
    <row r="49" ht="12.75" customHeight="1">
      <c r="A49" s="266"/>
      <c r="J49" s="368">
        <f t="shared" si="11"/>
        <v>4</v>
      </c>
      <c r="K49" s="250">
        <f t="shared" si="12"/>
        <v>0.251026809</v>
      </c>
      <c r="L49" s="250">
        <f t="shared" si="13"/>
        <v>0.3474220739</v>
      </c>
      <c r="M49" s="250">
        <f t="shared" si="14"/>
        <v>0.2936695469</v>
      </c>
      <c r="N49" s="250">
        <f t="shared" si="1"/>
        <v>3.640106022</v>
      </c>
      <c r="O49" s="250">
        <f t="shared" si="2"/>
        <v>-1.221449362</v>
      </c>
      <c r="P49" s="250" t="str">
        <f t="shared" si="3"/>
        <v>False</v>
      </c>
      <c r="Q49" s="250">
        <f t="shared" si="4"/>
        <v>3.640106022</v>
      </c>
      <c r="R49" s="250">
        <f t="shared" si="15"/>
        <v>0.03950551756</v>
      </c>
      <c r="S49" s="250">
        <f t="shared" si="5"/>
        <v>0.01881827335</v>
      </c>
      <c r="T49" s="250">
        <f t="shared" si="6"/>
        <v>0.04498397461</v>
      </c>
      <c r="U49" s="250">
        <f t="shared" si="7"/>
        <v>0.07226567599</v>
      </c>
      <c r="V49" s="368">
        <f t="shared" si="8"/>
        <v>7.035850136</v>
      </c>
      <c r="W49" s="250" t="str">
        <f t="shared" si="9"/>
        <v>False</v>
      </c>
      <c r="X49" s="269">
        <f t="shared" si="10"/>
        <v>0.02186592822</v>
      </c>
    </row>
    <row r="50" ht="12.75" customHeight="1">
      <c r="A50" s="266"/>
      <c r="J50" s="368">
        <f t="shared" si="11"/>
        <v>5</v>
      </c>
      <c r="K50" s="250">
        <f t="shared" si="12"/>
        <v>0.4631908841</v>
      </c>
      <c r="L50" s="250">
        <f t="shared" si="13"/>
        <v>0.7963659486</v>
      </c>
      <c r="M50" s="250">
        <f t="shared" si="14"/>
        <v>0.6869806615</v>
      </c>
      <c r="N50" s="250">
        <f t="shared" si="1"/>
        <v>4.778643001</v>
      </c>
      <c r="O50" s="250">
        <f t="shared" si="2"/>
        <v>1.838287527</v>
      </c>
      <c r="P50" s="250" t="str">
        <f t="shared" si="3"/>
        <v>False</v>
      </c>
      <c r="Q50" s="250">
        <f t="shared" si="4"/>
        <v>4.778643001</v>
      </c>
      <c r="R50" s="250">
        <f t="shared" si="15"/>
        <v>0.08359000387</v>
      </c>
      <c r="S50" s="250">
        <f t="shared" si="5"/>
        <v>0.02653909811</v>
      </c>
      <c r="T50" s="250">
        <f t="shared" si="6"/>
        <v>0.06543439933</v>
      </c>
      <c r="U50" s="250">
        <f t="shared" si="7"/>
        <v>0.1529074547</v>
      </c>
      <c r="V50" s="368">
        <f t="shared" si="8"/>
        <v>8.848285941</v>
      </c>
      <c r="W50" s="250" t="str">
        <f t="shared" si="9"/>
        <v>False</v>
      </c>
      <c r="X50" s="269">
        <f t="shared" si="10"/>
        <v>0.04283511274</v>
      </c>
    </row>
    <row r="51" ht="12.75" customHeight="1">
      <c r="A51" s="266"/>
      <c r="J51" s="368">
        <f t="shared" si="11"/>
        <v>6</v>
      </c>
      <c r="K51" s="250">
        <f t="shared" si="12"/>
        <v>0.7003844126</v>
      </c>
      <c r="L51" s="250">
        <f t="shared" si="13"/>
        <v>1.470955078</v>
      </c>
      <c r="M51" s="250">
        <f t="shared" si="14"/>
        <v>1.287160397</v>
      </c>
      <c r="N51" s="250">
        <f t="shared" si="1"/>
        <v>5.842870206</v>
      </c>
      <c r="O51" s="250">
        <f t="shared" si="2"/>
        <v>4.098885114</v>
      </c>
      <c r="P51" s="250" t="str">
        <f t="shared" si="3"/>
        <v>False</v>
      </c>
      <c r="Q51" s="250">
        <f t="shared" si="4"/>
        <v>5.842870206</v>
      </c>
      <c r="R51" s="250">
        <f t="shared" si="15"/>
        <v>0.1454246513</v>
      </c>
      <c r="S51" s="250">
        <f t="shared" si="5"/>
        <v>0.03421344772</v>
      </c>
      <c r="T51" s="250">
        <f t="shared" si="6"/>
        <v>0.08630738593</v>
      </c>
      <c r="U51" s="250">
        <f t="shared" si="7"/>
        <v>0.266018809</v>
      </c>
      <c r="V51" s="368">
        <f t="shared" si="8"/>
        <v>10.48101348</v>
      </c>
      <c r="W51" s="250" t="str">
        <f t="shared" si="9"/>
        <v>False</v>
      </c>
      <c r="X51" s="269">
        <f t="shared" si="10"/>
        <v>0.06744053451</v>
      </c>
    </row>
    <row r="52" ht="12.75" customHeight="1">
      <c r="A52" s="266"/>
      <c r="J52" s="250">
        <f t="shared" si="11"/>
        <v>7</v>
      </c>
      <c r="K52" s="250">
        <f t="shared" si="12"/>
        <v>0.950629575</v>
      </c>
      <c r="L52" s="250">
        <f t="shared" si="13"/>
        <v>2.383214623</v>
      </c>
      <c r="M52" s="250">
        <f t="shared" si="14"/>
        <v>2.107300958</v>
      </c>
      <c r="N52" s="250">
        <f t="shared" si="1"/>
        <v>6.842022926</v>
      </c>
      <c r="O52" s="250">
        <f t="shared" si="2"/>
        <v>5.87373353</v>
      </c>
      <c r="P52" s="250" t="str">
        <f t="shared" si="3"/>
        <v>False</v>
      </c>
      <c r="Q52" s="250">
        <f t="shared" si="4"/>
        <v>6.842022926</v>
      </c>
      <c r="R52" s="250">
        <f t="shared" si="15"/>
        <v>0.2246194905</v>
      </c>
      <c r="S52" s="250">
        <f t="shared" si="5"/>
        <v>0.04176421804</v>
      </c>
      <c r="T52" s="250">
        <f t="shared" si="6"/>
        <v>0.1072636735</v>
      </c>
      <c r="U52" s="250">
        <f t="shared" si="7"/>
        <v>0.4108863855</v>
      </c>
      <c r="V52" s="368">
        <f t="shared" si="8"/>
        <v>11.97138806</v>
      </c>
      <c r="W52" s="250" t="str">
        <f t="shared" si="9"/>
        <v>False</v>
      </c>
      <c r="X52" s="269">
        <f t="shared" si="10"/>
        <v>0.09431009578</v>
      </c>
    </row>
    <row r="53" ht="12.75" customHeight="1">
      <c r="A53" s="266"/>
      <c r="J53" s="250">
        <f t="shared" si="11"/>
        <v>8</v>
      </c>
      <c r="K53" s="250">
        <f t="shared" si="12"/>
        <v>1.2083075</v>
      </c>
      <c r="L53" s="250">
        <f t="shared" si="13"/>
        <v>3.540227949</v>
      </c>
      <c r="M53" s="250">
        <f t="shared" si="14"/>
        <v>3.155289448</v>
      </c>
      <c r="N53" s="250">
        <f t="shared" si="1"/>
        <v>7.7861734</v>
      </c>
      <c r="O53" s="250">
        <f t="shared" si="2"/>
        <v>7.327083526</v>
      </c>
      <c r="P53" s="250" t="str">
        <f t="shared" si="3"/>
        <v>False</v>
      </c>
      <c r="Q53" s="250">
        <f t="shared" si="4"/>
        <v>7.7861734</v>
      </c>
      <c r="R53" s="250">
        <f t="shared" si="15"/>
        <v>0.3206680238</v>
      </c>
      <c r="S53" s="250">
        <f t="shared" si="5"/>
        <v>0.04917265605</v>
      </c>
      <c r="T53" s="250">
        <f t="shared" si="6"/>
        <v>0.1281612619</v>
      </c>
      <c r="U53" s="250">
        <f t="shared" si="7"/>
        <v>0.5865836708</v>
      </c>
      <c r="V53" s="368">
        <f t="shared" si="8"/>
        <v>13.34831402</v>
      </c>
      <c r="W53" s="250" t="str">
        <f t="shared" si="9"/>
        <v>False</v>
      </c>
      <c r="X53" s="269">
        <f t="shared" si="10"/>
        <v>0.1227160502</v>
      </c>
    </row>
    <row r="54" ht="12.75" customHeight="1">
      <c r="A54" s="266"/>
      <c r="J54" s="250">
        <f t="shared" si="11"/>
        <v>9</v>
      </c>
      <c r="K54" s="250">
        <f t="shared" si="12"/>
        <v>1.470533169</v>
      </c>
      <c r="L54" s="250">
        <f t="shared" si="13"/>
        <v>4.946490641</v>
      </c>
      <c r="M54" s="250">
        <f t="shared" si="14"/>
        <v>4.436259387</v>
      </c>
      <c r="N54" s="250">
        <f t="shared" si="1"/>
        <v>8.683809467</v>
      </c>
      <c r="O54" s="250">
        <f t="shared" si="2"/>
        <v>8.553825802</v>
      </c>
      <c r="P54" s="250" t="str">
        <f t="shared" si="3"/>
        <v>False</v>
      </c>
      <c r="Q54" s="250">
        <f t="shared" si="4"/>
        <v>8.683809467</v>
      </c>
      <c r="R54" s="250">
        <f t="shared" si="15"/>
        <v>0.4330691146</v>
      </c>
      <c r="S54" s="250">
        <f t="shared" si="5"/>
        <v>0.05643976191</v>
      </c>
      <c r="T54" s="250">
        <f t="shared" si="6"/>
        <v>0.1489386982</v>
      </c>
      <c r="U54" s="250">
        <f t="shared" si="7"/>
        <v>0.7921939579</v>
      </c>
      <c r="V54" s="368">
        <f t="shared" si="8"/>
        <v>14.63309125</v>
      </c>
      <c r="W54" s="250" t="str">
        <f t="shared" si="9"/>
        <v>False</v>
      </c>
      <c r="X54" s="269">
        <f t="shared" si="10"/>
        <v>0.1522412263</v>
      </c>
    </row>
    <row r="55" ht="12.75" customHeight="1">
      <c r="A55" s="266"/>
      <c r="I55" s="371"/>
      <c r="J55" s="371">
        <f t="shared" si="11"/>
        <v>10</v>
      </c>
      <c r="K55" s="250">
        <f t="shared" si="12"/>
        <v>1.735691488</v>
      </c>
      <c r="L55" s="250">
        <f t="shared" si="13"/>
        <v>6.60501999</v>
      </c>
      <c r="M55" s="250">
        <f t="shared" si="14"/>
        <v>5.95375623</v>
      </c>
      <c r="N55" s="250">
        <f t="shared" si="1"/>
        <v>9.541722756</v>
      </c>
      <c r="O55" s="250">
        <f t="shared" si="2"/>
        <v>9.613079218</v>
      </c>
      <c r="P55" s="250" t="str">
        <f t="shared" si="3"/>
        <v>True</v>
      </c>
      <c r="Q55" s="250">
        <f t="shared" si="4"/>
        <v>9.613079218</v>
      </c>
      <c r="R55" s="250">
        <f t="shared" si="15"/>
        <v>0.5945008361</v>
      </c>
      <c r="S55" s="250">
        <f t="shared" si="5"/>
        <v>0.06357314586</v>
      </c>
      <c r="T55" s="250">
        <f t="shared" si="6"/>
        <v>0.174503918</v>
      </c>
      <c r="U55" s="250">
        <f t="shared" si="7"/>
        <v>1.087493784</v>
      </c>
      <c r="V55" s="368">
        <f t="shared" si="8"/>
        <v>15.84151903</v>
      </c>
      <c r="W55" s="250" t="str">
        <f t="shared" si="9"/>
        <v>False</v>
      </c>
      <c r="X55" s="269">
        <f t="shared" si="10"/>
        <v>0.1826266524</v>
      </c>
    </row>
    <row r="56" ht="12.75" customHeight="1">
      <c r="A56" s="266"/>
      <c r="J56" s="250">
        <f t="shared" si="11"/>
        <v>11</v>
      </c>
      <c r="K56" s="250">
        <f t="shared" si="12"/>
        <v>2.067206383</v>
      </c>
      <c r="L56" s="250">
        <f t="shared" si="13"/>
        <v>8.615463449</v>
      </c>
      <c r="M56" s="250">
        <f t="shared" si="14"/>
        <v>7.768088144</v>
      </c>
      <c r="N56" s="250">
        <f t="shared" si="1"/>
        <v>10.39011164</v>
      </c>
      <c r="O56" s="250">
        <f t="shared" si="2"/>
        <v>10.57077109</v>
      </c>
      <c r="P56" s="250" t="str">
        <f t="shared" si="3"/>
        <v>True</v>
      </c>
      <c r="Q56" s="250">
        <f t="shared" si="4"/>
        <v>10.57077109</v>
      </c>
      <c r="R56" s="250">
        <f t="shared" si="15"/>
        <v>0.7300031724</v>
      </c>
      <c r="S56" s="250">
        <f t="shared" si="5"/>
        <v>0.07079560868</v>
      </c>
      <c r="T56" s="250">
        <f t="shared" si="6"/>
        <v>0.1933709902</v>
      </c>
      <c r="U56" s="250">
        <f t="shared" si="7"/>
        <v>1.335362146</v>
      </c>
      <c r="V56" s="368">
        <f t="shared" si="8"/>
        <v>17.01976109</v>
      </c>
      <c r="W56" s="250" t="str">
        <f t="shared" si="9"/>
        <v>False</v>
      </c>
      <c r="X56" s="269">
        <f t="shared" si="10"/>
        <v>0.221254441</v>
      </c>
    </row>
    <row r="57" ht="12.75" customHeight="1">
      <c r="A57" s="266"/>
      <c r="J57" s="250">
        <f t="shared" si="11"/>
        <v>12</v>
      </c>
      <c r="K57" s="250">
        <f t="shared" si="12"/>
        <v>2.315155589</v>
      </c>
      <c r="L57" s="250">
        <f t="shared" si="13"/>
        <v>10.8132469</v>
      </c>
      <c r="M57" s="250">
        <f t="shared" si="14"/>
        <v>9.805131743</v>
      </c>
      <c r="N57" s="250">
        <f t="shared" si="1"/>
        <v>11.19457408</v>
      </c>
      <c r="O57" s="250">
        <f t="shared" si="2"/>
        <v>11.40922053</v>
      </c>
      <c r="P57" s="250" t="str">
        <f t="shared" si="3"/>
        <v>True</v>
      </c>
      <c r="Q57" s="250">
        <f t="shared" si="4"/>
        <v>11.40922053</v>
      </c>
      <c r="R57" s="250">
        <f t="shared" si="15"/>
        <v>0.8737640339</v>
      </c>
      <c r="S57" s="250">
        <f t="shared" si="5"/>
        <v>0.07778936898</v>
      </c>
      <c r="T57" s="250">
        <f t="shared" si="6"/>
        <v>0.2115563325</v>
      </c>
      <c r="U57" s="250">
        <f t="shared" si="7"/>
        <v>1.598337459</v>
      </c>
      <c r="V57" s="368">
        <f t="shared" si="8"/>
        <v>18.12302859</v>
      </c>
      <c r="W57" s="250" t="str">
        <f t="shared" si="9"/>
        <v>False</v>
      </c>
      <c r="X57" s="269">
        <f t="shared" si="10"/>
        <v>0.2505502412</v>
      </c>
    </row>
    <row r="58" ht="12.75" customHeight="1">
      <c r="A58" s="266"/>
      <c r="J58" s="250">
        <f t="shared" si="11"/>
        <v>13</v>
      </c>
      <c r="K58" s="250">
        <f t="shared" si="12"/>
        <v>2.556531099</v>
      </c>
      <c r="L58" s="250">
        <f t="shared" si="13"/>
        <v>13.23542688</v>
      </c>
      <c r="M58" s="250">
        <f t="shared" si="14"/>
        <v>12.0594908</v>
      </c>
      <c r="N58" s="250">
        <f t="shared" si="1"/>
        <v>11.9615648</v>
      </c>
      <c r="O58" s="250">
        <f t="shared" si="2"/>
        <v>12.15429294</v>
      </c>
      <c r="P58" s="250" t="str">
        <f t="shared" si="3"/>
        <v>True</v>
      </c>
      <c r="Q58" s="250">
        <f t="shared" si="4"/>
        <v>12.15429294</v>
      </c>
      <c r="R58" s="250">
        <f t="shared" si="15"/>
        <v>1.025106746</v>
      </c>
      <c r="S58" s="250">
        <f t="shared" si="5"/>
        <v>0.08458194075</v>
      </c>
      <c r="T58" s="250">
        <f t="shared" si="6"/>
        <v>0.2291466398</v>
      </c>
      <c r="U58" s="250">
        <f t="shared" si="7"/>
        <v>1.875181912</v>
      </c>
      <c r="V58" s="368">
        <f t="shared" si="8"/>
        <v>19.16329797</v>
      </c>
      <c r="W58" s="250" t="str">
        <f t="shared" si="9"/>
        <v>False</v>
      </c>
      <c r="X58" s="269">
        <f t="shared" si="10"/>
        <v>0.2793661283</v>
      </c>
    </row>
    <row r="59" ht="12.75" customHeight="1">
      <c r="A59" s="266"/>
      <c r="J59" s="250">
        <f t="shared" si="11"/>
        <v>14</v>
      </c>
      <c r="K59" s="250">
        <f t="shared" si="12"/>
        <v>2.79206309</v>
      </c>
      <c r="L59" s="250">
        <f t="shared" si="13"/>
        <v>15.87666064</v>
      </c>
      <c r="M59" s="250">
        <f t="shared" si="14"/>
        <v>14.5263428</v>
      </c>
      <c r="N59" s="250">
        <f t="shared" si="1"/>
        <v>12.69611803</v>
      </c>
      <c r="O59" s="250">
        <f t="shared" si="2"/>
        <v>12.82435519</v>
      </c>
      <c r="P59" s="250" t="str">
        <f t="shared" si="3"/>
        <v>True</v>
      </c>
      <c r="Q59" s="250">
        <f t="shared" si="4"/>
        <v>12.82435519</v>
      </c>
      <c r="R59" s="250">
        <f t="shared" si="15"/>
        <v>1.183476663</v>
      </c>
      <c r="S59" s="250">
        <f t="shared" si="5"/>
        <v>0.09119578427</v>
      </c>
      <c r="T59" s="250">
        <f t="shared" si="6"/>
        <v>0.2462117622</v>
      </c>
      <c r="U59" s="250">
        <f t="shared" si="7"/>
        <v>2.164880916</v>
      </c>
      <c r="V59" s="368">
        <f t="shared" si="8"/>
        <v>20.14973877</v>
      </c>
      <c r="W59" s="250" t="str">
        <f t="shared" si="9"/>
        <v>False</v>
      </c>
      <c r="X59" s="269">
        <f t="shared" si="10"/>
        <v>0.3077423604</v>
      </c>
    </row>
    <row r="60" ht="12.75" customHeight="1">
      <c r="A60" s="266"/>
      <c r="I60" s="371"/>
      <c r="J60" s="371">
        <f t="shared" si="11"/>
        <v>15</v>
      </c>
      <c r="K60" s="250">
        <f t="shared" si="12"/>
        <v>3.02235953</v>
      </c>
      <c r="L60" s="250">
        <f t="shared" si="13"/>
        <v>18.73217899</v>
      </c>
      <c r="M60" s="250">
        <f t="shared" si="14"/>
        <v>17.20134839</v>
      </c>
      <c r="N60" s="250">
        <f t="shared" si="1"/>
        <v>13.40224263</v>
      </c>
      <c r="O60" s="250">
        <f t="shared" si="2"/>
        <v>13.43289605</v>
      </c>
      <c r="P60" s="250" t="str">
        <f t="shared" si="3"/>
        <v>True</v>
      </c>
      <c r="Q60" s="250">
        <f t="shared" si="4"/>
        <v>13.43289605</v>
      </c>
      <c r="R60" s="250">
        <f t="shared" si="15"/>
        <v>1.348409944</v>
      </c>
      <c r="S60" s="250">
        <f t="shared" si="5"/>
        <v>0.09764945231</v>
      </c>
      <c r="T60" s="250">
        <f t="shared" si="6"/>
        <v>0.2628088106</v>
      </c>
      <c r="U60" s="250">
        <f t="shared" si="7"/>
        <v>2.46658599</v>
      </c>
      <c r="V60" s="368">
        <f t="shared" si="8"/>
        <v>21.08954012</v>
      </c>
      <c r="W60" s="250" t="str">
        <f t="shared" si="9"/>
        <v>False</v>
      </c>
      <c r="X60" s="269">
        <f t="shared" si="10"/>
        <v>0.3357152735</v>
      </c>
    </row>
    <row r="61" ht="12.75" customHeight="1">
      <c r="A61" s="266"/>
      <c r="J61" s="250">
        <f t="shared" si="11"/>
        <v>16</v>
      </c>
      <c r="K61" s="250">
        <f t="shared" si="12"/>
        <v>3.247930202</v>
      </c>
      <c r="L61" s="250">
        <f t="shared" si="13"/>
        <v>21.79768854</v>
      </c>
      <c r="M61" s="250">
        <f t="shared" si="14"/>
        <v>20.08057678</v>
      </c>
      <c r="N61" s="250">
        <f t="shared" si="1"/>
        <v>14.08318881</v>
      </c>
      <c r="O61" s="250">
        <f t="shared" si="2"/>
        <v>13.99010069</v>
      </c>
      <c r="P61" s="250" t="str">
        <f t="shared" si="3"/>
        <v>True</v>
      </c>
      <c r="Q61" s="250">
        <f t="shared" si="4"/>
        <v>13.99010069</v>
      </c>
      <c r="R61" s="250">
        <f t="shared" si="15"/>
        <v>1.519512212</v>
      </c>
      <c r="S61" s="250">
        <f t="shared" si="5"/>
        <v>0.1039584512</v>
      </c>
      <c r="T61" s="250">
        <f t="shared" si="6"/>
        <v>0.2789851229</v>
      </c>
      <c r="U61" s="250">
        <f t="shared" si="7"/>
        <v>2.779575713</v>
      </c>
      <c r="V61" s="368">
        <f t="shared" si="8"/>
        <v>21.98845298</v>
      </c>
      <c r="W61" s="250" t="str">
        <f t="shared" si="9"/>
        <v>False</v>
      </c>
      <c r="X61" s="269">
        <f t="shared" si="10"/>
        <v>0.3633170837</v>
      </c>
    </row>
    <row r="62" ht="12.75" customHeight="1">
      <c r="A62" s="270"/>
      <c r="B62" s="371"/>
      <c r="C62" s="371"/>
      <c r="D62" s="371"/>
      <c r="E62" s="371"/>
      <c r="F62" s="371"/>
      <c r="G62" s="371"/>
      <c r="H62" s="371"/>
      <c r="J62" s="250">
        <f t="shared" si="11"/>
        <v>17</v>
      </c>
      <c r="K62" s="250">
        <f t="shared" si="12"/>
        <v>3.469206281</v>
      </c>
      <c r="L62" s="250">
        <f t="shared" si="13"/>
        <v>25.06929527</v>
      </c>
      <c r="M62" s="250">
        <f t="shared" si="14"/>
        <v>23.16044496</v>
      </c>
      <c r="N62" s="250">
        <f t="shared" si="1"/>
        <v>14.74163296</v>
      </c>
      <c r="O62" s="250">
        <f t="shared" si="2"/>
        <v>14.50384083</v>
      </c>
      <c r="P62" s="250" t="str">
        <f t="shared" si="3"/>
        <v>True</v>
      </c>
      <c r="Q62" s="250">
        <f t="shared" si="4"/>
        <v>14.50384083</v>
      </c>
      <c r="R62" s="250">
        <f t="shared" si="15"/>
        <v>1.696443462</v>
      </c>
      <c r="S62" s="250">
        <f t="shared" si="5"/>
        <v>0.1101358851</v>
      </c>
      <c r="T62" s="250">
        <f t="shared" si="6"/>
        <v>0.2947804263</v>
      </c>
      <c r="U62" s="250">
        <f t="shared" si="7"/>
        <v>3.103228134</v>
      </c>
      <c r="V62" s="368">
        <f t="shared" si="8"/>
        <v>22.85115772</v>
      </c>
      <c r="W62" s="250" t="str">
        <f t="shared" si="9"/>
        <v>False</v>
      </c>
      <c r="X62" s="269">
        <f t="shared" si="10"/>
        <v>0.3905761907</v>
      </c>
    </row>
    <row r="63" ht="12.75" customHeight="1">
      <c r="A63" s="266"/>
      <c r="J63" s="250">
        <f t="shared" si="11"/>
        <v>18</v>
      </c>
      <c r="K63" s="250">
        <f t="shared" si="12"/>
        <v>3.686555711</v>
      </c>
      <c r="L63" s="250">
        <f t="shared" si="13"/>
        <v>28.54344414</v>
      </c>
      <c r="M63" s="250">
        <f t="shared" si="14"/>
        <v>26.43766831</v>
      </c>
      <c r="N63" s="250">
        <f t="shared" si="1"/>
        <v>15.37980909</v>
      </c>
      <c r="O63" s="250">
        <f t="shared" si="2"/>
        <v>14.98032164</v>
      </c>
      <c r="P63" s="250" t="str">
        <f t="shared" si="3"/>
        <v>True</v>
      </c>
      <c r="Q63" s="250">
        <f t="shared" si="4"/>
        <v>14.98032164</v>
      </c>
      <c r="R63" s="250">
        <f t="shared" si="15"/>
        <v>1.878907103</v>
      </c>
      <c r="S63" s="250">
        <f t="shared" si="5"/>
        <v>0.1161929408</v>
      </c>
      <c r="T63" s="250">
        <f t="shared" si="6"/>
        <v>0.3102284347</v>
      </c>
      <c r="U63" s="250">
        <f t="shared" si="7"/>
        <v>3.437000711</v>
      </c>
      <c r="V63" s="368">
        <f t="shared" si="8"/>
        <v>23.68152038</v>
      </c>
      <c r="W63" s="250" t="str">
        <f t="shared" si="9"/>
        <v>False</v>
      </c>
      <c r="X63" s="269">
        <f t="shared" si="10"/>
        <v>0.4175176236</v>
      </c>
    </row>
    <row r="64" ht="12.75" customHeight="1">
      <c r="A64" s="266"/>
      <c r="J64" s="250">
        <f t="shared" si="11"/>
        <v>19</v>
      </c>
      <c r="K64" s="250">
        <f t="shared" si="12"/>
        <v>3.900295198</v>
      </c>
      <c r="L64" s="250">
        <f t="shared" si="13"/>
        <v>32.21687061</v>
      </c>
      <c r="M64" s="250">
        <f t="shared" si="14"/>
        <v>29.90922013</v>
      </c>
      <c r="N64" s="250">
        <f t="shared" si="1"/>
        <v>15.99960417</v>
      </c>
      <c r="O64" s="250">
        <f t="shared" si="2"/>
        <v>15.42451842</v>
      </c>
      <c r="P64" s="250" t="str">
        <f t="shared" si="3"/>
        <v>True</v>
      </c>
      <c r="Q64" s="250">
        <f t="shared" si="4"/>
        <v>15.42451842</v>
      </c>
      <c r="R64" s="250">
        <f t="shared" si="15"/>
        <v>2.066641791</v>
      </c>
      <c r="S64" s="250">
        <f t="shared" si="5"/>
        <v>0.1221392569</v>
      </c>
      <c r="T64" s="250">
        <f t="shared" si="6"/>
        <v>0.325358046</v>
      </c>
      <c r="U64" s="250">
        <f t="shared" si="7"/>
        <v>3.780415377</v>
      </c>
      <c r="V64" s="368">
        <f t="shared" si="8"/>
        <v>24.48277586</v>
      </c>
      <c r="W64" s="250" t="str">
        <f t="shared" si="9"/>
        <v>False</v>
      </c>
      <c r="X64" s="269">
        <f t="shared" si="10"/>
        <v>0.4441634934</v>
      </c>
    </row>
    <row r="65" ht="12.75" customHeight="1">
      <c r="A65" s="266"/>
      <c r="I65" s="371"/>
      <c r="J65" s="371">
        <f t="shared" si="11"/>
        <v>20</v>
      </c>
      <c r="K65" s="250">
        <f t="shared" si="12"/>
        <v>4.110699542</v>
      </c>
      <c r="L65" s="250">
        <f t="shared" si="13"/>
        <v>36.08656147</v>
      </c>
      <c r="M65" s="250">
        <f t="shared" si="14"/>
        <v>33.57229835</v>
      </c>
      <c r="N65" s="250">
        <f t="shared" si="1"/>
        <v>16.60262884</v>
      </c>
      <c r="O65" s="250">
        <f t="shared" si="2"/>
        <v>15.84047969</v>
      </c>
      <c r="P65" s="250" t="str">
        <f t="shared" si="3"/>
        <v>True</v>
      </c>
      <c r="Q65" s="250">
        <f t="shared" si="4"/>
        <v>15.84047969</v>
      </c>
      <c r="R65" s="250">
        <f t="shared" si="15"/>
        <v>2.25941522</v>
      </c>
      <c r="S65" s="250">
        <f t="shared" si="5"/>
        <v>0.1279832075</v>
      </c>
      <c r="T65" s="250">
        <f t="shared" si="6"/>
        <v>0.3401942528</v>
      </c>
      <c r="U65" s="250">
        <f t="shared" si="7"/>
        <v>4.133047187</v>
      </c>
      <c r="V65" s="368">
        <f t="shared" si="8"/>
        <v>25.25766185</v>
      </c>
      <c r="W65" s="250" t="str">
        <f t="shared" si="9"/>
        <v>False</v>
      </c>
      <c r="X65" s="269">
        <f t="shared" si="10"/>
        <v>0.4705334041</v>
      </c>
    </row>
    <row r="66" ht="12.75" customHeight="1">
      <c r="A66" s="266"/>
      <c r="J66" s="250">
        <f t="shared" si="11"/>
        <v>21</v>
      </c>
      <c r="K66" s="250">
        <f t="shared" si="12"/>
        <v>4.318008974</v>
      </c>
      <c r="L66" s="250">
        <f t="shared" si="13"/>
        <v>40.14972254</v>
      </c>
      <c r="M66" s="250">
        <f t="shared" si="14"/>
        <v>37.42429789</v>
      </c>
      <c r="N66" s="250">
        <f t="shared" si="1"/>
        <v>17.19027071</v>
      </c>
      <c r="O66" s="250">
        <f t="shared" si="2"/>
        <v>16.23154264</v>
      </c>
      <c r="P66" s="250" t="str">
        <f t="shared" si="3"/>
        <v>True</v>
      </c>
      <c r="Q66" s="250">
        <f t="shared" si="4"/>
        <v>16.23154264</v>
      </c>
      <c r="R66" s="250">
        <f t="shared" si="15"/>
        <v>2.457019313</v>
      </c>
      <c r="S66" s="250">
        <f t="shared" si="5"/>
        <v>0.1337321237</v>
      </c>
      <c r="T66" s="250">
        <f t="shared" si="6"/>
        <v>0.3547588452</v>
      </c>
      <c r="U66" s="250">
        <f t="shared" si="7"/>
        <v>4.494515514</v>
      </c>
      <c r="V66" s="368">
        <f t="shared" si="8"/>
        <v>26.00851851</v>
      </c>
      <c r="W66" s="250" t="str">
        <f t="shared" si="9"/>
        <v>False</v>
      </c>
      <c r="X66" s="269">
        <f t="shared" si="10"/>
        <v>0.4966448093</v>
      </c>
    </row>
    <row r="67" ht="12.75" customHeight="1">
      <c r="A67" s="270"/>
      <c r="B67" s="371"/>
      <c r="C67" s="371"/>
      <c r="D67" s="371"/>
      <c r="E67" s="371"/>
      <c r="F67" s="371"/>
      <c r="G67" s="371"/>
      <c r="H67" s="371"/>
      <c r="J67" s="250">
        <f t="shared" si="11"/>
        <v>22</v>
      </c>
      <c r="K67" s="250">
        <f t="shared" si="12"/>
        <v>4.522434942</v>
      </c>
      <c r="L67" s="250">
        <f t="shared" si="13"/>
        <v>44.40375214</v>
      </c>
      <c r="M67" s="250">
        <f t="shared" si="14"/>
        <v>41.46278755</v>
      </c>
      <c r="N67" s="250">
        <f t="shared" si="1"/>
        <v>17.76373522</v>
      </c>
      <c r="O67" s="250">
        <f t="shared" si="2"/>
        <v>16.60048981</v>
      </c>
      <c r="P67" s="250" t="str">
        <f t="shared" si="3"/>
        <v>True</v>
      </c>
      <c r="Q67" s="250">
        <f t="shared" si="4"/>
        <v>16.60048981</v>
      </c>
      <c r="R67" s="250">
        <f t="shared" si="15"/>
        <v>2.659266438</v>
      </c>
      <c r="S67" s="250">
        <f t="shared" si="5"/>
        <v>0.1393924673</v>
      </c>
      <c r="T67" s="250">
        <f t="shared" si="6"/>
        <v>0.3690709593</v>
      </c>
      <c r="U67" s="250">
        <f t="shared" si="7"/>
        <v>4.864477132</v>
      </c>
      <c r="V67" s="368">
        <f t="shared" si="8"/>
        <v>26.73736414</v>
      </c>
      <c r="W67" s="250" t="str">
        <f t="shared" si="9"/>
        <v>False</v>
      </c>
      <c r="X67" s="269">
        <f t="shared" si="10"/>
        <v>0.522513316</v>
      </c>
    </row>
    <row r="68" ht="12.75" customHeight="1">
      <c r="A68" s="266"/>
      <c r="J68" s="250">
        <f t="shared" si="11"/>
        <v>23</v>
      </c>
      <c r="K68" s="250">
        <f t="shared" si="12"/>
        <v>4.724164739</v>
      </c>
      <c r="L68" s="250">
        <f t="shared" si="13"/>
        <v>48.84621873</v>
      </c>
      <c r="M68" s="250">
        <f t="shared" si="14"/>
        <v>45.68549055</v>
      </c>
      <c r="N68" s="250">
        <f t="shared" si="1"/>
        <v>18.32407734</v>
      </c>
      <c r="O68" s="250">
        <f t="shared" si="2"/>
        <v>16.94966489</v>
      </c>
      <c r="P68" s="250" t="str">
        <f t="shared" si="3"/>
        <v>True</v>
      </c>
      <c r="Q68" s="250">
        <f t="shared" si="4"/>
        <v>16.94966489</v>
      </c>
      <c r="R68" s="250">
        <f t="shared" si="15"/>
        <v>2.865986386</v>
      </c>
      <c r="S68" s="250">
        <f t="shared" si="5"/>
        <v>0.1449699697</v>
      </c>
      <c r="T68" s="250">
        <f t="shared" si="6"/>
        <v>0.3831475113</v>
      </c>
      <c r="U68" s="250">
        <f t="shared" si="7"/>
        <v>5.242620685</v>
      </c>
      <c r="V68" s="368">
        <f t="shared" si="8"/>
        <v>27.44595334</v>
      </c>
      <c r="W68" s="250" t="str">
        <f t="shared" si="9"/>
        <v>False</v>
      </c>
      <c r="X68" s="269">
        <f t="shared" si="10"/>
        <v>0.5481529401</v>
      </c>
    </row>
    <row r="69" ht="12.75" customHeight="1">
      <c r="A69" s="266"/>
      <c r="J69" s="250">
        <f t="shared" si="11"/>
        <v>24</v>
      </c>
      <c r="K69" s="250">
        <f t="shared" si="12"/>
        <v>4.923365221</v>
      </c>
      <c r="L69" s="250">
        <f t="shared" si="13"/>
        <v>53.47484216</v>
      </c>
      <c r="M69" s="250">
        <f t="shared" si="14"/>
        <v>50.09026794</v>
      </c>
      <c r="N69" s="250">
        <f t="shared" si="1"/>
        <v>18.87222663</v>
      </c>
      <c r="O69" s="250">
        <f t="shared" si="2"/>
        <v>17.28106003</v>
      </c>
      <c r="P69" s="250" t="str">
        <f t="shared" si="3"/>
        <v>True</v>
      </c>
      <c r="Q69" s="250">
        <f t="shared" si="4"/>
        <v>17.28106003</v>
      </c>
      <c r="R69" s="250">
        <f t="shared" si="15"/>
        <v>3.077023929</v>
      </c>
      <c r="S69" s="250">
        <f t="shared" si="5"/>
        <v>0.1504697435</v>
      </c>
      <c r="T69" s="250">
        <f t="shared" si="6"/>
        <v>0.3970035445</v>
      </c>
      <c r="U69" s="250">
        <f t="shared" si="7"/>
        <v>5.628662222</v>
      </c>
      <c r="V69" s="368">
        <f t="shared" si="8"/>
        <v>28.13582245</v>
      </c>
      <c r="W69" s="250" t="str">
        <f t="shared" si="9"/>
        <v>False</v>
      </c>
      <c r="X69" s="269">
        <f t="shared" si="10"/>
        <v>0.5735763215</v>
      </c>
    </row>
    <row r="70" ht="12.75" customHeight="1">
      <c r="A70" s="266"/>
      <c r="I70" s="371"/>
      <c r="J70" s="371">
        <f t="shared" si="11"/>
        <v>25</v>
      </c>
      <c r="K70" s="250">
        <f t="shared" si="12"/>
        <v>5.120185822</v>
      </c>
      <c r="L70" s="250">
        <f t="shared" si="13"/>
        <v>58.28747769</v>
      </c>
      <c r="M70" s="250">
        <f t="shared" si="14"/>
        <v>54.67510448</v>
      </c>
      <c r="N70" s="250">
        <f t="shared" si="1"/>
        <v>19.4090071</v>
      </c>
      <c r="O70" s="250">
        <f t="shared" si="2"/>
        <v>17.59638246</v>
      </c>
      <c r="P70" s="250" t="str">
        <f t="shared" si="3"/>
        <v>True</v>
      </c>
      <c r="Q70" s="250">
        <f t="shared" si="4"/>
        <v>17.59638246</v>
      </c>
      <c r="R70" s="250">
        <f t="shared" si="15"/>
        <v>3.292236822</v>
      </c>
      <c r="S70" s="250">
        <f t="shared" si="5"/>
        <v>0.155896373</v>
      </c>
      <c r="T70" s="250">
        <f t="shared" si="6"/>
        <v>0.4106525097</v>
      </c>
      <c r="U70" s="250">
        <f t="shared" si="7"/>
        <v>6.02234154</v>
      </c>
      <c r="V70" s="368">
        <f t="shared" si="8"/>
        <v>28.80832545</v>
      </c>
      <c r="W70" s="250" t="str">
        <f t="shared" si="9"/>
        <v>False</v>
      </c>
      <c r="X70" s="269">
        <f t="shared" si="10"/>
        <v>0.5987949047</v>
      </c>
    </row>
    <row r="71" ht="12.75" customHeight="1">
      <c r="A71" s="266"/>
      <c r="I71" s="371"/>
      <c r="J71" s="250">
        <f t="shared" si="11"/>
        <v>26</v>
      </c>
      <c r="K71" s="250">
        <f t="shared" si="12"/>
        <v>5.31476103</v>
      </c>
      <c r="L71" s="250">
        <f t="shared" si="13"/>
        <v>63.28210233</v>
      </c>
      <c r="M71" s="250">
        <f t="shared" si="14"/>
        <v>59.43809648</v>
      </c>
      <c r="N71" s="250">
        <f t="shared" si="1"/>
        <v>19.93515327</v>
      </c>
      <c r="O71" s="250">
        <f t="shared" si="2"/>
        <v>17.89710616</v>
      </c>
      <c r="P71" s="250" t="str">
        <f t="shared" si="3"/>
        <v>True</v>
      </c>
      <c r="Q71" s="250">
        <f t="shared" si="4"/>
        <v>17.89710616</v>
      </c>
      <c r="R71" s="250">
        <f t="shared" si="15"/>
        <v>3.511494153</v>
      </c>
      <c r="S71" s="250">
        <f t="shared" si="5"/>
        <v>0.1612539884</v>
      </c>
      <c r="T71" s="250">
        <f t="shared" si="6"/>
        <v>0.4241064937</v>
      </c>
      <c r="U71" s="250">
        <f t="shared" si="7"/>
        <v>6.423419167</v>
      </c>
      <c r="V71" s="368">
        <f t="shared" si="8"/>
        <v>29.46466265</v>
      </c>
      <c r="W71" s="250" t="str">
        <f t="shared" si="9"/>
        <v>False</v>
      </c>
      <c r="X71" s="269">
        <f t="shared" si="10"/>
        <v>0.6238190915</v>
      </c>
    </row>
    <row r="72" ht="12.75" customHeight="1">
      <c r="A72" s="270"/>
      <c r="B72" s="371"/>
      <c r="C72" s="371"/>
      <c r="D72" s="371"/>
      <c r="E72" s="371"/>
      <c r="F72" s="371"/>
      <c r="G72" s="371"/>
      <c r="H72" s="371"/>
      <c r="J72" s="250">
        <f t="shared" si="11"/>
        <v>27</v>
      </c>
      <c r="K72" s="250">
        <f t="shared" si="12"/>
        <v>5.507212424</v>
      </c>
      <c r="L72" s="250">
        <f t="shared" si="13"/>
        <v>68.45680306</v>
      </c>
      <c r="M72" s="250">
        <f t="shared" si="14"/>
        <v>64.37744125</v>
      </c>
      <c r="N72" s="250">
        <f t="shared" si="1"/>
        <v>20.45132323</v>
      </c>
      <c r="O72" s="250">
        <f t="shared" si="2"/>
        <v>18.18451229</v>
      </c>
      <c r="P72" s="250" t="str">
        <f t="shared" si="3"/>
        <v>True</v>
      </c>
      <c r="Q72" s="250">
        <f t="shared" si="4"/>
        <v>18.18451229</v>
      </c>
      <c r="R72" s="250">
        <f t="shared" si="15"/>
        <v>3.734674968</v>
      </c>
      <c r="S72" s="250">
        <f t="shared" si="5"/>
        <v>0.1665463274</v>
      </c>
      <c r="T72" s="250">
        <f t="shared" si="6"/>
        <v>0.4373764072</v>
      </c>
      <c r="U72" s="250">
        <f t="shared" si="7"/>
        <v>6.831673847</v>
      </c>
      <c r="V72" s="368">
        <f t="shared" si="8"/>
        <v>30.10590388</v>
      </c>
      <c r="W72" s="250" t="str">
        <f t="shared" si="9"/>
        <v>False</v>
      </c>
      <c r="X72" s="269">
        <f t="shared" si="10"/>
        <v>0.6486583698</v>
      </c>
    </row>
    <row r="73" ht="12.75" customHeight="1">
      <c r="A73" s="266"/>
      <c r="J73" s="250">
        <f t="shared" si="11"/>
        <v>28</v>
      </c>
      <c r="K73" s="250">
        <f t="shared" si="12"/>
        <v>5.697650366</v>
      </c>
      <c r="L73" s="250">
        <f t="shared" si="13"/>
        <v>73.80976658</v>
      </c>
      <c r="M73" s="250">
        <f t="shared" si="14"/>
        <v>69.49142793</v>
      </c>
      <c r="N73" s="250">
        <f t="shared" si="1"/>
        <v>20.95810928</v>
      </c>
      <c r="O73" s="250">
        <f t="shared" si="2"/>
        <v>18.45972132</v>
      </c>
      <c r="P73" s="250" t="str">
        <f t="shared" si="3"/>
        <v>True</v>
      </c>
      <c r="Q73" s="250">
        <f t="shared" si="4"/>
        <v>18.45972132</v>
      </c>
      <c r="R73" s="250">
        <f t="shared" si="15"/>
        <v>3.96166711</v>
      </c>
      <c r="S73" s="250">
        <f t="shared" si="5"/>
        <v>0.1717767857</v>
      </c>
      <c r="T73" s="250">
        <f t="shared" si="6"/>
        <v>0.4504721407</v>
      </c>
      <c r="U73" s="250">
        <f t="shared" si="7"/>
        <v>7.246900418</v>
      </c>
      <c r="V73" s="368">
        <f t="shared" si="8"/>
        <v>30.73300732</v>
      </c>
      <c r="W73" s="250" t="str">
        <f t="shared" si="9"/>
        <v>False</v>
      </c>
      <c r="X73" s="269">
        <f t="shared" si="10"/>
        <v>0.6733214235</v>
      </c>
      <c r="Y73" s="371"/>
      <c r="Z73" s="371"/>
    </row>
    <row r="74" ht="12.75" customHeight="1">
      <c r="A74" s="266"/>
      <c r="J74" s="250">
        <f t="shared" si="11"/>
        <v>29</v>
      </c>
      <c r="K74" s="250">
        <f t="shared" si="12"/>
        <v>5.886175426</v>
      </c>
      <c r="L74" s="250">
        <f t="shared" si="13"/>
        <v>79.33927046</v>
      </c>
      <c r="M74" s="250">
        <f t="shared" si="14"/>
        <v>74.77842944</v>
      </c>
      <c r="N74" s="250">
        <f t="shared" si="1"/>
        <v>21.45604686</v>
      </c>
      <c r="O74" s="250">
        <f t="shared" si="2"/>
        <v>18.72371872</v>
      </c>
      <c r="P74" s="250" t="str">
        <f t="shared" si="3"/>
        <v>True</v>
      </c>
      <c r="Q74" s="250">
        <f t="shared" si="4"/>
        <v>18.72371872</v>
      </c>
      <c r="R74" s="250">
        <f t="shared" si="15"/>
        <v>4.192366244</v>
      </c>
      <c r="S74" s="250">
        <f t="shared" si="5"/>
        <v>0.1769484604</v>
      </c>
      <c r="T74" s="250">
        <f t="shared" si="6"/>
        <v>0.463402695</v>
      </c>
      <c r="U74" s="250">
        <f t="shared" si="7"/>
        <v>7.668908024</v>
      </c>
      <c r="V74" s="368">
        <f t="shared" si="8"/>
        <v>31.34683513</v>
      </c>
      <c r="W74" s="250" t="str">
        <f t="shared" si="9"/>
        <v>False</v>
      </c>
      <c r="X74" s="269">
        <f t="shared" si="10"/>
        <v>0.6978162255</v>
      </c>
    </row>
    <row r="75" ht="12.75" customHeight="1">
      <c r="A75" s="270"/>
      <c r="B75" s="371"/>
      <c r="C75" s="371"/>
      <c r="D75" s="371"/>
      <c r="E75" s="371"/>
      <c r="I75" s="371"/>
      <c r="J75" s="371">
        <f t="shared" si="11"/>
        <v>30</v>
      </c>
      <c r="K75" s="250">
        <f t="shared" si="12"/>
        <v>6.072879572</v>
      </c>
      <c r="L75" s="250">
        <f t="shared" si="13"/>
        <v>85.04367525</v>
      </c>
      <c r="M75" s="250">
        <f t="shared" si="14"/>
        <v>80.23689545</v>
      </c>
      <c r="N75" s="250">
        <f t="shared" si="1"/>
        <v>21.94562187</v>
      </c>
      <c r="O75" s="250">
        <f t="shared" si="2"/>
        <v>18.97737572</v>
      </c>
      <c r="P75" s="250" t="str">
        <f t="shared" si="3"/>
        <v>True</v>
      </c>
      <c r="Q75" s="250">
        <f t="shared" si="4"/>
        <v>18.97737572</v>
      </c>
      <c r="R75" s="250">
        <f t="shared" si="15"/>
        <v>4.426675017</v>
      </c>
      <c r="S75" s="250">
        <f t="shared" si="5"/>
        <v>0.1820641855</v>
      </c>
      <c r="T75" s="250">
        <f t="shared" si="6"/>
        <v>0.4761762902</v>
      </c>
      <c r="U75" s="250">
        <f t="shared" si="7"/>
        <v>8.097518581</v>
      </c>
      <c r="V75" s="368">
        <f t="shared" si="8"/>
        <v>31.94816621</v>
      </c>
      <c r="W75" s="250" t="str">
        <f t="shared" si="9"/>
        <v>False</v>
      </c>
      <c r="X75" s="269">
        <f t="shared" si="10"/>
        <v>0.7221501178</v>
      </c>
    </row>
    <row r="76" ht="12.75" customHeight="1">
      <c r="A76" s="266"/>
      <c r="J76" s="250">
        <f t="shared" si="11"/>
        <v>31</v>
      </c>
      <c r="K76" s="250">
        <f t="shared" si="12"/>
        <v>6.257847184</v>
      </c>
      <c r="L76" s="250">
        <f t="shared" si="13"/>
        <v>90.92141765</v>
      </c>
      <c r="M76" s="250">
        <f t="shared" si="14"/>
        <v>85.86534613</v>
      </c>
      <c r="N76" s="250">
        <f t="shared" si="1"/>
        <v>22.42727689</v>
      </c>
      <c r="O76" s="250">
        <f t="shared" si="2"/>
        <v>19.22146627</v>
      </c>
      <c r="P76" s="250" t="str">
        <f t="shared" si="3"/>
        <v>True</v>
      </c>
      <c r="Q76" s="250">
        <f t="shared" si="4"/>
        <v>19.22146627</v>
      </c>
      <c r="R76" s="250">
        <f t="shared" si="15"/>
        <v>4.66450234</v>
      </c>
      <c r="S76" s="250">
        <f t="shared" si="5"/>
        <v>0.1871265633</v>
      </c>
      <c r="T76" s="250">
        <f t="shared" si="6"/>
        <v>0.488800459</v>
      </c>
      <c r="U76" s="250">
        <f t="shared" si="7"/>
        <v>8.532565464</v>
      </c>
      <c r="V76" s="368">
        <f t="shared" si="8"/>
        <v>32.53770707</v>
      </c>
      <c r="W76" s="250" t="str">
        <f t="shared" si="9"/>
        <v>False</v>
      </c>
      <c r="X76" s="269">
        <f t="shared" si="10"/>
        <v>0.7463298807</v>
      </c>
    </row>
    <row r="77" ht="12.75" customHeight="1">
      <c r="A77" s="270"/>
      <c r="B77" s="371"/>
      <c r="C77" s="371"/>
      <c r="D77" s="371"/>
      <c r="E77" s="371"/>
      <c r="F77" s="371"/>
      <c r="G77" s="371"/>
      <c r="H77" s="371"/>
      <c r="J77" s="250">
        <f t="shared" si="11"/>
        <v>32</v>
      </c>
      <c r="K77" s="250">
        <f t="shared" si="12"/>
        <v>6.44115592</v>
      </c>
      <c r="L77" s="250">
        <f t="shared" si="13"/>
        <v>96.97100439</v>
      </c>
      <c r="M77" s="250">
        <f t="shared" si="14"/>
        <v>91.66236657</v>
      </c>
      <c r="N77" s="250">
        <f t="shared" si="1"/>
        <v>22.90141639</v>
      </c>
      <c r="O77" s="250">
        <f t="shared" si="2"/>
        <v>19.45668094</v>
      </c>
      <c r="P77" s="250" t="str">
        <f t="shared" si="3"/>
        <v>True</v>
      </c>
      <c r="Q77" s="250">
        <f t="shared" si="4"/>
        <v>19.45668094</v>
      </c>
      <c r="R77" s="250">
        <f t="shared" si="15"/>
        <v>4.905762767</v>
      </c>
      <c r="S77" s="250">
        <f t="shared" si="5"/>
        <v>0.1921379899</v>
      </c>
      <c r="T77" s="250">
        <f t="shared" si="6"/>
        <v>0.5012821253</v>
      </c>
      <c r="U77" s="250">
        <f t="shared" si="7"/>
        <v>8.97389237</v>
      </c>
      <c r="V77" s="368">
        <f t="shared" si="8"/>
        <v>33.11610074</v>
      </c>
      <c r="W77" s="250" t="str">
        <f t="shared" si="9"/>
        <v>False</v>
      </c>
      <c r="X77" s="269">
        <f t="shared" si="10"/>
        <v>0.7703617924</v>
      </c>
    </row>
    <row r="78" ht="12.75" customHeight="1">
      <c r="A78" s="266"/>
      <c r="F78" s="371"/>
      <c r="G78" s="371"/>
      <c r="H78" s="371"/>
      <c r="J78" s="250">
        <f t="shared" si="11"/>
        <v>33</v>
      </c>
      <c r="K78" s="250">
        <f t="shared" si="12"/>
        <v>6.622877457</v>
      </c>
      <c r="L78" s="250">
        <f t="shared" si="13"/>
        <v>103.1910068</v>
      </c>
      <c r="M78" s="250">
        <f t="shared" si="14"/>
        <v>97.62660191</v>
      </c>
      <c r="N78" s="250">
        <f t="shared" si="1"/>
        <v>23.36841119</v>
      </c>
      <c r="O78" s="250">
        <f t="shared" si="2"/>
        <v>19.68363844</v>
      </c>
      <c r="P78" s="250" t="str">
        <f t="shared" si="3"/>
        <v>True</v>
      </c>
      <c r="Q78" s="250">
        <f t="shared" si="4"/>
        <v>19.68363844</v>
      </c>
      <c r="R78" s="250">
        <f t="shared" si="15"/>
        <v>5.150375956</v>
      </c>
      <c r="S78" s="250">
        <f t="shared" si="5"/>
        <v>0.197100678</v>
      </c>
      <c r="T78" s="250">
        <f t="shared" si="6"/>
        <v>0.5136276717</v>
      </c>
      <c r="U78" s="250">
        <f t="shared" si="7"/>
        <v>9.421352333</v>
      </c>
      <c r="V78" s="368">
        <f t="shared" si="8"/>
        <v>33.68393452</v>
      </c>
      <c r="W78" s="250" t="str">
        <f t="shared" si="9"/>
        <v>False</v>
      </c>
      <c r="X78" s="269">
        <f t="shared" si="10"/>
        <v>0.7942516801</v>
      </c>
    </row>
    <row r="79" ht="12.75" customHeight="1">
      <c r="A79" s="266"/>
      <c r="J79" s="250">
        <f t="shared" si="11"/>
        <v>34</v>
      </c>
      <c r="K79" s="250">
        <f t="shared" si="12"/>
        <v>6.803078127</v>
      </c>
      <c r="L79" s="250">
        <f t="shared" si="13"/>
        <v>109.580056</v>
      </c>
      <c r="M79" s="250">
        <f t="shared" si="14"/>
        <v>103.7567529</v>
      </c>
      <c r="N79" s="250">
        <f t="shared" si="1"/>
        <v>23.82860229</v>
      </c>
      <c r="O79" s="250">
        <f t="shared" si="2"/>
        <v>19.90289524</v>
      </c>
      <c r="P79" s="250" t="str">
        <f t="shared" si="3"/>
        <v>True</v>
      </c>
      <c r="Q79" s="250">
        <f t="shared" si="4"/>
        <v>19.90289524</v>
      </c>
      <c r="R79" s="250">
        <f t="shared" si="15"/>
        <v>5.398266196</v>
      </c>
      <c r="S79" s="250">
        <f t="shared" si="5"/>
        <v>0.2020166763</v>
      </c>
      <c r="T79" s="250">
        <f t="shared" si="6"/>
        <v>0.5258429983</v>
      </c>
      <c r="U79" s="250">
        <f t="shared" si="7"/>
        <v>9.87480686</v>
      </c>
      <c r="V79" s="368">
        <f t="shared" si="8"/>
        <v>34.24174641</v>
      </c>
      <c r="W79" s="250" t="str">
        <f t="shared" si="9"/>
        <v>False</v>
      </c>
      <c r="X79" s="269">
        <f t="shared" si="10"/>
        <v>0.8180049657</v>
      </c>
    </row>
    <row r="80" ht="12.75" customHeight="1">
      <c r="A80" s="266"/>
      <c r="I80" s="371"/>
      <c r="J80" s="371">
        <f t="shared" si="11"/>
        <v>35</v>
      </c>
      <c r="K80" s="250">
        <f t="shared" si="12"/>
        <v>6.981819471</v>
      </c>
      <c r="L80" s="250">
        <f t="shared" si="13"/>
        <v>116.1368385</v>
      </c>
      <c r="M80" s="250">
        <f t="shared" si="14"/>
        <v>110.0515718</v>
      </c>
      <c r="N80" s="250">
        <f t="shared" si="1"/>
        <v>24.28230408</v>
      </c>
      <c r="O80" s="250">
        <f t="shared" si="2"/>
        <v>20.11495363</v>
      </c>
      <c r="P80" s="250" t="str">
        <f t="shared" si="3"/>
        <v>True</v>
      </c>
      <c r="Q80" s="250">
        <f t="shared" si="4"/>
        <v>20.11495363</v>
      </c>
      <c r="R80" s="250">
        <f t="shared" si="15"/>
        <v>5.649361997</v>
      </c>
      <c r="S80" s="250">
        <f t="shared" si="5"/>
        <v>0.2068878864</v>
      </c>
      <c r="T80" s="250">
        <f t="shared" si="6"/>
        <v>0.5379335725</v>
      </c>
      <c r="U80" s="250">
        <f t="shared" si="7"/>
        <v>10.33412518</v>
      </c>
      <c r="V80" s="368">
        <f t="shared" si="8"/>
        <v>34.79003073</v>
      </c>
      <c r="W80" s="250" t="str">
        <f t="shared" si="9"/>
        <v>False</v>
      </c>
      <c r="X80" s="269">
        <f t="shared" si="10"/>
        <v>0.8416267046</v>
      </c>
    </row>
    <row r="81" ht="12.75" customHeight="1">
      <c r="A81" s="266"/>
      <c r="J81" s="250">
        <f t="shared" si="11"/>
        <v>36</v>
      </c>
      <c r="K81" s="250">
        <f t="shared" si="12"/>
        <v>7.159158721</v>
      </c>
      <c r="L81" s="250">
        <f t="shared" si="13"/>
        <v>122.8600925</v>
      </c>
      <c r="M81" s="250">
        <f t="shared" si="14"/>
        <v>116.5098591</v>
      </c>
      <c r="N81" s="250">
        <f t="shared" si="1"/>
        <v>24.7298072</v>
      </c>
      <c r="O81" s="250">
        <f t="shared" si="2"/>
        <v>20.32026847</v>
      </c>
      <c r="P81" s="250" t="str">
        <f t="shared" si="3"/>
        <v>True</v>
      </c>
      <c r="Q81" s="250">
        <f t="shared" si="4"/>
        <v>20.32026847</v>
      </c>
      <c r="R81" s="250">
        <f t="shared" si="15"/>
        <v>5.903595722</v>
      </c>
      <c r="S81" s="250">
        <f t="shared" si="5"/>
        <v>0.2117160771</v>
      </c>
      <c r="T81" s="250">
        <f t="shared" si="6"/>
        <v>0.5499044727</v>
      </c>
      <c r="U81" s="250">
        <f t="shared" si="7"/>
        <v>10.79918356</v>
      </c>
      <c r="V81" s="368">
        <f t="shared" si="8"/>
        <v>35.32924285</v>
      </c>
      <c r="W81" s="250" t="str">
        <f t="shared" si="9"/>
        <v>False</v>
      </c>
      <c r="X81" s="269">
        <f t="shared" si="10"/>
        <v>0.8651216207</v>
      </c>
    </row>
    <row r="82" ht="12.75" customHeight="1">
      <c r="A82" s="270"/>
      <c r="B82" s="371"/>
      <c r="C82" s="371"/>
      <c r="D82" s="371"/>
      <c r="E82" s="371"/>
      <c r="F82" s="371"/>
      <c r="G82" s="371"/>
      <c r="H82" s="371"/>
      <c r="J82" s="250">
        <f t="shared" si="11"/>
        <v>37</v>
      </c>
      <c r="K82" s="250">
        <f t="shared" si="12"/>
        <v>7.335149219</v>
      </c>
      <c r="L82" s="250">
        <f t="shared" si="13"/>
        <v>129.748604</v>
      </c>
      <c r="M82" s="250">
        <f t="shared" si="14"/>
        <v>123.13046</v>
      </c>
      <c r="N82" s="250">
        <f t="shared" si="1"/>
        <v>25.17138097</v>
      </c>
      <c r="O82" s="250">
        <f t="shared" si="2"/>
        <v>20.51925301</v>
      </c>
      <c r="P82" s="250" t="str">
        <f t="shared" si="3"/>
        <v>True</v>
      </c>
      <c r="Q82" s="250">
        <f t="shared" si="4"/>
        <v>20.51925301</v>
      </c>
      <c r="R82" s="250">
        <f t="shared" si="15"/>
        <v>6.160903268</v>
      </c>
      <c r="S82" s="250">
        <f t="shared" si="5"/>
        <v>0.2165028978</v>
      </c>
      <c r="T82" s="250">
        <f t="shared" si="6"/>
        <v>0.5617604272</v>
      </c>
      <c r="U82" s="250">
        <f t="shared" si="7"/>
        <v>11.26986474</v>
      </c>
      <c r="V82" s="368">
        <f t="shared" si="8"/>
        <v>35.85980337</v>
      </c>
      <c r="W82" s="250" t="str">
        <f t="shared" si="9"/>
        <v>False</v>
      </c>
      <c r="X82" s="269">
        <f t="shared" si="10"/>
        <v>0.8884941367</v>
      </c>
    </row>
    <row r="83" ht="12.75" customHeight="1">
      <c r="A83" s="266"/>
      <c r="J83" s="250">
        <f t="shared" si="11"/>
        <v>38</v>
      </c>
      <c r="K83" s="250">
        <f t="shared" si="12"/>
        <v>7.509840785</v>
      </c>
      <c r="L83" s="250">
        <f t="shared" si="13"/>
        <v>136.801204</v>
      </c>
      <c r="M83" s="250">
        <f t="shared" si="14"/>
        <v>129.9122617</v>
      </c>
      <c r="N83" s="250">
        <f t="shared" si="1"/>
        <v>25.60727554</v>
      </c>
      <c r="O83" s="250">
        <f t="shared" si="2"/>
        <v>20.71228378</v>
      </c>
      <c r="P83" s="250" t="str">
        <f t="shared" si="3"/>
        <v>True</v>
      </c>
      <c r="Q83" s="250">
        <f t="shared" si="4"/>
        <v>20.71228378</v>
      </c>
      <c r="R83" s="250">
        <f t="shared" si="15"/>
        <v>6.421223775</v>
      </c>
      <c r="S83" s="250">
        <f t="shared" si="5"/>
        <v>0.2212498891</v>
      </c>
      <c r="T83" s="250">
        <f t="shared" si="6"/>
        <v>0.5735058469</v>
      </c>
      <c r="U83" s="250">
        <f t="shared" si="7"/>
        <v>11.7460574</v>
      </c>
      <c r="V83" s="368">
        <f t="shared" si="8"/>
        <v>36.38210168</v>
      </c>
      <c r="W83" s="250" t="str">
        <f t="shared" si="9"/>
        <v>False</v>
      </c>
      <c r="X83" s="269">
        <f t="shared" si="10"/>
        <v>0.9117484009</v>
      </c>
    </row>
    <row r="84" ht="12.75" customHeight="1">
      <c r="A84" s="266"/>
      <c r="J84" s="250">
        <f t="shared" si="11"/>
        <v>39</v>
      </c>
      <c r="K84" s="250">
        <f t="shared" si="12"/>
        <v>7.683280042</v>
      </c>
      <c r="L84" s="250">
        <f t="shared" si="13"/>
        <v>144.0167655</v>
      </c>
      <c r="M84" s="250">
        <f t="shared" si="14"/>
        <v>136.8541907</v>
      </c>
      <c r="N84" s="250">
        <f t="shared" si="1"/>
        <v>26.03772374</v>
      </c>
      <c r="O84" s="250">
        <f t="shared" si="2"/>
        <v>20.8997048</v>
      </c>
      <c r="P84" s="250" t="str">
        <f t="shared" si="3"/>
        <v>True</v>
      </c>
      <c r="Q84" s="250">
        <f t="shared" si="4"/>
        <v>20.8997048</v>
      </c>
      <c r="R84" s="250">
        <f t="shared" si="15"/>
        <v>6.684499374</v>
      </c>
      <c r="S84" s="250">
        <f t="shared" si="5"/>
        <v>0.2259584933</v>
      </c>
      <c r="T84" s="250">
        <f t="shared" si="6"/>
        <v>0.5851448551</v>
      </c>
      <c r="U84" s="250">
        <f t="shared" si="7"/>
        <v>12.22765567</v>
      </c>
      <c r="V84" s="368">
        <f t="shared" si="8"/>
        <v>36.8964991</v>
      </c>
      <c r="W84" s="250" t="str">
        <f t="shared" si="9"/>
        <v>False</v>
      </c>
      <c r="X84" s="269">
        <f t="shared" si="10"/>
        <v>0.9348883115</v>
      </c>
    </row>
    <row r="85" ht="12.75" customHeight="1">
      <c r="A85" s="266"/>
      <c r="I85" s="371"/>
      <c r="J85" s="371">
        <f t="shared" si="11"/>
        <v>40</v>
      </c>
      <c r="K85" s="250">
        <f t="shared" si="12"/>
        <v>7.855510703</v>
      </c>
      <c r="L85" s="250">
        <f t="shared" si="13"/>
        <v>151.3942007</v>
      </c>
      <c r="M85" s="250">
        <f t="shared" si="14"/>
        <v>143.9552101</v>
      </c>
      <c r="N85" s="250">
        <f t="shared" si="1"/>
        <v>26.46294272</v>
      </c>
      <c r="O85" s="250">
        <f t="shared" si="2"/>
        <v>21.08183122</v>
      </c>
      <c r="P85" s="250" t="str">
        <f t="shared" si="3"/>
        <v>True</v>
      </c>
      <c r="Q85" s="250">
        <f t="shared" si="4"/>
        <v>21.08183122</v>
      </c>
      <c r="R85" s="250">
        <f t="shared" si="15"/>
        <v>6.950674957</v>
      </c>
      <c r="S85" s="250">
        <f t="shared" si="5"/>
        <v>0.2306300627</v>
      </c>
      <c r="T85" s="250">
        <f t="shared" si="6"/>
        <v>0.5966813136</v>
      </c>
      <c r="U85" s="250">
        <f t="shared" si="7"/>
        <v>12.71455876</v>
      </c>
      <c r="V85" s="368">
        <f t="shared" si="8"/>
        <v>37.40333164</v>
      </c>
      <c r="W85" s="250" t="str">
        <f t="shared" si="9"/>
        <v>False</v>
      </c>
      <c r="X85" s="269">
        <f t="shared" si="10"/>
        <v>0.9579175373</v>
      </c>
    </row>
    <row r="86" ht="12.75" customHeight="1">
      <c r="A86" s="266"/>
      <c r="J86" s="250">
        <f t="shared" si="11"/>
        <v>41</v>
      </c>
      <c r="K86" s="250">
        <f t="shared" si="12"/>
        <v>8.026573822</v>
      </c>
      <c r="L86" s="250">
        <f t="shared" si="13"/>
        <v>158.9324588</v>
      </c>
      <c r="M86" s="250">
        <f t="shared" si="14"/>
        <v>151.2143178</v>
      </c>
      <c r="N86" s="250">
        <f t="shared" si="1"/>
        <v>26.8831354</v>
      </c>
      <c r="O86" s="250">
        <f t="shared" si="2"/>
        <v>21.25895244</v>
      </c>
      <c r="P86" s="250" t="str">
        <f t="shared" si="3"/>
        <v>True</v>
      </c>
      <c r="Q86" s="250">
        <f t="shared" si="4"/>
        <v>21.25895244</v>
      </c>
      <c r="R86" s="250">
        <f t="shared" si="15"/>
        <v>7.219697972</v>
      </c>
      <c r="S86" s="250">
        <f t="shared" si="5"/>
        <v>0.2352658679</v>
      </c>
      <c r="T86" s="250">
        <f t="shared" si="6"/>
        <v>0.6081188454</v>
      </c>
      <c r="U86" s="250">
        <f t="shared" si="7"/>
        <v>13.20667053</v>
      </c>
      <c r="V86" s="368">
        <f t="shared" si="8"/>
        <v>37.90291234</v>
      </c>
      <c r="W86" s="250" t="str">
        <f t="shared" si="9"/>
        <v>False</v>
      </c>
      <c r="X86" s="269">
        <f t="shared" si="10"/>
        <v>0.9808395369</v>
      </c>
    </row>
    <row r="87" ht="12.75" customHeight="1">
      <c r="A87" s="270"/>
      <c r="B87" s="371"/>
      <c r="C87" s="371"/>
      <c r="D87" s="371"/>
      <c r="E87" s="371"/>
      <c r="F87" s="371"/>
      <c r="G87" s="371"/>
      <c r="H87" s="371"/>
      <c r="J87" s="250">
        <f t="shared" si="11"/>
        <v>42</v>
      </c>
      <c r="K87" s="250">
        <f t="shared" si="12"/>
        <v>8.196508025</v>
      </c>
      <c r="L87" s="250">
        <f t="shared" si="13"/>
        <v>166.6305238</v>
      </c>
      <c r="M87" s="250">
        <f t="shared" si="14"/>
        <v>158.6305443</v>
      </c>
      <c r="N87" s="250">
        <f t="shared" si="1"/>
        <v>27.29849174</v>
      </c>
      <c r="O87" s="250">
        <f t="shared" si="2"/>
        <v>21.43133484</v>
      </c>
      <c r="P87" s="250" t="str">
        <f t="shared" si="3"/>
        <v>True</v>
      </c>
      <c r="Q87" s="250">
        <f t="shared" si="4"/>
        <v>21.43133484</v>
      </c>
      <c r="R87" s="250">
        <f t="shared" si="15"/>
        <v>7.491518237</v>
      </c>
      <c r="S87" s="250">
        <f t="shared" si="5"/>
        <v>0.239867104</v>
      </c>
      <c r="T87" s="250">
        <f t="shared" si="6"/>
        <v>0.6194608555</v>
      </c>
      <c r="U87" s="250">
        <f t="shared" si="7"/>
        <v>13.70389918</v>
      </c>
      <c r="V87" s="368">
        <f t="shared" si="8"/>
        <v>38.39553348</v>
      </c>
      <c r="W87" s="250" t="str">
        <f t="shared" si="9"/>
        <v>False</v>
      </c>
      <c r="X87" s="269">
        <f t="shared" si="10"/>
        <v>1.003657576</v>
      </c>
    </row>
    <row r="88" ht="12.75" customHeight="1">
      <c r="A88" s="266"/>
      <c r="J88" s="250">
        <f t="shared" si="11"/>
        <v>43</v>
      </c>
      <c r="K88" s="250">
        <f t="shared" si="12"/>
        <v>8.365349708</v>
      </c>
      <c r="L88" s="250">
        <f t="shared" si="13"/>
        <v>174.4874122</v>
      </c>
      <c r="M88" s="250">
        <f t="shared" si="14"/>
        <v>166.2029508</v>
      </c>
      <c r="N88" s="250">
        <f t="shared" si="1"/>
        <v>27.70918989</v>
      </c>
      <c r="O88" s="250">
        <f t="shared" si="2"/>
        <v>21.59922417</v>
      </c>
      <c r="P88" s="250" t="str">
        <f t="shared" si="3"/>
        <v>True</v>
      </c>
      <c r="Q88" s="250">
        <f t="shared" si="4"/>
        <v>21.59922417</v>
      </c>
      <c r="R88" s="250">
        <f t="shared" si="15"/>
        <v>7.766087775</v>
      </c>
      <c r="S88" s="250">
        <f t="shared" si="5"/>
        <v>0.2444348976</v>
      </c>
      <c r="T88" s="250">
        <f t="shared" si="6"/>
        <v>0.6307105489</v>
      </c>
      <c r="U88" s="250">
        <f t="shared" si="7"/>
        <v>14.20615695</v>
      </c>
      <c r="V88" s="368">
        <f t="shared" si="8"/>
        <v>38.88146837</v>
      </c>
      <c r="W88" s="250" t="str">
        <f t="shared" si="9"/>
        <v>False</v>
      </c>
      <c r="X88" s="269">
        <f t="shared" si="10"/>
        <v>1.026374742</v>
      </c>
    </row>
    <row r="89" ht="12.75" customHeight="1">
      <c r="A89" s="266"/>
      <c r="J89" s="250">
        <f t="shared" si="11"/>
        <v>44</v>
      </c>
      <c r="K89" s="250">
        <f t="shared" si="12"/>
        <v>8.533133217</v>
      </c>
      <c r="L89" s="250">
        <f t="shared" si="13"/>
        <v>182.5021718</v>
      </c>
      <c r="M89" s="250">
        <f t="shared" si="14"/>
        <v>173.9306275</v>
      </c>
      <c r="N89" s="250">
        <f t="shared" si="1"/>
        <v>28.11539716</v>
      </c>
      <c r="O89" s="250">
        <f t="shared" si="2"/>
        <v>21.76284759</v>
      </c>
      <c r="P89" s="250" t="str">
        <f t="shared" si="3"/>
        <v>True</v>
      </c>
      <c r="Q89" s="250">
        <f t="shared" si="4"/>
        <v>21.76284759</v>
      </c>
      <c r="R89" s="250">
        <f t="shared" si="15"/>
        <v>8.04336066</v>
      </c>
      <c r="S89" s="250">
        <f t="shared" si="5"/>
        <v>0.2489703119</v>
      </c>
      <c r="T89" s="250">
        <f t="shared" si="6"/>
        <v>0.6418709471</v>
      </c>
      <c r="U89" s="250">
        <f t="shared" si="7"/>
        <v>14.71335983</v>
      </c>
      <c r="V89" s="368">
        <f t="shared" si="8"/>
        <v>39.36097308</v>
      </c>
      <c r="W89" s="250" t="str">
        <f t="shared" si="9"/>
        <v>False</v>
      </c>
      <c r="X89" s="269">
        <f t="shared" si="10"/>
        <v>1.048993959</v>
      </c>
    </row>
    <row r="90" ht="12.75" customHeight="1">
      <c r="A90" s="266"/>
      <c r="I90" s="371"/>
      <c r="J90" s="371">
        <f t="shared" si="11"/>
        <v>45</v>
      </c>
      <c r="K90" s="250">
        <f t="shared" si="12"/>
        <v>8.699891012</v>
      </c>
      <c r="L90" s="250">
        <f t="shared" si="13"/>
        <v>190.6738792</v>
      </c>
      <c r="M90" s="250">
        <f t="shared" si="14"/>
        <v>181.812692</v>
      </c>
      <c r="N90" s="250">
        <f t="shared" si="1"/>
        <v>28.51727099</v>
      </c>
      <c r="O90" s="250">
        <f t="shared" si="2"/>
        <v>21.92241552</v>
      </c>
      <c r="P90" s="250" t="str">
        <f t="shared" si="3"/>
        <v>True</v>
      </c>
      <c r="Q90" s="250">
        <f t="shared" si="4"/>
        <v>21.92241552</v>
      </c>
      <c r="R90" s="250">
        <f t="shared" si="15"/>
        <v>8.323292882</v>
      </c>
      <c r="S90" s="250">
        <f t="shared" si="5"/>
        <v>0.2534743516</v>
      </c>
      <c r="T90" s="250">
        <f t="shared" si="6"/>
        <v>0.6529449027</v>
      </c>
      <c r="U90" s="250">
        <f t="shared" si="7"/>
        <v>15.22542732</v>
      </c>
      <c r="V90" s="368">
        <f t="shared" si="8"/>
        <v>39.83428788</v>
      </c>
      <c r="W90" s="250" t="str">
        <f t="shared" si="9"/>
        <v>False</v>
      </c>
      <c r="X90" s="269">
        <f t="shared" si="10"/>
        <v>1.071517997</v>
      </c>
    </row>
    <row r="91" ht="12.75" customHeight="1">
      <c r="A91" s="266"/>
      <c r="J91" s="250">
        <f t="shared" si="11"/>
        <v>46</v>
      </c>
      <c r="K91" s="250">
        <f t="shared" si="12"/>
        <v>8.865653812</v>
      </c>
      <c r="L91" s="250">
        <f t="shared" si="13"/>
        <v>199.0016387</v>
      </c>
      <c r="M91" s="250">
        <f t="shared" si="14"/>
        <v>189.8482881</v>
      </c>
      <c r="N91" s="250">
        <f t="shared" si="1"/>
        <v>28.91495966</v>
      </c>
      <c r="O91" s="250">
        <f t="shared" si="2"/>
        <v>22.07812323</v>
      </c>
      <c r="P91" s="250" t="str">
        <f t="shared" si="3"/>
        <v>True</v>
      </c>
      <c r="Q91" s="250">
        <f t="shared" si="4"/>
        <v>22.07812323</v>
      </c>
      <c r="R91" s="250">
        <f t="shared" si="15"/>
        <v>8.60584222</v>
      </c>
      <c r="S91" s="250">
        <f t="shared" si="5"/>
        <v>0.2579479676</v>
      </c>
      <c r="T91" s="250">
        <f t="shared" si="6"/>
        <v>0.6639351125</v>
      </c>
      <c r="U91" s="250">
        <f t="shared" si="7"/>
        <v>15.74228219</v>
      </c>
      <c r="V91" s="368">
        <f t="shared" si="8"/>
        <v>40.30163858</v>
      </c>
      <c r="W91" s="250" t="str">
        <f t="shared" si="9"/>
        <v>False</v>
      </c>
      <c r="X91" s="269">
        <f t="shared" si="10"/>
        <v>1.093949488</v>
      </c>
    </row>
    <row r="92" ht="12.75" customHeight="1">
      <c r="A92" s="270"/>
      <c r="B92" s="371"/>
      <c r="C92" s="371"/>
      <c r="D92" s="371"/>
      <c r="E92" s="371"/>
      <c r="F92" s="371"/>
      <c r="G92" s="371"/>
      <c r="H92" s="371"/>
      <c r="J92" s="250">
        <f t="shared" si="11"/>
        <v>47</v>
      </c>
      <c r="K92" s="250">
        <f t="shared" si="12"/>
        <v>9.030450724</v>
      </c>
      <c r="L92" s="250">
        <f t="shared" si="13"/>
        <v>207.484581</v>
      </c>
      <c r="M92" s="250">
        <f t="shared" si="14"/>
        <v>198.0365839</v>
      </c>
      <c r="N92" s="250">
        <f t="shared" si="1"/>
        <v>29.30860312</v>
      </c>
      <c r="O92" s="250">
        <f t="shared" si="2"/>
        <v>22.23015225</v>
      </c>
      <c r="P92" s="250" t="str">
        <f t="shared" si="3"/>
        <v>True</v>
      </c>
      <c r="Q92" s="250">
        <f t="shared" si="4"/>
        <v>22.23015225</v>
      </c>
      <c r="R92" s="250">
        <f t="shared" si="15"/>
        <v>8.890968131</v>
      </c>
      <c r="S92" s="250">
        <f t="shared" si="5"/>
        <v>0.2623920609</v>
      </c>
      <c r="T92" s="250">
        <f t="shared" si="6"/>
        <v>0.6748441293</v>
      </c>
      <c r="U92" s="250">
        <f t="shared" si="7"/>
        <v>16.26385026</v>
      </c>
      <c r="V92" s="368">
        <f t="shared" si="8"/>
        <v>40.76323771</v>
      </c>
      <c r="W92" s="250" t="str">
        <f t="shared" si="9"/>
        <v>False</v>
      </c>
      <c r="X92" s="269">
        <f t="shared" si="10"/>
        <v>1.116290931</v>
      </c>
    </row>
    <row r="93" ht="12.75" customHeight="1">
      <c r="A93" s="266"/>
      <c r="J93" s="250">
        <f t="shared" si="11"/>
        <v>48</v>
      </c>
      <c r="K93" s="250">
        <f t="shared" si="12"/>
        <v>9.194309366</v>
      </c>
      <c r="L93" s="250">
        <f t="shared" si="13"/>
        <v>216.1218614</v>
      </c>
      <c r="M93" s="250">
        <f t="shared" si="14"/>
        <v>206.3767712</v>
      </c>
      <c r="N93" s="250">
        <f t="shared" si="1"/>
        <v>29.69833355</v>
      </c>
      <c r="O93" s="250">
        <f t="shared" si="2"/>
        <v>22.37867165</v>
      </c>
      <c r="P93" s="250" t="str">
        <f t="shared" si="3"/>
        <v>True</v>
      </c>
      <c r="Q93" s="250">
        <f t="shared" si="4"/>
        <v>22.37867165</v>
      </c>
      <c r="R93" s="250">
        <f t="shared" si="15"/>
        <v>9.178631643</v>
      </c>
      <c r="S93" s="250">
        <f t="shared" si="5"/>
        <v>0.2668074865</v>
      </c>
      <c r="T93" s="250">
        <f t="shared" si="6"/>
        <v>0.6856743728</v>
      </c>
      <c r="U93" s="250">
        <f t="shared" si="7"/>
        <v>16.79006026</v>
      </c>
      <c r="V93" s="368">
        <f t="shared" si="8"/>
        <v>41.21928558</v>
      </c>
      <c r="W93" s="250" t="str">
        <f t="shared" si="9"/>
        <v>False</v>
      </c>
      <c r="X93" s="269">
        <f t="shared" si="10"/>
        <v>1.138544706</v>
      </c>
    </row>
    <row r="94" ht="12.75" customHeight="1">
      <c r="A94" s="266"/>
      <c r="J94" s="250">
        <f t="shared" si="11"/>
        <v>49</v>
      </c>
      <c r="K94" s="250">
        <f t="shared" si="12"/>
        <v>9.357255969</v>
      </c>
      <c r="L94" s="250">
        <f t="shared" si="13"/>
        <v>224.9126588</v>
      </c>
      <c r="M94" s="250">
        <f t="shared" si="14"/>
        <v>214.8680639</v>
      </c>
      <c r="N94" s="250">
        <f t="shared" si="1"/>
        <v>30.084276</v>
      </c>
      <c r="O94" s="250">
        <f t="shared" si="2"/>
        <v>22.52383913</v>
      </c>
      <c r="P94" s="250" t="str">
        <f t="shared" si="3"/>
        <v>True</v>
      </c>
      <c r="Q94" s="250">
        <f t="shared" si="4"/>
        <v>22.52383913</v>
      </c>
      <c r="R94" s="250">
        <f t="shared" si="15"/>
        <v>9.468795258</v>
      </c>
      <c r="S94" s="250">
        <f t="shared" si="5"/>
        <v>0.2711950563</v>
      </c>
      <c r="T94" s="250">
        <f t="shared" si="6"/>
        <v>0.6964281391</v>
      </c>
      <c r="U94" s="250">
        <f t="shared" si="7"/>
        <v>17.32084358</v>
      </c>
      <c r="V94" s="368">
        <f t="shared" si="8"/>
        <v>41.66997127</v>
      </c>
      <c r="W94" s="250" t="str">
        <f t="shared" si="9"/>
        <v>False</v>
      </c>
      <c r="X94" s="269">
        <f t="shared" si="10"/>
        <v>1.160713077</v>
      </c>
    </row>
    <row r="95" ht="12.75" customHeight="1">
      <c r="A95" s="266"/>
      <c r="I95" s="371"/>
      <c r="J95" s="371">
        <f t="shared" si="11"/>
        <v>50</v>
      </c>
      <c r="K95" s="250">
        <f t="shared" si="12"/>
        <v>9.519315481</v>
      </c>
      <c r="L95" s="250">
        <f t="shared" si="13"/>
        <v>233.8561747</v>
      </c>
      <c r="M95" s="250">
        <f t="shared" si="14"/>
        <v>223.5096971</v>
      </c>
      <c r="N95" s="250">
        <f t="shared" si="1"/>
        <v>30.46654893</v>
      </c>
      <c r="O95" s="250">
        <f t="shared" si="2"/>
        <v>22.66580203</v>
      </c>
      <c r="P95" s="250" t="str">
        <f t="shared" si="3"/>
        <v>True</v>
      </c>
      <c r="Q95" s="250">
        <f t="shared" si="4"/>
        <v>22.66580203</v>
      </c>
      <c r="R95" s="250">
        <f t="shared" si="15"/>
        <v>9.761422869</v>
      </c>
      <c r="S95" s="250">
        <f t="shared" si="5"/>
        <v>0.2755555426</v>
      </c>
      <c r="T95" s="250">
        <f t="shared" si="6"/>
        <v>0.7071076095</v>
      </c>
      <c r="U95" s="250">
        <f t="shared" si="7"/>
        <v>17.85613418</v>
      </c>
      <c r="V95" s="368">
        <f t="shared" si="8"/>
        <v>42.11547342</v>
      </c>
      <c r="W95" s="250" t="str">
        <f t="shared" si="9"/>
        <v>False</v>
      </c>
      <c r="X95" s="269">
        <f t="shared" si="10"/>
        <v>1.182798206</v>
      </c>
    </row>
    <row r="96" ht="12.75" customHeight="1">
      <c r="A96" s="266"/>
      <c r="J96" s="250">
        <f t="shared" si="11"/>
        <v>51</v>
      </c>
      <c r="K96" s="250">
        <f t="shared" si="12"/>
        <v>9.680511649</v>
      </c>
      <c r="L96" s="250">
        <f t="shared" si="13"/>
        <v>242.9516316</v>
      </c>
      <c r="M96" s="250">
        <f t="shared" si="14"/>
        <v>232.3009259</v>
      </c>
      <c r="N96" s="250">
        <f t="shared" si="1"/>
        <v>30.84526462</v>
      </c>
      <c r="O96" s="250">
        <f t="shared" si="2"/>
        <v>22.80469821</v>
      </c>
      <c r="P96" s="250" t="str">
        <f t="shared" si="3"/>
        <v>True</v>
      </c>
      <c r="Q96" s="250">
        <f t="shared" si="4"/>
        <v>22.80469821</v>
      </c>
      <c r="R96" s="250">
        <f t="shared" si="15"/>
        <v>10.05647968</v>
      </c>
      <c r="S96" s="250">
        <f t="shared" si="5"/>
        <v>0.2798896804</v>
      </c>
      <c r="T96" s="250">
        <f t="shared" si="6"/>
        <v>0.7177148589</v>
      </c>
      <c r="U96" s="250">
        <f t="shared" si="7"/>
        <v>18.39586839</v>
      </c>
      <c r="V96" s="368">
        <f t="shared" si="8"/>
        <v>42.55596108</v>
      </c>
      <c r="W96" s="250" t="str">
        <f t="shared" si="9"/>
        <v>False</v>
      </c>
      <c r="X96" s="269">
        <f t="shared" si="10"/>
        <v>1.204802154</v>
      </c>
    </row>
    <row r="97" ht="12.75" customHeight="1">
      <c r="A97" s="270"/>
      <c r="B97" s="371"/>
      <c r="C97" s="371"/>
      <c r="D97" s="371"/>
      <c r="E97" s="371"/>
      <c r="F97" s="371"/>
      <c r="G97" s="371"/>
      <c r="H97" s="371"/>
      <c r="J97" s="250">
        <f t="shared" si="11"/>
        <v>52</v>
      </c>
      <c r="K97" s="250">
        <f t="shared" si="12"/>
        <v>9.840867107</v>
      </c>
      <c r="L97" s="250">
        <f t="shared" si="13"/>
        <v>252.1982727</v>
      </c>
      <c r="M97" s="250">
        <f t="shared" si="14"/>
        <v>241.2410248</v>
      </c>
      <c r="N97" s="250">
        <f t="shared" si="1"/>
        <v>31.22052971</v>
      </c>
      <c r="O97" s="250">
        <f t="shared" si="2"/>
        <v>22.94065683</v>
      </c>
      <c r="P97" s="250" t="str">
        <f t="shared" si="3"/>
        <v>True</v>
      </c>
      <c r="Q97" s="250">
        <f t="shared" si="4"/>
        <v>22.94065683</v>
      </c>
      <c r="R97" s="250">
        <f t="shared" si="15"/>
        <v>10.35393211</v>
      </c>
      <c r="S97" s="250">
        <f t="shared" si="5"/>
        <v>0.2841981701</v>
      </c>
      <c r="T97" s="250">
        <f t="shared" si="6"/>
        <v>0.7282518624</v>
      </c>
      <c r="U97" s="250">
        <f t="shared" si="7"/>
        <v>18.93998483</v>
      </c>
      <c r="V97" s="368">
        <f t="shared" si="8"/>
        <v>42.99159437</v>
      </c>
      <c r="W97" s="250" t="str">
        <f t="shared" si="9"/>
        <v>False</v>
      </c>
      <c r="X97" s="269">
        <f t="shared" si="10"/>
        <v>1.22672689</v>
      </c>
    </row>
    <row r="98" ht="12.75" customHeight="1">
      <c r="A98" s="266"/>
      <c r="J98" s="250">
        <f t="shared" si="11"/>
        <v>53</v>
      </c>
      <c r="K98" s="250">
        <f t="shared" si="12"/>
        <v>10.00040344</v>
      </c>
      <c r="L98" s="250">
        <f t="shared" si="13"/>
        <v>261.5953604</v>
      </c>
      <c r="M98" s="250">
        <f t="shared" si="14"/>
        <v>250.3292866</v>
      </c>
      <c r="N98" s="250">
        <f t="shared" si="1"/>
        <v>31.59244551</v>
      </c>
      <c r="O98" s="250">
        <f t="shared" si="2"/>
        <v>23.0737991</v>
      </c>
      <c r="P98" s="250" t="str">
        <f t="shared" si="3"/>
        <v>True</v>
      </c>
      <c r="Q98" s="250">
        <f t="shared" si="4"/>
        <v>23.0737991</v>
      </c>
      <c r="R98" s="250">
        <f t="shared" si="15"/>
        <v>10.65374777</v>
      </c>
      <c r="S98" s="250">
        <f t="shared" si="5"/>
        <v>0.2884816798</v>
      </c>
      <c r="T98" s="250">
        <f t="shared" si="6"/>
        <v>0.7387205027</v>
      </c>
      <c r="U98" s="250">
        <f t="shared" si="7"/>
        <v>19.48842421</v>
      </c>
      <c r="V98" s="368">
        <f t="shared" si="8"/>
        <v>43.42252516</v>
      </c>
      <c r="W98" s="250" t="str">
        <f t="shared" si="9"/>
        <v>False</v>
      </c>
      <c r="X98" s="269">
        <f t="shared" si="10"/>
        <v>1.248574299</v>
      </c>
    </row>
    <row r="99" ht="12.75" customHeight="1">
      <c r="A99" s="266"/>
      <c r="J99" s="250">
        <f t="shared" si="11"/>
        <v>54</v>
      </c>
      <c r="K99" s="250">
        <f t="shared" si="12"/>
        <v>10.15914127</v>
      </c>
      <c r="L99" s="250">
        <f t="shared" si="13"/>
        <v>271.1421756</v>
      </c>
      <c r="M99" s="250">
        <f t="shared" si="14"/>
        <v>259.5650215</v>
      </c>
      <c r="N99" s="250">
        <f t="shared" si="1"/>
        <v>31.96110841</v>
      </c>
      <c r="O99" s="250">
        <f t="shared" si="2"/>
        <v>23.20423889</v>
      </c>
      <c r="P99" s="250" t="str">
        <f t="shared" si="3"/>
        <v>True</v>
      </c>
      <c r="Q99" s="250">
        <f t="shared" si="4"/>
        <v>23.20423889</v>
      </c>
      <c r="R99" s="250">
        <f t="shared" si="15"/>
        <v>10.95589536</v>
      </c>
      <c r="S99" s="250">
        <f t="shared" si="5"/>
        <v>0.2927408476</v>
      </c>
      <c r="T99" s="250">
        <f t="shared" si="6"/>
        <v>0.7491225757</v>
      </c>
      <c r="U99" s="250">
        <f t="shared" si="7"/>
        <v>20.04112927</v>
      </c>
      <c r="V99" s="368">
        <f t="shared" si="8"/>
        <v>43.84889761</v>
      </c>
      <c r="W99" s="250" t="str">
        <f t="shared" si="9"/>
        <v>False</v>
      </c>
      <c r="X99" s="269">
        <f t="shared" si="10"/>
        <v>1.270346183</v>
      </c>
    </row>
    <row r="100" ht="12.75" customHeight="1">
      <c r="A100" s="266"/>
      <c r="I100" s="371"/>
      <c r="J100" s="371">
        <f t="shared" si="11"/>
        <v>55</v>
      </c>
      <c r="K100" s="250">
        <f t="shared" si="12"/>
        <v>10.3171003</v>
      </c>
      <c r="L100" s="250">
        <f t="shared" si="13"/>
        <v>280.8380172</v>
      </c>
      <c r="M100" s="250">
        <f t="shared" si="14"/>
        <v>268.9475566</v>
      </c>
      <c r="N100" s="250">
        <f t="shared" si="1"/>
        <v>32.3266102</v>
      </c>
      <c r="O100" s="250">
        <f t="shared" si="2"/>
        <v>23.33208331</v>
      </c>
      <c r="P100" s="250" t="str">
        <f t="shared" si="3"/>
        <v>True</v>
      </c>
      <c r="Q100" s="250">
        <f t="shared" si="4"/>
        <v>23.33208331</v>
      </c>
      <c r="R100" s="250">
        <f t="shared" si="15"/>
        <v>11.26034461</v>
      </c>
      <c r="S100" s="250">
        <f t="shared" si="5"/>
        <v>0.296976283</v>
      </c>
      <c r="T100" s="250">
        <f t="shared" si="6"/>
        <v>0.759459796</v>
      </c>
      <c r="U100" s="250">
        <f t="shared" si="7"/>
        <v>20.59804466</v>
      </c>
      <c r="V100" s="368">
        <f t="shared" si="8"/>
        <v>44.27084875</v>
      </c>
      <c r="W100" s="250" t="str">
        <f t="shared" si="9"/>
        <v>False</v>
      </c>
      <c r="X100" s="269">
        <f t="shared" si="10"/>
        <v>1.292044268</v>
      </c>
    </row>
    <row r="101" ht="12.75" customHeight="1">
      <c r="A101" s="266"/>
      <c r="J101" s="250">
        <f t="shared" si="11"/>
        <v>56</v>
      </c>
      <c r="K101" s="250">
        <f t="shared" si="12"/>
        <v>10.47429937</v>
      </c>
      <c r="L101" s="250">
        <f t="shared" si="13"/>
        <v>290.6822006</v>
      </c>
      <c r="M101" s="250">
        <f t="shared" si="14"/>
        <v>278.4762349</v>
      </c>
      <c r="N101" s="250">
        <f t="shared" si="1"/>
        <v>32.68903835</v>
      </c>
      <c r="O101" s="250">
        <f t="shared" si="2"/>
        <v>23.45743326</v>
      </c>
      <c r="P101" s="250" t="str">
        <f t="shared" si="3"/>
        <v>True</v>
      </c>
      <c r="Q101" s="250">
        <f t="shared" si="4"/>
        <v>23.45743326</v>
      </c>
      <c r="R101" s="250">
        <f t="shared" si="15"/>
        <v>11.56706625</v>
      </c>
      <c r="S101" s="250">
        <f t="shared" si="5"/>
        <v>0.3011885691</v>
      </c>
      <c r="T101" s="250">
        <f t="shared" si="6"/>
        <v>0.7697338028</v>
      </c>
      <c r="U101" s="250">
        <f t="shared" si="7"/>
        <v>21.15911684</v>
      </c>
      <c r="V101" s="368">
        <f t="shared" si="8"/>
        <v>44.68850891</v>
      </c>
      <c r="W101" s="250" t="str">
        <f t="shared" si="9"/>
        <v>False</v>
      </c>
      <c r="X101" s="269">
        <f t="shared" si="10"/>
        <v>1.31367021</v>
      </c>
    </row>
    <row r="102" ht="12.75" customHeight="1">
      <c r="A102" s="270"/>
      <c r="B102" s="371"/>
      <c r="C102" s="371"/>
      <c r="D102" s="371"/>
      <c r="E102" s="371"/>
      <c r="F102" s="371"/>
      <c r="G102" s="371"/>
      <c r="H102" s="371"/>
      <c r="J102" s="250">
        <f t="shared" si="11"/>
        <v>57</v>
      </c>
      <c r="K102" s="250">
        <f t="shared" si="12"/>
        <v>10.63075653</v>
      </c>
      <c r="L102" s="250">
        <f t="shared" si="13"/>
        <v>300.6740576</v>
      </c>
      <c r="M102" s="250">
        <f t="shared" si="14"/>
        <v>288.1504148</v>
      </c>
      <c r="N102" s="250">
        <f t="shared" si="1"/>
        <v>33.04847635</v>
      </c>
      <c r="O102" s="250">
        <f t="shared" si="2"/>
        <v>23.58038386</v>
      </c>
      <c r="P102" s="250" t="str">
        <f t="shared" si="3"/>
        <v>True</v>
      </c>
      <c r="Q102" s="250">
        <f t="shared" si="4"/>
        <v>23.58038386</v>
      </c>
      <c r="R102" s="250">
        <f t="shared" si="15"/>
        <v>11.87603195</v>
      </c>
      <c r="S102" s="250">
        <f t="shared" si="5"/>
        <v>0.3053782641</v>
      </c>
      <c r="T102" s="250">
        <f t="shared" si="6"/>
        <v>0.7799461634</v>
      </c>
      <c r="U102" s="250">
        <f t="shared" si="7"/>
        <v>21.72429397</v>
      </c>
      <c r="V102" s="368">
        <f t="shared" si="8"/>
        <v>45.10200222</v>
      </c>
      <c r="W102" s="250" t="str">
        <f t="shared" si="9"/>
        <v>False</v>
      </c>
      <c r="X102" s="269">
        <f t="shared" si="10"/>
        <v>1.335225598</v>
      </c>
    </row>
    <row r="103" ht="12.75" customHeight="1">
      <c r="A103" s="266"/>
      <c r="J103" s="250">
        <f t="shared" si="11"/>
        <v>58</v>
      </c>
      <c r="K103" s="250">
        <f t="shared" si="12"/>
        <v>10.78648907</v>
      </c>
      <c r="L103" s="250">
        <f t="shared" si="13"/>
        <v>310.8129358</v>
      </c>
      <c r="M103" s="250">
        <f t="shared" si="14"/>
        <v>297.9694694</v>
      </c>
      <c r="N103" s="250">
        <f t="shared" si="1"/>
        <v>33.4050039</v>
      </c>
      <c r="O103" s="250">
        <f t="shared" si="2"/>
        <v>23.70102492</v>
      </c>
      <c r="P103" s="250" t="str">
        <f t="shared" si="3"/>
        <v>True</v>
      </c>
      <c r="Q103" s="250">
        <f t="shared" si="4"/>
        <v>23.70102492</v>
      </c>
      <c r="R103" s="250">
        <f t="shared" si="15"/>
        <v>12.18721426</v>
      </c>
      <c r="S103" s="250">
        <f t="shared" si="5"/>
        <v>0.3095459027</v>
      </c>
      <c r="T103" s="250">
        <f t="shared" si="6"/>
        <v>0.7900983788</v>
      </c>
      <c r="U103" s="250">
        <f t="shared" si="7"/>
        <v>22.29352585</v>
      </c>
      <c r="V103" s="368">
        <f t="shared" si="8"/>
        <v>45.51144696</v>
      </c>
      <c r="W103" s="250" t="str">
        <f t="shared" si="9"/>
        <v>False</v>
      </c>
      <c r="X103" s="269">
        <f t="shared" si="10"/>
        <v>1.356711957</v>
      </c>
    </row>
    <row r="104" ht="12.75" customHeight="1">
      <c r="A104" s="266"/>
      <c r="J104" s="250">
        <f t="shared" si="11"/>
        <v>59</v>
      </c>
      <c r="K104" s="250">
        <f t="shared" si="12"/>
        <v>10.94151356</v>
      </c>
      <c r="L104" s="250">
        <f t="shared" si="13"/>
        <v>321.0981973</v>
      </c>
      <c r="M104" s="250">
        <f t="shared" si="14"/>
        <v>307.9327861</v>
      </c>
      <c r="N104" s="250">
        <f t="shared" si="1"/>
        <v>33.75869716</v>
      </c>
      <c r="O104" s="250">
        <f t="shared" si="2"/>
        <v>23.81944131</v>
      </c>
      <c r="P104" s="250" t="str">
        <f t="shared" si="3"/>
        <v>True</v>
      </c>
      <c r="Q104" s="250">
        <f t="shared" si="4"/>
        <v>23.81944131</v>
      </c>
      <c r="R104" s="250">
        <f t="shared" si="15"/>
        <v>12.50058658</v>
      </c>
      <c r="S104" s="250">
        <f t="shared" si="5"/>
        <v>0.3136919977</v>
      </c>
      <c r="T104" s="250">
        <f t="shared" si="6"/>
        <v>0.8001918867</v>
      </c>
      <c r="U104" s="250">
        <f t="shared" si="7"/>
        <v>22.86676382</v>
      </c>
      <c r="V104" s="368">
        <f t="shared" si="8"/>
        <v>45.91695601</v>
      </c>
      <c r="W104" s="250" t="str">
        <f t="shared" si="9"/>
        <v>False</v>
      </c>
      <c r="X104" s="269">
        <f t="shared" si="10"/>
        <v>1.378130751</v>
      </c>
    </row>
    <row r="105" ht="12.75" customHeight="1">
      <c r="A105" s="266"/>
      <c r="I105" s="371"/>
      <c r="J105" s="371">
        <f t="shared" si="11"/>
        <v>60</v>
      </c>
      <c r="K105" s="250">
        <f t="shared" si="12"/>
        <v>11.09584592</v>
      </c>
      <c r="L105" s="250">
        <f t="shared" si="13"/>
        <v>331.5292186</v>
      </c>
      <c r="M105" s="250">
        <f t="shared" si="14"/>
        <v>318.0397655</v>
      </c>
      <c r="N105" s="250">
        <f t="shared" si="1"/>
        <v>34.10962899</v>
      </c>
      <c r="O105" s="250">
        <f t="shared" si="2"/>
        <v>23.9357133</v>
      </c>
      <c r="P105" s="250" t="str">
        <f t="shared" si="3"/>
        <v>True</v>
      </c>
      <c r="Q105" s="250">
        <f t="shared" si="4"/>
        <v>23.9357133</v>
      </c>
      <c r="R105" s="250">
        <f t="shared" si="15"/>
        <v>12.81612311</v>
      </c>
      <c r="S105" s="250">
        <f t="shared" si="5"/>
        <v>0.3178170411</v>
      </c>
      <c r="T105" s="250">
        <f t="shared" si="6"/>
        <v>0.8102280657</v>
      </c>
      <c r="U105" s="250">
        <f t="shared" si="7"/>
        <v>23.44396068</v>
      </c>
      <c r="V105" s="368">
        <f t="shared" si="8"/>
        <v>46.31863709</v>
      </c>
      <c r="W105" s="250" t="str">
        <f t="shared" si="9"/>
        <v>False</v>
      </c>
      <c r="X105" s="269">
        <f t="shared" si="10"/>
        <v>1.39948339</v>
      </c>
    </row>
    <row r="106" ht="12.75" customHeight="1">
      <c r="A106" s="266"/>
      <c r="J106" s="250">
        <f t="shared" si="11"/>
        <v>61</v>
      </c>
      <c r="K106" s="250">
        <f t="shared" si="12"/>
        <v>11.24950142</v>
      </c>
      <c r="L106" s="250">
        <f t="shared" si="13"/>
        <v>342.1053901</v>
      </c>
      <c r="M106" s="250">
        <f t="shared" si="14"/>
        <v>328.2898216</v>
      </c>
      <c r="N106" s="250">
        <f t="shared" si="1"/>
        <v>34.45786915</v>
      </c>
      <c r="O106" s="250">
        <f t="shared" si="2"/>
        <v>24.04991693</v>
      </c>
      <c r="P106" s="250" t="str">
        <f t="shared" si="3"/>
        <v>True</v>
      </c>
      <c r="Q106" s="250">
        <f t="shared" si="4"/>
        <v>24.04991693</v>
      </c>
      <c r="R106" s="250">
        <f t="shared" si="15"/>
        <v>13.13379883</v>
      </c>
      <c r="S106" s="250">
        <f t="shared" si="5"/>
        <v>0.3219215052</v>
      </c>
      <c r="T106" s="250">
        <f t="shared" si="6"/>
        <v>0.8202082388</v>
      </c>
      <c r="U106" s="250">
        <f t="shared" si="7"/>
        <v>24.02507066</v>
      </c>
      <c r="V106" s="368">
        <f t="shared" si="8"/>
        <v>46.71659317</v>
      </c>
      <c r="W106" s="250" t="str">
        <f t="shared" si="9"/>
        <v>False</v>
      </c>
      <c r="X106" s="269">
        <f t="shared" si="10"/>
        <v>1.42077123</v>
      </c>
    </row>
    <row r="107" ht="12.75" customHeight="1">
      <c r="A107" s="270"/>
      <c r="B107" s="371"/>
      <c r="C107" s="371"/>
      <c r="D107" s="371"/>
      <c r="E107" s="371"/>
      <c r="F107" s="371"/>
      <c r="G107" s="371"/>
      <c r="H107" s="371"/>
      <c r="J107" s="250">
        <f t="shared" si="11"/>
        <v>62</v>
      </c>
      <c r="K107" s="250">
        <f t="shared" si="12"/>
        <v>11.40249476</v>
      </c>
      <c r="L107" s="250">
        <f t="shared" si="13"/>
        <v>352.8261151</v>
      </c>
      <c r="M107" s="250">
        <f t="shared" si="14"/>
        <v>338.6823805</v>
      </c>
      <c r="N107" s="250">
        <f t="shared" si="1"/>
        <v>34.80348445</v>
      </c>
      <c r="O107" s="250">
        <f t="shared" si="2"/>
        <v>24.16212426</v>
      </c>
      <c r="P107" s="250" t="str">
        <f t="shared" si="3"/>
        <v>True</v>
      </c>
      <c r="Q107" s="250">
        <f t="shared" si="4"/>
        <v>24.16212426</v>
      </c>
      <c r="R107" s="250">
        <f t="shared" si="15"/>
        <v>13.45358943</v>
      </c>
      <c r="S107" s="250">
        <f t="shared" si="5"/>
        <v>0.326005844</v>
      </c>
      <c r="T107" s="250">
        <f t="shared" si="6"/>
        <v>0.8301336762</v>
      </c>
      <c r="U107" s="250">
        <f t="shared" si="7"/>
        <v>24.61004929</v>
      </c>
      <c r="V107" s="368">
        <f t="shared" si="8"/>
        <v>47.11092271</v>
      </c>
      <c r="W107" s="250" t="str">
        <f t="shared" si="9"/>
        <v>False</v>
      </c>
      <c r="X107" s="269">
        <f t="shared" si="10"/>
        <v>1.441995576</v>
      </c>
    </row>
    <row r="108" ht="12.75" customHeight="1">
      <c r="A108" s="266"/>
      <c r="J108" s="250">
        <f t="shared" si="11"/>
        <v>63</v>
      </c>
      <c r="K108" s="250">
        <f t="shared" si="12"/>
        <v>11.55484005</v>
      </c>
      <c r="L108" s="250">
        <f t="shared" si="13"/>
        <v>363.69081</v>
      </c>
      <c r="M108" s="250">
        <f t="shared" si="14"/>
        <v>349.2168809</v>
      </c>
      <c r="N108" s="250">
        <f t="shared" si="1"/>
        <v>35.14653893</v>
      </c>
      <c r="O108" s="250">
        <f t="shared" si="2"/>
        <v>24.27240364</v>
      </c>
      <c r="P108" s="250" t="str">
        <f t="shared" si="3"/>
        <v>True</v>
      </c>
      <c r="Q108" s="250">
        <f t="shared" si="4"/>
        <v>24.27240364</v>
      </c>
      <c r="R108" s="250">
        <f t="shared" si="15"/>
        <v>13.7754713</v>
      </c>
      <c r="S108" s="250">
        <f t="shared" si="5"/>
        <v>0.330070494</v>
      </c>
      <c r="T108" s="250">
        <f t="shared" si="6"/>
        <v>0.8400055985</v>
      </c>
      <c r="U108" s="250">
        <f t="shared" si="7"/>
        <v>25.1988534</v>
      </c>
      <c r="V108" s="368">
        <f t="shared" si="8"/>
        <v>47.50171996</v>
      </c>
      <c r="W108" s="250" t="str">
        <f t="shared" si="9"/>
        <v>False</v>
      </c>
      <c r="X108" s="269">
        <f t="shared" si="10"/>
        <v>1.463157686</v>
      </c>
    </row>
    <row r="109" ht="12.75" customHeight="1">
      <c r="A109" s="266"/>
      <c r="J109" s="250">
        <f t="shared" si="11"/>
        <v>64</v>
      </c>
      <c r="K109" s="250">
        <f t="shared" si="12"/>
        <v>11.70655088</v>
      </c>
      <c r="L109" s="250">
        <f t="shared" si="13"/>
        <v>374.6989031</v>
      </c>
      <c r="M109" s="250">
        <f t="shared" si="14"/>
        <v>359.8927725</v>
      </c>
      <c r="N109" s="250">
        <f t="shared" si="1"/>
        <v>35.48709406</v>
      </c>
      <c r="O109" s="250">
        <f t="shared" si="2"/>
        <v>24.38082001</v>
      </c>
      <c r="P109" s="250" t="str">
        <f t="shared" si="3"/>
        <v>True</v>
      </c>
      <c r="Q109" s="250">
        <f t="shared" si="4"/>
        <v>24.38082001</v>
      </c>
      <c r="R109" s="250">
        <f t="shared" si="15"/>
        <v>14.09942151</v>
      </c>
      <c r="S109" s="250">
        <f t="shared" si="5"/>
        <v>0.3341158752</v>
      </c>
      <c r="T109" s="250">
        <f t="shared" si="6"/>
        <v>0.8498251793</v>
      </c>
      <c r="U109" s="250">
        <f t="shared" si="7"/>
        <v>25.79144103</v>
      </c>
      <c r="V109" s="368">
        <f t="shared" si="8"/>
        <v>47.88907517</v>
      </c>
      <c r="W109" s="250" t="str">
        <f t="shared" si="9"/>
        <v>False</v>
      </c>
      <c r="X109" s="269">
        <f t="shared" si="10"/>
        <v>1.484258773</v>
      </c>
    </row>
    <row r="110" ht="12.75" customHeight="1">
      <c r="A110" s="266"/>
      <c r="I110" s="371"/>
      <c r="J110" s="371">
        <f t="shared" si="11"/>
        <v>65</v>
      </c>
      <c r="K110" s="250">
        <f t="shared" si="12"/>
        <v>11.85764035</v>
      </c>
      <c r="L110" s="250">
        <f t="shared" si="13"/>
        <v>385.8498344</v>
      </c>
      <c r="M110" s="250">
        <f t="shared" si="14"/>
        <v>370.7095166</v>
      </c>
      <c r="N110" s="250">
        <f t="shared" si="1"/>
        <v>35.82520882</v>
      </c>
      <c r="O110" s="250">
        <f t="shared" si="2"/>
        <v>24.48743507</v>
      </c>
      <c r="P110" s="250" t="str">
        <f t="shared" si="3"/>
        <v>True</v>
      </c>
      <c r="Q110" s="250">
        <f t="shared" si="4"/>
        <v>24.48743507</v>
      </c>
      <c r="R110" s="250">
        <f t="shared" si="15"/>
        <v>14.42541776</v>
      </c>
      <c r="S110" s="250">
        <f t="shared" si="5"/>
        <v>0.338142392</v>
      </c>
      <c r="T110" s="250">
        <f t="shared" si="6"/>
        <v>0.8595935478</v>
      </c>
      <c r="U110" s="250">
        <f t="shared" si="7"/>
        <v>26.38777138</v>
      </c>
      <c r="V110" s="368">
        <f t="shared" si="8"/>
        <v>48.27307485</v>
      </c>
      <c r="W110" s="250" t="str">
        <f t="shared" si="9"/>
        <v>False</v>
      </c>
      <c r="X110" s="269">
        <f t="shared" si="10"/>
        <v>1.505300006</v>
      </c>
    </row>
    <row r="111" ht="12.75" customHeight="1">
      <c r="A111" s="266"/>
      <c r="J111" s="250">
        <f t="shared" si="11"/>
        <v>66</v>
      </c>
      <c r="K111" s="250">
        <f t="shared" si="12"/>
        <v>12.00812106</v>
      </c>
      <c r="L111" s="250">
        <f t="shared" si="13"/>
        <v>397.1430554</v>
      </c>
      <c r="M111" s="250">
        <f t="shared" si="14"/>
        <v>381.6665851</v>
      </c>
      <c r="N111" s="250">
        <f t="shared" si="1"/>
        <v>36.1609399</v>
      </c>
      <c r="O111" s="250">
        <f t="shared" si="2"/>
        <v>24.59230751</v>
      </c>
      <c r="P111" s="250" t="str">
        <f t="shared" si="3"/>
        <v>True</v>
      </c>
      <c r="Q111" s="250">
        <f t="shared" si="4"/>
        <v>24.59230751</v>
      </c>
      <c r="R111" s="250">
        <f t="shared" si="15"/>
        <v>14.75343834</v>
      </c>
      <c r="S111" s="250">
        <f t="shared" si="5"/>
        <v>0.3421504338</v>
      </c>
      <c r="T111" s="250">
        <f t="shared" si="6"/>
        <v>0.8693117913</v>
      </c>
      <c r="U111" s="250">
        <f t="shared" si="7"/>
        <v>26.98780476</v>
      </c>
      <c r="V111" s="368">
        <f t="shared" si="8"/>
        <v>48.65380197</v>
      </c>
      <c r="W111" s="250" t="str">
        <f t="shared" si="9"/>
        <v>False</v>
      </c>
      <c r="X111" s="269">
        <f t="shared" si="10"/>
        <v>1.526282515</v>
      </c>
    </row>
    <row r="112" ht="12.75" customHeight="1">
      <c r="A112" s="270"/>
      <c r="B112" s="371"/>
      <c r="C112" s="371"/>
      <c r="D112" s="371"/>
      <c r="E112" s="371"/>
      <c r="F112" s="371"/>
      <c r="G112" s="371"/>
      <c r="H112" s="371"/>
      <c r="J112" s="250">
        <f t="shared" si="11"/>
        <v>67</v>
      </c>
      <c r="K112" s="250">
        <f t="shared" si="12"/>
        <v>12.15800517</v>
      </c>
      <c r="L112" s="250">
        <f t="shared" si="13"/>
        <v>408.5780286</v>
      </c>
      <c r="M112" s="250">
        <f t="shared" si="14"/>
        <v>392.7634602</v>
      </c>
      <c r="N112" s="250">
        <f t="shared" si="1"/>
        <v>36.49434178</v>
      </c>
      <c r="O112" s="250">
        <f t="shared" si="2"/>
        <v>24.69549321</v>
      </c>
      <c r="P112" s="250" t="str">
        <f t="shared" si="3"/>
        <v>True</v>
      </c>
      <c r="Q112" s="250">
        <f t="shared" si="4"/>
        <v>24.69549321</v>
      </c>
      <c r="R112" s="250">
        <f t="shared" si="15"/>
        <v>15.08346215</v>
      </c>
      <c r="S112" s="250">
        <f t="shared" si="5"/>
        <v>0.3461403762</v>
      </c>
      <c r="T112" s="250">
        <f t="shared" si="6"/>
        <v>0.8789809571</v>
      </c>
      <c r="U112" s="250">
        <f t="shared" si="7"/>
        <v>27.59150255</v>
      </c>
      <c r="V112" s="368">
        <f t="shared" si="8"/>
        <v>49.03133618</v>
      </c>
      <c r="W112" s="250" t="str">
        <f t="shared" si="9"/>
        <v>False</v>
      </c>
      <c r="X112" s="269">
        <f t="shared" si="10"/>
        <v>1.547207389</v>
      </c>
    </row>
    <row r="113" ht="12.75" customHeight="1">
      <c r="A113" s="266"/>
      <c r="J113" s="250">
        <f t="shared" si="11"/>
        <v>68</v>
      </c>
      <c r="K113" s="250">
        <f t="shared" si="12"/>
        <v>12.3073044</v>
      </c>
      <c r="L113" s="250">
        <f t="shared" si="13"/>
        <v>420.1542268</v>
      </c>
      <c r="M113" s="250">
        <f t="shared" si="14"/>
        <v>403.9996344</v>
      </c>
      <c r="N113" s="250">
        <f t="shared" si="1"/>
        <v>36.82546687</v>
      </c>
      <c r="O113" s="250">
        <f t="shared" si="2"/>
        <v>24.79704541</v>
      </c>
      <c r="P113" s="250" t="str">
        <f t="shared" si="3"/>
        <v>True</v>
      </c>
      <c r="Q113" s="250">
        <f t="shared" si="4"/>
        <v>24.79704541</v>
      </c>
      <c r="R113" s="250">
        <f t="shared" si="15"/>
        <v>15.41546862</v>
      </c>
      <c r="S113" s="250">
        <f t="shared" si="5"/>
        <v>0.3501125814</v>
      </c>
      <c r="T113" s="250">
        <f t="shared" si="6"/>
        <v>0.8886020547</v>
      </c>
      <c r="U113" s="250">
        <f t="shared" si="7"/>
        <v>28.19882713</v>
      </c>
      <c r="V113" s="368">
        <f t="shared" si="8"/>
        <v>49.40575396</v>
      </c>
      <c r="W113" s="250" t="str">
        <f t="shared" si="9"/>
        <v>False</v>
      </c>
      <c r="X113" s="269">
        <f t="shared" si="10"/>
        <v>1.568075683</v>
      </c>
    </row>
    <row r="114" ht="12.75" customHeight="1">
      <c r="A114" s="266"/>
      <c r="J114" s="250">
        <f t="shared" si="11"/>
        <v>69</v>
      </c>
      <c r="K114" s="250">
        <f t="shared" si="12"/>
        <v>12.45603008</v>
      </c>
      <c r="L114" s="250">
        <f t="shared" si="13"/>
        <v>431.8711331</v>
      </c>
      <c r="M114" s="250">
        <f t="shared" si="14"/>
        <v>415.3746096</v>
      </c>
      <c r="N114" s="250">
        <f t="shared" si="1"/>
        <v>37.1543656</v>
      </c>
      <c r="O114" s="250">
        <f t="shared" si="2"/>
        <v>24.89701487</v>
      </c>
      <c r="P114" s="250" t="str">
        <f t="shared" si="3"/>
        <v>True</v>
      </c>
      <c r="Q114" s="250">
        <f t="shared" si="4"/>
        <v>24.89701487</v>
      </c>
      <c r="R114" s="250">
        <f t="shared" si="15"/>
        <v>15.74943772</v>
      </c>
      <c r="S114" s="250">
        <f t="shared" si="5"/>
        <v>0.3540673989</v>
      </c>
      <c r="T114" s="250">
        <f t="shared" si="6"/>
        <v>0.8981760578</v>
      </c>
      <c r="U114" s="250">
        <f t="shared" si="7"/>
        <v>28.80974187</v>
      </c>
      <c r="V114" s="368">
        <f t="shared" si="8"/>
        <v>49.77712881</v>
      </c>
      <c r="W114" s="250" t="str">
        <f t="shared" si="9"/>
        <v>False</v>
      </c>
      <c r="X114" s="269">
        <f t="shared" si="10"/>
        <v>1.588888415</v>
      </c>
    </row>
    <row r="115" ht="12.75" customHeight="1">
      <c r="A115" s="266"/>
      <c r="I115" s="371"/>
      <c r="J115" s="371">
        <f t="shared" si="11"/>
        <v>70</v>
      </c>
      <c r="K115" s="250">
        <f t="shared" si="12"/>
        <v>12.60419315</v>
      </c>
      <c r="L115" s="250">
        <f t="shared" si="13"/>
        <v>443.7282405</v>
      </c>
      <c r="M115" s="250">
        <f t="shared" si="14"/>
        <v>426.8878972</v>
      </c>
      <c r="N115" s="250">
        <f t="shared" si="1"/>
        <v>37.48108656</v>
      </c>
      <c r="O115" s="250">
        <f t="shared" si="2"/>
        <v>24.99545003</v>
      </c>
      <c r="P115" s="250" t="str">
        <f t="shared" si="3"/>
        <v>True</v>
      </c>
      <c r="Q115" s="250">
        <f t="shared" si="4"/>
        <v>24.99545003</v>
      </c>
      <c r="R115" s="250">
        <f t="shared" si="15"/>
        <v>16.08534995</v>
      </c>
      <c r="S115" s="250">
        <f t="shared" si="5"/>
        <v>0.3580051662</v>
      </c>
      <c r="T115" s="250">
        <f t="shared" si="6"/>
        <v>0.9077039061</v>
      </c>
      <c r="U115" s="250">
        <f t="shared" si="7"/>
        <v>29.42421109</v>
      </c>
      <c r="V115" s="368">
        <f t="shared" si="8"/>
        <v>50.14553142</v>
      </c>
      <c r="W115" s="250" t="str">
        <f t="shared" si="9"/>
        <v>False</v>
      </c>
      <c r="X115" s="269">
        <f t="shared" si="10"/>
        <v>1.60964657</v>
      </c>
    </row>
    <row r="116" ht="12.75" customHeight="1">
      <c r="A116" s="266"/>
      <c r="J116" s="250">
        <f t="shared" si="11"/>
        <v>71</v>
      </c>
      <c r="K116" s="250">
        <f t="shared" si="12"/>
        <v>12.75180416</v>
      </c>
      <c r="L116" s="250">
        <f t="shared" si="13"/>
        <v>455.7250513</v>
      </c>
      <c r="M116" s="250">
        <f t="shared" si="14"/>
        <v>438.5390175</v>
      </c>
      <c r="N116" s="250">
        <f t="shared" si="1"/>
        <v>37.80567656</v>
      </c>
      <c r="O116" s="250">
        <f t="shared" si="2"/>
        <v>25.09239713</v>
      </c>
      <c r="P116" s="250" t="str">
        <f t="shared" si="3"/>
        <v>True</v>
      </c>
      <c r="Q116" s="250">
        <f t="shared" si="4"/>
        <v>25.09239713</v>
      </c>
      <c r="R116" s="250">
        <f t="shared" si="15"/>
        <v>16.42318628</v>
      </c>
      <c r="S116" s="250">
        <f t="shared" si="5"/>
        <v>0.3619262093</v>
      </c>
      <c r="T116" s="250">
        <f t="shared" si="6"/>
        <v>0.9171865066</v>
      </c>
      <c r="U116" s="250">
        <f t="shared" si="7"/>
        <v>30.04219997</v>
      </c>
      <c r="V116" s="368">
        <f t="shared" si="8"/>
        <v>50.5110298</v>
      </c>
      <c r="W116" s="250" t="str">
        <f t="shared" si="9"/>
        <v>False</v>
      </c>
      <c r="X116" s="269">
        <f t="shared" si="10"/>
        <v>1.630351101</v>
      </c>
    </row>
    <row r="117" ht="12.75" customHeight="1">
      <c r="A117" s="270"/>
      <c r="B117" s="371"/>
      <c r="C117" s="371"/>
      <c r="D117" s="371"/>
      <c r="E117" s="371"/>
      <c r="F117" s="371"/>
      <c r="G117" s="371"/>
      <c r="H117" s="371"/>
      <c r="J117" s="250">
        <f t="shared" si="11"/>
        <v>72</v>
      </c>
      <c r="K117" s="250">
        <f t="shared" si="12"/>
        <v>12.89887333</v>
      </c>
      <c r="L117" s="250">
        <f t="shared" si="13"/>
        <v>467.8610771</v>
      </c>
      <c r="M117" s="250">
        <f t="shared" si="14"/>
        <v>450.3274997</v>
      </c>
      <c r="N117" s="250">
        <f t="shared" si="1"/>
        <v>38.12818072</v>
      </c>
      <c r="O117" s="250">
        <f t="shared" si="2"/>
        <v>25.18790037</v>
      </c>
      <c r="P117" s="250" t="str">
        <f t="shared" si="3"/>
        <v>True</v>
      </c>
      <c r="Q117" s="250">
        <f t="shared" si="4"/>
        <v>25.18790037</v>
      </c>
      <c r="R117" s="250">
        <f t="shared" si="15"/>
        <v>16.76292816</v>
      </c>
      <c r="S117" s="250">
        <f t="shared" si="5"/>
        <v>0.3658308435</v>
      </c>
      <c r="T117" s="250">
        <f t="shared" si="6"/>
        <v>0.9266247358</v>
      </c>
      <c r="U117" s="250">
        <f t="shared" si="7"/>
        <v>30.66367459</v>
      </c>
      <c r="V117" s="368">
        <f t="shared" si="8"/>
        <v>50.87368942</v>
      </c>
      <c r="W117" s="250" t="str">
        <f t="shared" si="9"/>
        <v>False</v>
      </c>
      <c r="X117" s="269">
        <f t="shared" si="10"/>
        <v>1.651002933</v>
      </c>
    </row>
    <row r="118" ht="12.75" customHeight="1">
      <c r="A118" s="266"/>
      <c r="J118" s="250">
        <f t="shared" si="11"/>
        <v>73</v>
      </c>
      <c r="K118" s="250">
        <f t="shared" si="12"/>
        <v>13.04541053</v>
      </c>
      <c r="L118" s="250">
        <f t="shared" si="13"/>
        <v>480.1358384</v>
      </c>
      <c r="M118" s="250">
        <f t="shared" si="14"/>
        <v>462.2528813</v>
      </c>
      <c r="N118" s="250">
        <f t="shared" si="1"/>
        <v>38.44864259</v>
      </c>
      <c r="O118" s="250">
        <f t="shared" si="2"/>
        <v>25.282002</v>
      </c>
      <c r="P118" s="250" t="str">
        <f t="shared" si="3"/>
        <v>True</v>
      </c>
      <c r="Q118" s="250">
        <f t="shared" si="4"/>
        <v>25.282002</v>
      </c>
      <c r="R118" s="250">
        <f t="shared" si="15"/>
        <v>17.10455749</v>
      </c>
      <c r="S118" s="250">
        <f t="shared" si="5"/>
        <v>0.3697193735</v>
      </c>
      <c r="T118" s="250">
        <f t="shared" si="6"/>
        <v>0.9360194407</v>
      </c>
      <c r="U118" s="250">
        <f t="shared" si="7"/>
        <v>31.28860184</v>
      </c>
      <c r="V118" s="368">
        <f t="shared" si="8"/>
        <v>51.23357335</v>
      </c>
      <c r="W118" s="250" t="str">
        <f t="shared" si="9"/>
        <v>False</v>
      </c>
      <c r="X118" s="269">
        <f t="shared" si="10"/>
        <v>1.671602959</v>
      </c>
    </row>
    <row r="119" ht="12.75" customHeight="1">
      <c r="A119" s="266"/>
      <c r="J119" s="250">
        <f t="shared" si="11"/>
        <v>74</v>
      </c>
      <c r="K119" s="250">
        <f t="shared" si="12"/>
        <v>13.19142533</v>
      </c>
      <c r="L119" s="250">
        <f t="shared" si="13"/>
        <v>492.5488642</v>
      </c>
      <c r="M119" s="250">
        <f t="shared" si="14"/>
        <v>474.3147082</v>
      </c>
      <c r="N119" s="250">
        <f t="shared" si="1"/>
        <v>38.76710418</v>
      </c>
      <c r="O119" s="250">
        <f t="shared" si="2"/>
        <v>25.37474247</v>
      </c>
      <c r="P119" s="250" t="str">
        <f t="shared" si="3"/>
        <v>True</v>
      </c>
      <c r="Q119" s="250">
        <f t="shared" si="4"/>
        <v>25.37474247</v>
      </c>
      <c r="R119" s="250">
        <f t="shared" si="15"/>
        <v>17.4480566</v>
      </c>
      <c r="S119" s="250">
        <f t="shared" si="5"/>
        <v>0.3735920941</v>
      </c>
      <c r="T119" s="250">
        <f t="shared" si="6"/>
        <v>0.9453714403</v>
      </c>
      <c r="U119" s="250">
        <f t="shared" si="7"/>
        <v>31.9169494</v>
      </c>
      <c r="V119" s="368">
        <f t="shared" si="8"/>
        <v>51.59074239</v>
      </c>
      <c r="W119" s="250" t="str">
        <f t="shared" si="9"/>
        <v>False</v>
      </c>
      <c r="X119" s="269">
        <f t="shared" si="10"/>
        <v>1.692152045</v>
      </c>
    </row>
    <row r="120" ht="12.75" customHeight="1">
      <c r="A120" s="266"/>
      <c r="I120" s="371"/>
      <c r="J120" s="371">
        <f t="shared" si="11"/>
        <v>75</v>
      </c>
      <c r="K120" s="250">
        <f t="shared" si="12"/>
        <v>13.33692698</v>
      </c>
      <c r="L120" s="250">
        <f t="shared" si="13"/>
        <v>505.0996918</v>
      </c>
      <c r="M120" s="250">
        <f t="shared" si="14"/>
        <v>486.512534</v>
      </c>
      <c r="N120" s="250">
        <f t="shared" si="1"/>
        <v>39.08360607</v>
      </c>
      <c r="O120" s="250">
        <f t="shared" si="2"/>
        <v>25.46616047</v>
      </c>
      <c r="P120" s="250" t="str">
        <f t="shared" si="3"/>
        <v>True</v>
      </c>
      <c r="Q120" s="250">
        <f t="shared" si="4"/>
        <v>25.46616047</v>
      </c>
      <c r="R120" s="250">
        <f t="shared" si="15"/>
        <v>17.79340826</v>
      </c>
      <c r="S120" s="250">
        <f t="shared" si="5"/>
        <v>0.3774492908</v>
      </c>
      <c r="T120" s="250">
        <f t="shared" si="6"/>
        <v>0.9546815271</v>
      </c>
      <c r="U120" s="250">
        <f t="shared" si="7"/>
        <v>32.54868573</v>
      </c>
      <c r="V120" s="368">
        <f t="shared" si="8"/>
        <v>51.94525514</v>
      </c>
      <c r="W120" s="250" t="str">
        <f t="shared" si="9"/>
        <v>False</v>
      </c>
      <c r="X120" s="269">
        <f t="shared" si="10"/>
        <v>1.712651033</v>
      </c>
    </row>
    <row r="121" ht="12.75" customHeight="1">
      <c r="A121" s="266"/>
      <c r="J121" s="250">
        <f t="shared" si="11"/>
        <v>76</v>
      </c>
      <c r="K121" s="250">
        <f t="shared" si="12"/>
        <v>13.48192445</v>
      </c>
      <c r="L121" s="250">
        <f t="shared" si="13"/>
        <v>517.7878667</v>
      </c>
      <c r="M121" s="250">
        <f t="shared" si="14"/>
        <v>498.84592</v>
      </c>
      <c r="N121" s="250">
        <f t="shared" si="1"/>
        <v>39.39818745</v>
      </c>
      <c r="O121" s="250">
        <f t="shared" si="2"/>
        <v>25.5562931</v>
      </c>
      <c r="P121" s="250" t="str">
        <f t="shared" si="3"/>
        <v>True</v>
      </c>
      <c r="Q121" s="250">
        <f t="shared" si="4"/>
        <v>25.5562931</v>
      </c>
      <c r="R121" s="250">
        <f t="shared" si="15"/>
        <v>18.14059561</v>
      </c>
      <c r="S121" s="250">
        <f t="shared" si="5"/>
        <v>0.3812912401</v>
      </c>
      <c r="T121" s="250">
        <f t="shared" si="6"/>
        <v>0.9639504679</v>
      </c>
      <c r="U121" s="250">
        <f t="shared" si="7"/>
        <v>33.18378003</v>
      </c>
      <c r="V121" s="368">
        <f t="shared" si="8"/>
        <v>52.29716818</v>
      </c>
      <c r="W121" s="250" t="str">
        <f t="shared" si="9"/>
        <v>False</v>
      </c>
      <c r="X121" s="269">
        <f t="shared" si="10"/>
        <v>1.733100738</v>
      </c>
    </row>
    <row r="122" ht="12.75" customHeight="1">
      <c r="A122" s="270"/>
      <c r="B122" s="371"/>
      <c r="C122" s="371"/>
      <c r="D122" s="371"/>
      <c r="E122" s="371"/>
      <c r="F122" s="371"/>
      <c r="G122" s="371"/>
      <c r="H122" s="371"/>
      <c r="J122" s="250">
        <f t="shared" si="11"/>
        <v>77</v>
      </c>
      <c r="K122" s="250">
        <f t="shared" si="12"/>
        <v>13.62642642</v>
      </c>
      <c r="L122" s="250">
        <f t="shared" si="13"/>
        <v>530.612942</v>
      </c>
      <c r="M122" s="250">
        <f t="shared" si="14"/>
        <v>511.3144351</v>
      </c>
      <c r="N122" s="250">
        <f t="shared" si="1"/>
        <v>39.71088623</v>
      </c>
      <c r="O122" s="250">
        <f t="shared" si="2"/>
        <v>25.64517591</v>
      </c>
      <c r="P122" s="250" t="str">
        <f t="shared" si="3"/>
        <v>True</v>
      </c>
      <c r="Q122" s="250">
        <f t="shared" si="4"/>
        <v>25.64517591</v>
      </c>
      <c r="R122" s="250">
        <f t="shared" si="15"/>
        <v>18.48960221</v>
      </c>
      <c r="S122" s="250">
        <f t="shared" si="5"/>
        <v>0.3851182096</v>
      </c>
      <c r="T122" s="250">
        <f t="shared" si="6"/>
        <v>0.9731790054</v>
      </c>
      <c r="U122" s="250">
        <f t="shared" si="7"/>
        <v>33.82220218</v>
      </c>
      <c r="V122" s="368">
        <f t="shared" si="8"/>
        <v>52.64653608</v>
      </c>
      <c r="W122" s="250" t="str">
        <f t="shared" si="9"/>
        <v>False</v>
      </c>
      <c r="X122" s="269">
        <f t="shared" si="10"/>
        <v>1.753501949</v>
      </c>
    </row>
    <row r="123" ht="12.75" customHeight="1">
      <c r="A123" s="266"/>
      <c r="J123" s="250">
        <f t="shared" si="11"/>
        <v>78</v>
      </c>
      <c r="K123" s="250">
        <f t="shared" si="12"/>
        <v>13.77044132</v>
      </c>
      <c r="L123" s="250">
        <f t="shared" si="13"/>
        <v>543.5744787</v>
      </c>
      <c r="M123" s="250">
        <f t="shared" si="14"/>
        <v>523.9176554</v>
      </c>
      <c r="N123" s="250">
        <f t="shared" si="1"/>
        <v>40.02173903</v>
      </c>
      <c r="O123" s="250">
        <f t="shared" si="2"/>
        <v>25.73284299</v>
      </c>
      <c r="P123" s="250" t="str">
        <f t="shared" si="3"/>
        <v>True</v>
      </c>
      <c r="Q123" s="250">
        <f t="shared" si="4"/>
        <v>25.73284299</v>
      </c>
      <c r="R123" s="250">
        <f t="shared" si="15"/>
        <v>18.84041197</v>
      </c>
      <c r="S123" s="250">
        <f t="shared" si="5"/>
        <v>0.3889304589</v>
      </c>
      <c r="T123" s="250">
        <f t="shared" si="6"/>
        <v>0.9823678591</v>
      </c>
      <c r="U123" s="250">
        <f t="shared" si="7"/>
        <v>34.46392278</v>
      </c>
      <c r="V123" s="368">
        <f t="shared" si="8"/>
        <v>52.99341157</v>
      </c>
      <c r="W123" s="250" t="str">
        <f t="shared" si="9"/>
        <v>False</v>
      </c>
      <c r="X123" s="269">
        <f t="shared" si="10"/>
        <v>1.773855435</v>
      </c>
    </row>
    <row r="124" ht="12.75" customHeight="1">
      <c r="A124" s="266"/>
      <c r="J124" s="250">
        <f t="shared" si="11"/>
        <v>79</v>
      </c>
      <c r="K124" s="250">
        <f t="shared" si="12"/>
        <v>13.9139773</v>
      </c>
      <c r="L124" s="250">
        <f t="shared" si="13"/>
        <v>556.6720447</v>
      </c>
      <c r="M124" s="250">
        <f t="shared" si="14"/>
        <v>536.6551638</v>
      </c>
      <c r="N124" s="250">
        <f t="shared" si="1"/>
        <v>40.33078131</v>
      </c>
      <c r="O124" s="250">
        <f t="shared" si="2"/>
        <v>25.81932707</v>
      </c>
      <c r="P124" s="250" t="str">
        <f t="shared" si="3"/>
        <v>True</v>
      </c>
      <c r="Q124" s="250">
        <f t="shared" si="4"/>
        <v>25.81932707</v>
      </c>
      <c r="R124" s="250">
        <f t="shared" si="15"/>
        <v>19.19300917</v>
      </c>
      <c r="S124" s="250">
        <f t="shared" si="5"/>
        <v>0.3927282399</v>
      </c>
      <c r="T124" s="250">
        <f t="shared" si="6"/>
        <v>0.9915177261</v>
      </c>
      <c r="U124" s="250">
        <f t="shared" si="7"/>
        <v>35.10891308</v>
      </c>
      <c r="V124" s="368">
        <f t="shared" si="8"/>
        <v>53.33784559</v>
      </c>
      <c r="W124" s="250" t="str">
        <f t="shared" si="9"/>
        <v>False</v>
      </c>
      <c r="X124" s="269">
        <f t="shared" si="10"/>
        <v>1.794161942</v>
      </c>
    </row>
    <row r="125" ht="12.75" customHeight="1">
      <c r="A125" s="266"/>
      <c r="I125" s="371"/>
      <c r="J125" s="371">
        <f t="shared" si="11"/>
        <v>80</v>
      </c>
      <c r="K125" s="250">
        <f t="shared" si="12"/>
        <v>14.05704231</v>
      </c>
      <c r="L125" s="250">
        <f t="shared" si="13"/>
        <v>569.9052153</v>
      </c>
      <c r="M125" s="250">
        <f t="shared" si="14"/>
        <v>549.5265502</v>
      </c>
      <c r="N125" s="250">
        <f t="shared" si="1"/>
        <v>40.63804739</v>
      </c>
      <c r="O125" s="250">
        <f t="shared" si="2"/>
        <v>25.90465957</v>
      </c>
      <c r="P125" s="250" t="str">
        <f t="shared" si="3"/>
        <v>True</v>
      </c>
      <c r="Q125" s="250">
        <f t="shared" si="4"/>
        <v>25.90465957</v>
      </c>
      <c r="R125" s="250">
        <f t="shared" si="15"/>
        <v>19.54737845</v>
      </c>
      <c r="S125" s="250">
        <f t="shared" si="5"/>
        <v>0.3965117965</v>
      </c>
      <c r="T125" s="250">
        <f t="shared" si="6"/>
        <v>1.000629283</v>
      </c>
      <c r="U125" s="250">
        <f t="shared" si="7"/>
        <v>35.75714494</v>
      </c>
      <c r="V125" s="368">
        <f t="shared" si="8"/>
        <v>53.67988739</v>
      </c>
      <c r="W125" s="250" t="str">
        <f t="shared" si="9"/>
        <v>False</v>
      </c>
      <c r="X125" s="269">
        <f t="shared" si="10"/>
        <v>1.814422193</v>
      </c>
    </row>
    <row r="126" ht="12.75" customHeight="1">
      <c r="A126" s="266"/>
      <c r="J126" s="250">
        <f t="shared" si="11"/>
        <v>81</v>
      </c>
      <c r="K126" s="250">
        <f t="shared" si="12"/>
        <v>14.19964402</v>
      </c>
      <c r="L126" s="250">
        <f t="shared" si="13"/>
        <v>583.2735727</v>
      </c>
      <c r="M126" s="250">
        <f t="shared" si="14"/>
        <v>562.531411</v>
      </c>
      <c r="N126" s="250">
        <f t="shared" si="1"/>
        <v>40.94357047</v>
      </c>
      <c r="O126" s="250">
        <f t="shared" si="2"/>
        <v>25.98887067</v>
      </c>
      <c r="P126" s="250" t="str">
        <f t="shared" si="3"/>
        <v>True</v>
      </c>
      <c r="Q126" s="250">
        <f t="shared" si="4"/>
        <v>25.98887067</v>
      </c>
      <c r="R126" s="250">
        <f t="shared" si="15"/>
        <v>19.90350476</v>
      </c>
      <c r="S126" s="250">
        <f t="shared" si="5"/>
        <v>0.4002813658</v>
      </c>
      <c r="T126" s="250">
        <f t="shared" si="6"/>
        <v>1.009703184</v>
      </c>
      <c r="U126" s="250">
        <f t="shared" si="7"/>
        <v>36.40859086</v>
      </c>
      <c r="V126" s="368">
        <f t="shared" si="8"/>
        <v>54.01958459</v>
      </c>
      <c r="W126" s="250" t="str">
        <f t="shared" si="9"/>
        <v>False</v>
      </c>
      <c r="X126" s="269">
        <f t="shared" si="10"/>
        <v>1.834636894</v>
      </c>
    </row>
    <row r="127" ht="12.75" customHeight="1">
      <c r="A127" s="270"/>
      <c r="B127" s="371"/>
      <c r="C127" s="371"/>
      <c r="D127" s="371"/>
      <c r="E127" s="371"/>
      <c r="F127" s="371"/>
      <c r="G127" s="371"/>
      <c r="H127" s="371"/>
      <c r="J127" s="250">
        <f t="shared" si="11"/>
        <v>82</v>
      </c>
      <c r="K127" s="250">
        <f t="shared" si="12"/>
        <v>14.34178991</v>
      </c>
      <c r="L127" s="250">
        <f t="shared" si="13"/>
        <v>596.7767057</v>
      </c>
      <c r="M127" s="250">
        <f t="shared" si="14"/>
        <v>575.6693491</v>
      </c>
      <c r="N127" s="250">
        <f t="shared" si="1"/>
        <v>41.24738276</v>
      </c>
      <c r="O127" s="250">
        <f t="shared" si="2"/>
        <v>26.07198941</v>
      </c>
      <c r="P127" s="250" t="str">
        <f t="shared" si="3"/>
        <v>True</v>
      </c>
      <c r="Q127" s="250">
        <f t="shared" si="4"/>
        <v>26.07198941</v>
      </c>
      <c r="R127" s="250">
        <f t="shared" si="15"/>
        <v>20.26137338</v>
      </c>
      <c r="S127" s="250">
        <f t="shared" si="5"/>
        <v>0.4040371777</v>
      </c>
      <c r="T127" s="250">
        <f t="shared" si="6"/>
        <v>1.018740067</v>
      </c>
      <c r="U127" s="250">
        <f t="shared" si="7"/>
        <v>37.06322394</v>
      </c>
      <c r="V127" s="368">
        <f t="shared" si="8"/>
        <v>54.35698325</v>
      </c>
      <c r="W127" s="250" t="str">
        <f t="shared" si="9"/>
        <v>False</v>
      </c>
      <c r="X127" s="269">
        <f t="shared" si="10"/>
        <v>1.854806728</v>
      </c>
    </row>
    <row r="128" ht="12.75" customHeight="1">
      <c r="A128" s="266"/>
      <c r="J128" s="250">
        <f t="shared" si="11"/>
        <v>83</v>
      </c>
      <c r="K128" s="250">
        <f t="shared" si="12"/>
        <v>14.48348723</v>
      </c>
      <c r="L128" s="250">
        <f t="shared" si="13"/>
        <v>610.4142097</v>
      </c>
      <c r="M128" s="250">
        <f t="shared" si="14"/>
        <v>588.9399735</v>
      </c>
      <c r="N128" s="250">
        <f t="shared" si="1"/>
        <v>41.54951544</v>
      </c>
      <c r="O128" s="250">
        <f t="shared" si="2"/>
        <v>26.15404368</v>
      </c>
      <c r="P128" s="250" t="str">
        <f t="shared" si="3"/>
        <v>True</v>
      </c>
      <c r="Q128" s="250">
        <f t="shared" si="4"/>
        <v>26.15404368</v>
      </c>
      <c r="R128" s="250">
        <f t="shared" si="15"/>
        <v>20.62096993</v>
      </c>
      <c r="S128" s="250">
        <f t="shared" si="5"/>
        <v>0.4077794557</v>
      </c>
      <c r="T128" s="250">
        <f t="shared" si="6"/>
        <v>1.027740549</v>
      </c>
      <c r="U128" s="250">
        <f t="shared" si="7"/>
        <v>37.72101781</v>
      </c>
      <c r="V128" s="368">
        <f t="shared" si="8"/>
        <v>54.69212799</v>
      </c>
      <c r="W128" s="250" t="str">
        <f t="shared" si="9"/>
        <v>False</v>
      </c>
      <c r="X128" s="269">
        <f t="shared" si="10"/>
        <v>1.874932361</v>
      </c>
    </row>
    <row r="129" ht="12.75" customHeight="1">
      <c r="A129" s="266"/>
      <c r="J129" s="250">
        <f t="shared" si="11"/>
        <v>84</v>
      </c>
      <c r="K129" s="250">
        <f t="shared" si="12"/>
        <v>14.62474304</v>
      </c>
      <c r="L129" s="250">
        <f t="shared" si="13"/>
        <v>624.1856864</v>
      </c>
      <c r="M129" s="250">
        <f t="shared" si="14"/>
        <v>602.3428993</v>
      </c>
      <c r="N129" s="250">
        <f t="shared" si="1"/>
        <v>41.84999874</v>
      </c>
      <c r="O129" s="250">
        <f t="shared" si="2"/>
        <v>26.23506034</v>
      </c>
      <c r="P129" s="250" t="str">
        <f t="shared" si="3"/>
        <v>True</v>
      </c>
      <c r="Q129" s="250">
        <f t="shared" si="4"/>
        <v>26.23506034</v>
      </c>
      <c r="R129" s="250">
        <f t="shared" si="15"/>
        <v>20.9822803</v>
      </c>
      <c r="S129" s="250">
        <f t="shared" si="5"/>
        <v>0.4115084169</v>
      </c>
      <c r="T129" s="250">
        <f t="shared" si="6"/>
        <v>1.03670523</v>
      </c>
      <c r="U129" s="250">
        <f t="shared" si="7"/>
        <v>38.38194671</v>
      </c>
      <c r="V129" s="368">
        <f t="shared" si="8"/>
        <v>55.02506197</v>
      </c>
      <c r="W129" s="250" t="str">
        <f t="shared" si="9"/>
        <v>False</v>
      </c>
      <c r="X129" s="269">
        <f t="shared" si="10"/>
        <v>1.895014441</v>
      </c>
    </row>
    <row r="130" ht="12.75" customHeight="1">
      <c r="A130" s="266"/>
      <c r="I130" s="371"/>
      <c r="J130" s="371">
        <f t="shared" si="11"/>
        <v>85</v>
      </c>
      <c r="K130" s="250">
        <f t="shared" si="12"/>
        <v>14.76556418</v>
      </c>
      <c r="L130" s="250">
        <f t="shared" si="13"/>
        <v>638.0907438</v>
      </c>
      <c r="M130" s="250">
        <f t="shared" si="14"/>
        <v>615.8777475</v>
      </c>
      <c r="N130" s="250">
        <f t="shared" si="1"/>
        <v>42.14886201</v>
      </c>
      <c r="O130" s="250">
        <f t="shared" si="2"/>
        <v>26.31506524</v>
      </c>
      <c r="P130" s="250" t="str">
        <f t="shared" si="3"/>
        <v>True</v>
      </c>
      <c r="Q130" s="250">
        <f t="shared" si="4"/>
        <v>26.31506524</v>
      </c>
      <c r="R130" s="250">
        <f t="shared" si="15"/>
        <v>21.34529068</v>
      </c>
      <c r="S130" s="250">
        <f t="shared" si="5"/>
        <v>0.415224272</v>
      </c>
      <c r="T130" s="250">
        <f t="shared" si="6"/>
        <v>1.045634693</v>
      </c>
      <c r="U130" s="250">
        <f t="shared" si="7"/>
        <v>39.04598536</v>
      </c>
      <c r="V130" s="368">
        <f t="shared" si="8"/>
        <v>55.35582704</v>
      </c>
      <c r="W130" s="250" t="str">
        <f t="shared" si="9"/>
        <v>False</v>
      </c>
      <c r="X130" s="269">
        <f t="shared" si="10"/>
        <v>1.915053599</v>
      </c>
    </row>
    <row r="131" ht="12.75" customHeight="1">
      <c r="A131" s="266"/>
      <c r="J131" s="250">
        <f t="shared" si="11"/>
        <v>86</v>
      </c>
      <c r="K131" s="250">
        <f t="shared" si="12"/>
        <v>14.90595733</v>
      </c>
      <c r="L131" s="250">
        <f t="shared" si="13"/>
        <v>652.1289955</v>
      </c>
      <c r="M131" s="250">
        <f t="shared" si="14"/>
        <v>629.544145</v>
      </c>
      <c r="N131" s="250">
        <f t="shared" si="1"/>
        <v>42.44613369</v>
      </c>
      <c r="O131" s="250">
        <f t="shared" si="2"/>
        <v>26.39408328</v>
      </c>
      <c r="P131" s="250" t="str">
        <f t="shared" si="3"/>
        <v>True</v>
      </c>
      <c r="Q131" s="250">
        <f t="shared" si="4"/>
        <v>26.39408328</v>
      </c>
      <c r="R131" s="250">
        <f t="shared" si="15"/>
        <v>21.70998755</v>
      </c>
      <c r="S131" s="250">
        <f t="shared" si="5"/>
        <v>0.4189272263</v>
      </c>
      <c r="T131" s="250">
        <f t="shared" si="6"/>
        <v>1.054529503</v>
      </c>
      <c r="U131" s="250">
        <f t="shared" si="7"/>
        <v>39.71310903</v>
      </c>
      <c r="V131" s="368">
        <f t="shared" si="8"/>
        <v>55.68446373</v>
      </c>
      <c r="W131" s="250" t="str">
        <f t="shared" si="9"/>
        <v>False</v>
      </c>
      <c r="X131" s="269">
        <f t="shared" si="10"/>
        <v>1.935050447</v>
      </c>
    </row>
    <row r="132" ht="12.75" customHeight="1">
      <c r="A132" s="270"/>
      <c r="B132" s="371"/>
      <c r="C132" s="371"/>
      <c r="D132" s="371"/>
      <c r="E132" s="371"/>
      <c r="F132" s="371"/>
      <c r="G132" s="371"/>
      <c r="H132" s="371"/>
      <c r="J132" s="250">
        <f t="shared" si="11"/>
        <v>87</v>
      </c>
      <c r="K132" s="250">
        <f t="shared" si="12"/>
        <v>15.04592896</v>
      </c>
      <c r="L132" s="250">
        <f t="shared" si="13"/>
        <v>666.3000615</v>
      </c>
      <c r="M132" s="250">
        <f t="shared" si="14"/>
        <v>643.3417239</v>
      </c>
      <c r="N132" s="250">
        <f t="shared" si="1"/>
        <v>42.7418414</v>
      </c>
      <c r="O132" s="250">
        <f t="shared" si="2"/>
        <v>26.47213846</v>
      </c>
      <c r="P132" s="250" t="str">
        <f t="shared" si="3"/>
        <v>True</v>
      </c>
      <c r="Q132" s="250">
        <f t="shared" si="4"/>
        <v>26.47213846</v>
      </c>
      <c r="R132" s="250">
        <f t="shared" si="15"/>
        <v>22.07635766</v>
      </c>
      <c r="S132" s="250">
        <f t="shared" si="5"/>
        <v>0.4226174792</v>
      </c>
      <c r="T132" s="250">
        <f t="shared" si="6"/>
        <v>1.063390211</v>
      </c>
      <c r="U132" s="250">
        <f t="shared" si="7"/>
        <v>40.38329348</v>
      </c>
      <c r="V132" s="368">
        <f t="shared" si="8"/>
        <v>56.01101134</v>
      </c>
      <c r="W132" s="250" t="str">
        <f t="shared" si="9"/>
        <v>False</v>
      </c>
      <c r="X132" s="269">
        <f t="shared" si="10"/>
        <v>1.955005584</v>
      </c>
    </row>
    <row r="133" ht="12.75" customHeight="1">
      <c r="A133" s="266"/>
      <c r="J133" s="250">
        <f t="shared" si="11"/>
        <v>88</v>
      </c>
      <c r="K133" s="250">
        <f t="shared" si="12"/>
        <v>15.18548539</v>
      </c>
      <c r="L133" s="250">
        <f t="shared" si="13"/>
        <v>680.6035669</v>
      </c>
      <c r="M133" s="250">
        <f t="shared" si="14"/>
        <v>657.270122</v>
      </c>
      <c r="N133" s="250">
        <f t="shared" si="1"/>
        <v>43.03601196</v>
      </c>
      <c r="O133" s="250">
        <f t="shared" si="2"/>
        <v>26.5492539</v>
      </c>
      <c r="P133" s="250" t="str">
        <f t="shared" si="3"/>
        <v>True</v>
      </c>
      <c r="Q133" s="250">
        <f t="shared" si="4"/>
        <v>26.5492539</v>
      </c>
      <c r="R133" s="250">
        <f t="shared" si="15"/>
        <v>22.44438802</v>
      </c>
      <c r="S133" s="250">
        <f t="shared" si="5"/>
        <v>0.4262952247</v>
      </c>
      <c r="T133" s="250">
        <f t="shared" si="6"/>
        <v>1.072217353</v>
      </c>
      <c r="U133" s="250">
        <f t="shared" si="7"/>
        <v>41.05651496</v>
      </c>
      <c r="V133" s="368">
        <f t="shared" si="8"/>
        <v>56.335508</v>
      </c>
      <c r="W133" s="250" t="str">
        <f t="shared" si="9"/>
        <v>False</v>
      </c>
      <c r="X133" s="269">
        <f t="shared" si="10"/>
        <v>1.974919593</v>
      </c>
    </row>
    <row r="134" ht="12.75" customHeight="1">
      <c r="A134" s="266"/>
      <c r="J134" s="250">
        <f t="shared" si="11"/>
        <v>89</v>
      </c>
      <c r="K134" s="250">
        <f t="shared" si="12"/>
        <v>15.32463275</v>
      </c>
      <c r="L134" s="250">
        <f t="shared" si="13"/>
        <v>695.0391428</v>
      </c>
      <c r="M134" s="250">
        <f t="shared" si="14"/>
        <v>671.3289823</v>
      </c>
      <c r="N134" s="250">
        <f t="shared" si="1"/>
        <v>43.32867142</v>
      </c>
      <c r="O134" s="250">
        <f t="shared" si="2"/>
        <v>26.62545192</v>
      </c>
      <c r="P134" s="250" t="str">
        <f t="shared" si="3"/>
        <v>True</v>
      </c>
      <c r="Q134" s="250">
        <f t="shared" si="4"/>
        <v>26.62545192</v>
      </c>
      <c r="R134" s="250">
        <f t="shared" si="15"/>
        <v>22.81406591</v>
      </c>
      <c r="S134" s="250">
        <f t="shared" si="5"/>
        <v>0.4299606517</v>
      </c>
      <c r="T134" s="250">
        <f t="shared" si="6"/>
        <v>1.081011448</v>
      </c>
      <c r="U134" s="250">
        <f t="shared" si="7"/>
        <v>41.73275017</v>
      </c>
      <c r="V134" s="368">
        <f t="shared" si="8"/>
        <v>56.65799068</v>
      </c>
      <c r="W134" s="250" t="str">
        <f t="shared" si="9"/>
        <v>False</v>
      </c>
      <c r="X134" s="269">
        <f t="shared" si="10"/>
        <v>1.99479304</v>
      </c>
    </row>
    <row r="135" ht="12.75" customHeight="1">
      <c r="A135" s="266"/>
      <c r="I135" s="371"/>
      <c r="J135" s="371">
        <f t="shared" si="11"/>
        <v>90</v>
      </c>
      <c r="K135" s="250">
        <f t="shared" si="12"/>
        <v>15.46337702</v>
      </c>
      <c r="L135" s="250">
        <f t="shared" si="13"/>
        <v>709.6064252</v>
      </c>
      <c r="M135" s="250">
        <f t="shared" si="14"/>
        <v>685.517953</v>
      </c>
      <c r="N135" s="250">
        <f t="shared" si="1"/>
        <v>43.61984508</v>
      </c>
      <c r="O135" s="250">
        <f t="shared" si="2"/>
        <v>26.70075403</v>
      </c>
      <c r="P135" s="250" t="str">
        <f t="shared" si="3"/>
        <v>True</v>
      </c>
      <c r="Q135" s="250">
        <f t="shared" si="4"/>
        <v>26.70075403</v>
      </c>
      <c r="R135" s="250">
        <f t="shared" si="15"/>
        <v>23.18537883</v>
      </c>
      <c r="S135" s="250">
        <f t="shared" si="5"/>
        <v>0.433613944</v>
      </c>
      <c r="T135" s="250">
        <f t="shared" si="6"/>
        <v>1.089773005</v>
      </c>
      <c r="U135" s="250">
        <f t="shared" si="7"/>
        <v>42.41197628</v>
      </c>
      <c r="V135" s="368">
        <f t="shared" si="8"/>
        <v>56.97849526</v>
      </c>
      <c r="W135" s="250" t="str">
        <f t="shared" si="9"/>
        <v>False</v>
      </c>
      <c r="X135" s="269">
        <f t="shared" si="10"/>
        <v>2.014626478</v>
      </c>
    </row>
    <row r="136" ht="12.75" customHeight="1">
      <c r="A136" s="266"/>
      <c r="J136" s="250">
        <f t="shared" si="11"/>
        <v>91</v>
      </c>
      <c r="K136" s="250">
        <f t="shared" si="12"/>
        <v>15.60172404</v>
      </c>
      <c r="L136" s="250">
        <f t="shared" si="13"/>
        <v>724.3050558</v>
      </c>
      <c r="M136" s="250">
        <f t="shared" si="14"/>
        <v>699.8366871</v>
      </c>
      <c r="N136" s="250">
        <f t="shared" si="1"/>
        <v>43.90955754</v>
      </c>
      <c r="O136" s="250">
        <f t="shared" si="2"/>
        <v>26.77518101</v>
      </c>
      <c r="P136" s="250" t="str">
        <f t="shared" si="3"/>
        <v>True</v>
      </c>
      <c r="Q136" s="250">
        <f t="shared" si="4"/>
        <v>26.77518101</v>
      </c>
      <c r="R136" s="250">
        <f t="shared" si="15"/>
        <v>23.55831454</v>
      </c>
      <c r="S136" s="250">
        <f t="shared" si="5"/>
        <v>0.4372552806</v>
      </c>
      <c r="T136" s="250">
        <f t="shared" si="6"/>
        <v>1.098502515</v>
      </c>
      <c r="U136" s="250">
        <f t="shared" si="7"/>
        <v>43.09417091</v>
      </c>
      <c r="V136" s="368">
        <f t="shared" si="8"/>
        <v>57.29705661</v>
      </c>
      <c r="W136" s="250" t="str">
        <f t="shared" si="9"/>
        <v>False</v>
      </c>
      <c r="X136" s="269">
        <f t="shared" si="10"/>
        <v>2.034420448</v>
      </c>
    </row>
    <row r="137" ht="12.75" customHeight="1">
      <c r="A137" s="270"/>
      <c r="B137" s="371"/>
      <c r="C137" s="371"/>
      <c r="D137" s="371"/>
      <c r="E137" s="371"/>
      <c r="F137" s="371"/>
      <c r="G137" s="371"/>
      <c r="H137" s="371"/>
      <c r="J137" s="250">
        <f t="shared" si="11"/>
        <v>92</v>
      </c>
      <c r="K137" s="250">
        <f t="shared" si="12"/>
        <v>15.73967946</v>
      </c>
      <c r="L137" s="250">
        <f t="shared" si="13"/>
        <v>739.1346811</v>
      </c>
      <c r="M137" s="250">
        <f t="shared" si="14"/>
        <v>714.2848428</v>
      </c>
      <c r="N137" s="250">
        <f t="shared" si="1"/>
        <v>44.19783271</v>
      </c>
      <c r="O137" s="250">
        <f t="shared" si="2"/>
        <v>26.84875293</v>
      </c>
      <c r="P137" s="250" t="str">
        <f t="shared" si="3"/>
        <v>True</v>
      </c>
      <c r="Q137" s="250">
        <f t="shared" si="4"/>
        <v>26.84875293</v>
      </c>
      <c r="R137" s="250">
        <f t="shared" si="15"/>
        <v>23.93286105</v>
      </c>
      <c r="S137" s="250">
        <f t="shared" si="5"/>
        <v>0.4408848359</v>
      </c>
      <c r="T137" s="250">
        <f t="shared" si="6"/>
        <v>1.107200459</v>
      </c>
      <c r="U137" s="250">
        <f t="shared" si="7"/>
        <v>43.77931207</v>
      </c>
      <c r="V137" s="368">
        <f t="shared" si="8"/>
        <v>57.61370854</v>
      </c>
      <c r="W137" s="250" t="str">
        <f t="shared" si="9"/>
        <v>False</v>
      </c>
      <c r="X137" s="269">
        <f t="shared" si="10"/>
        <v>2.054175475</v>
      </c>
    </row>
    <row r="138" ht="12.75" customHeight="1">
      <c r="A138" s="266"/>
      <c r="J138" s="250">
        <f t="shared" si="11"/>
        <v>93</v>
      </c>
      <c r="K138" s="250">
        <f t="shared" si="12"/>
        <v>15.87724883</v>
      </c>
      <c r="L138" s="250">
        <f t="shared" si="13"/>
        <v>754.0949527</v>
      </c>
      <c r="M138" s="250">
        <f t="shared" si="14"/>
        <v>728.8620828</v>
      </c>
      <c r="N138" s="250">
        <f t="shared" si="1"/>
        <v>44.48469386</v>
      </c>
      <c r="O138" s="250">
        <f t="shared" si="2"/>
        <v>26.92148917</v>
      </c>
      <c r="P138" s="250" t="str">
        <f t="shared" si="3"/>
        <v>True</v>
      </c>
      <c r="Q138" s="250">
        <f t="shared" si="4"/>
        <v>26.92148917</v>
      </c>
      <c r="R138" s="250">
        <f t="shared" si="15"/>
        <v>24.30900655</v>
      </c>
      <c r="S138" s="250">
        <f t="shared" si="5"/>
        <v>0.4445027799</v>
      </c>
      <c r="T138" s="250">
        <f t="shared" si="6"/>
        <v>1.115867305</v>
      </c>
      <c r="U138" s="250">
        <f t="shared" si="7"/>
        <v>44.46737822</v>
      </c>
      <c r="V138" s="368">
        <f t="shared" si="8"/>
        <v>57.92848395</v>
      </c>
      <c r="W138" s="250" t="str">
        <f t="shared" si="9"/>
        <v>False</v>
      </c>
      <c r="X138" s="269">
        <f t="shared" si="10"/>
        <v>2.073892073</v>
      </c>
    </row>
    <row r="139" ht="12.75" customHeight="1">
      <c r="A139" s="266"/>
      <c r="J139" s="250">
        <f t="shared" si="11"/>
        <v>94</v>
      </c>
      <c r="K139" s="250">
        <f t="shared" si="12"/>
        <v>16.01443754</v>
      </c>
      <c r="L139" s="250">
        <f t="shared" si="13"/>
        <v>769.1855269</v>
      </c>
      <c r="M139" s="250">
        <f t="shared" si="14"/>
        <v>743.5680745</v>
      </c>
      <c r="N139" s="250">
        <f t="shared" si="1"/>
        <v>44.77016362</v>
      </c>
      <c r="O139" s="250">
        <f t="shared" si="2"/>
        <v>26.99340845</v>
      </c>
      <c r="P139" s="250" t="str">
        <f t="shared" si="3"/>
        <v>True</v>
      </c>
      <c r="Q139" s="250">
        <f t="shared" si="4"/>
        <v>26.99340845</v>
      </c>
      <c r="R139" s="250">
        <f t="shared" si="15"/>
        <v>24.6867395</v>
      </c>
      <c r="S139" s="250">
        <f t="shared" si="5"/>
        <v>0.4481092782</v>
      </c>
      <c r="T139" s="250">
        <f t="shared" si="6"/>
        <v>1.124503508</v>
      </c>
      <c r="U139" s="250">
        <f t="shared" si="7"/>
        <v>45.1583482</v>
      </c>
      <c r="V139" s="368">
        <f t="shared" si="8"/>
        <v>58.24141479</v>
      </c>
      <c r="W139" s="250" t="str">
        <f t="shared" si="9"/>
        <v>False</v>
      </c>
      <c r="X139" s="269">
        <f t="shared" si="10"/>
        <v>2.093570742</v>
      </c>
    </row>
    <row r="140" ht="12.75" customHeight="1">
      <c r="A140" s="266"/>
      <c r="I140" s="371"/>
      <c r="J140" s="371">
        <f t="shared" si="11"/>
        <v>95</v>
      </c>
      <c r="K140" s="250">
        <f t="shared" si="12"/>
        <v>16.15125084</v>
      </c>
      <c r="L140" s="250">
        <f t="shared" si="13"/>
        <v>784.4060649</v>
      </c>
      <c r="M140" s="250">
        <f t="shared" si="14"/>
        <v>758.40249</v>
      </c>
      <c r="N140" s="250">
        <f t="shared" si="1"/>
        <v>45.054264</v>
      </c>
      <c r="O140" s="250">
        <f t="shared" si="2"/>
        <v>27.06452889</v>
      </c>
      <c r="P140" s="250" t="str">
        <f t="shared" si="3"/>
        <v>True</v>
      </c>
      <c r="Q140" s="250">
        <f t="shared" si="4"/>
        <v>27.06452889</v>
      </c>
      <c r="R140" s="250">
        <f t="shared" si="15"/>
        <v>25.06604853</v>
      </c>
      <c r="S140" s="250">
        <f t="shared" si="5"/>
        <v>0.4517044922</v>
      </c>
      <c r="T140" s="250">
        <f t="shared" si="6"/>
        <v>1.133109513</v>
      </c>
      <c r="U140" s="250">
        <f t="shared" si="7"/>
        <v>45.85220125</v>
      </c>
      <c r="V140" s="368">
        <f t="shared" si="8"/>
        <v>58.55253211</v>
      </c>
      <c r="W140" s="250" t="str">
        <f t="shared" si="9"/>
        <v>False</v>
      </c>
      <c r="X140" s="269">
        <f t="shared" si="10"/>
        <v>2.113211971</v>
      </c>
    </row>
    <row r="141" ht="12.75" customHeight="1">
      <c r="A141" s="266"/>
      <c r="J141" s="250">
        <f t="shared" si="11"/>
        <v>96</v>
      </c>
      <c r="K141" s="250">
        <f t="shared" si="12"/>
        <v>16.28769385</v>
      </c>
      <c r="L141" s="250">
        <f t="shared" si="13"/>
        <v>799.7562324</v>
      </c>
      <c r="M141" s="250">
        <f t="shared" si="14"/>
        <v>773.3650055</v>
      </c>
      <c r="N141" s="250">
        <f t="shared" si="1"/>
        <v>45.33701644</v>
      </c>
      <c r="O141" s="250">
        <f t="shared" si="2"/>
        <v>27.134868</v>
      </c>
      <c r="P141" s="250" t="str">
        <f t="shared" si="3"/>
        <v>True</v>
      </c>
      <c r="Q141" s="250">
        <f t="shared" si="4"/>
        <v>27.134868</v>
      </c>
      <c r="R141" s="250">
        <f t="shared" si="15"/>
        <v>25.44692251</v>
      </c>
      <c r="S141" s="250">
        <f t="shared" si="5"/>
        <v>0.4552885795</v>
      </c>
      <c r="T141" s="250">
        <f t="shared" si="6"/>
        <v>1.141685752</v>
      </c>
      <c r="U141" s="250">
        <f t="shared" si="7"/>
        <v>46.54891698</v>
      </c>
      <c r="V141" s="368">
        <f t="shared" si="8"/>
        <v>58.86186612</v>
      </c>
      <c r="W141" s="250" t="str">
        <f t="shared" si="9"/>
        <v>False</v>
      </c>
      <c r="X141" s="269">
        <f t="shared" si="10"/>
        <v>2.132816239</v>
      </c>
    </row>
    <row r="142" ht="12.75" customHeight="1">
      <c r="A142" s="270"/>
      <c r="B142" s="371"/>
      <c r="C142" s="371"/>
      <c r="D142" s="371"/>
      <c r="E142" s="371"/>
      <c r="F142" s="371"/>
      <c r="G142" s="371"/>
      <c r="H142" s="371"/>
      <c r="J142" s="250">
        <f t="shared" si="11"/>
        <v>97</v>
      </c>
      <c r="K142" s="250">
        <f t="shared" si="12"/>
        <v>16.4237716</v>
      </c>
      <c r="L142" s="250">
        <f t="shared" si="13"/>
        <v>815.2356996</v>
      </c>
      <c r="M142" s="250">
        <f t="shared" si="14"/>
        <v>788.4553018</v>
      </c>
      <c r="N142" s="250">
        <f t="shared" si="1"/>
        <v>45.61844182</v>
      </c>
      <c r="O142" s="250">
        <f t="shared" si="2"/>
        <v>27.20444272</v>
      </c>
      <c r="P142" s="250" t="str">
        <f t="shared" si="3"/>
        <v>True</v>
      </c>
      <c r="Q142" s="250">
        <f t="shared" si="4"/>
        <v>27.20444272</v>
      </c>
      <c r="R142" s="250">
        <f t="shared" si="15"/>
        <v>25.82935049</v>
      </c>
      <c r="S142" s="250">
        <f t="shared" si="5"/>
        <v>0.4588616936</v>
      </c>
      <c r="T142" s="250">
        <f t="shared" si="6"/>
        <v>1.150232647</v>
      </c>
      <c r="U142" s="250">
        <f t="shared" si="7"/>
        <v>47.24847537</v>
      </c>
      <c r="V142" s="368">
        <f t="shared" si="8"/>
        <v>59.1694462</v>
      </c>
      <c r="W142" s="250" t="str">
        <f t="shared" si="9"/>
        <v>False</v>
      </c>
      <c r="X142" s="269">
        <f t="shared" si="10"/>
        <v>2.15238401</v>
      </c>
    </row>
    <row r="143" ht="12.75" customHeight="1">
      <c r="A143" s="266"/>
      <c r="J143" s="250">
        <f t="shared" si="11"/>
        <v>98</v>
      </c>
      <c r="K143" s="250">
        <f t="shared" si="12"/>
        <v>16.55948895</v>
      </c>
      <c r="L143" s="250">
        <f t="shared" si="13"/>
        <v>830.8441412</v>
      </c>
      <c r="M143" s="250">
        <f t="shared" si="14"/>
        <v>803.6730638</v>
      </c>
      <c r="N143" s="250">
        <f t="shared" si="1"/>
        <v>45.89856048</v>
      </c>
      <c r="O143" s="250">
        <f t="shared" si="2"/>
        <v>27.27326947</v>
      </c>
      <c r="P143" s="250" t="str">
        <f t="shared" si="3"/>
        <v>True</v>
      </c>
      <c r="Q143" s="250">
        <f t="shared" si="4"/>
        <v>27.27326947</v>
      </c>
      <c r="R143" s="250">
        <f t="shared" si="15"/>
        <v>26.21332172</v>
      </c>
      <c r="S143" s="250">
        <f t="shared" si="5"/>
        <v>0.4624239844</v>
      </c>
      <c r="T143" s="250">
        <f t="shared" si="6"/>
        <v>1.158750611</v>
      </c>
      <c r="U143" s="250">
        <f t="shared" si="7"/>
        <v>47.95085676</v>
      </c>
      <c r="V143" s="368">
        <f t="shared" si="8"/>
        <v>59.47530095</v>
      </c>
      <c r="W143" s="250" t="str">
        <f t="shared" si="9"/>
        <v>False</v>
      </c>
      <c r="X143" s="269">
        <f t="shared" si="10"/>
        <v>2.171915742</v>
      </c>
    </row>
    <row r="144" ht="12.75" customHeight="1">
      <c r="A144" s="266"/>
      <c r="J144" s="250">
        <f t="shared" si="11"/>
        <v>99</v>
      </c>
      <c r="K144" s="250">
        <f t="shared" si="12"/>
        <v>16.69485068</v>
      </c>
      <c r="L144" s="250">
        <f t="shared" si="13"/>
        <v>846.5812362</v>
      </c>
      <c r="M144" s="250">
        <f t="shared" si="14"/>
        <v>819.0179804</v>
      </c>
      <c r="N144" s="250">
        <f t="shared" si="1"/>
        <v>46.17739221</v>
      </c>
      <c r="O144" s="250">
        <f t="shared" si="2"/>
        <v>27.34136411</v>
      </c>
      <c r="P144" s="250" t="str">
        <f t="shared" si="3"/>
        <v>True</v>
      </c>
      <c r="Q144" s="250">
        <f t="shared" si="4"/>
        <v>27.34136411</v>
      </c>
      <c r="R144" s="250">
        <f t="shared" si="15"/>
        <v>26.59882563</v>
      </c>
      <c r="S144" s="250">
        <f t="shared" si="5"/>
        <v>0.4659755983</v>
      </c>
      <c r="T144" s="250">
        <f t="shared" si="6"/>
        <v>1.167240045</v>
      </c>
      <c r="U144" s="250">
        <f t="shared" si="7"/>
        <v>48.65604182</v>
      </c>
      <c r="V144" s="368">
        <f t="shared" si="8"/>
        <v>59.77945819</v>
      </c>
      <c r="W144" s="250" t="str">
        <f t="shared" si="9"/>
        <v>False</v>
      </c>
      <c r="X144" s="269">
        <f t="shared" si="10"/>
        <v>2.191411878</v>
      </c>
    </row>
    <row r="145" ht="12.75" customHeight="1">
      <c r="A145" s="266"/>
      <c r="J145" s="250">
        <f t="shared" si="11"/>
        <v>100</v>
      </c>
      <c r="K145" s="250">
        <f>species19!$C$29*(R144^species19!$C$30)*U144</f>
        <v>-22.26987034</v>
      </c>
      <c r="L145" s="250">
        <f t="shared" si="13"/>
        <v>823.3469357</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0.724</v>
      </c>
      <c r="E3" s="276">
        <v>0.8</v>
      </c>
      <c r="F3" s="277">
        <v>0.8637</v>
      </c>
      <c r="G3" s="277">
        <v>0.724</v>
      </c>
      <c r="H3" s="277" t="s">
        <v>2311</v>
      </c>
      <c r="X3" s="269"/>
    </row>
    <row r="4" ht="12.75" customHeight="1">
      <c r="A4" s="273"/>
      <c r="B4" s="278" t="s">
        <v>2312</v>
      </c>
      <c r="C4" s="279">
        <v>1.0436</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0.2902</v>
      </c>
      <c r="E7" s="276">
        <v>0.04</v>
      </c>
      <c r="F7" s="277">
        <v>0.1164</v>
      </c>
      <c r="G7" s="277">
        <v>0.2902</v>
      </c>
      <c r="H7" s="277" t="s">
        <v>2311</v>
      </c>
      <c r="X7" s="269"/>
    </row>
    <row r="8" ht="12.75" customHeight="1">
      <c r="A8" s="289"/>
      <c r="B8" s="290" t="s">
        <v>2315</v>
      </c>
      <c r="C8" s="291">
        <v>0.9715</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0.35</v>
      </c>
      <c r="E11" s="276">
        <v>0.25</v>
      </c>
      <c r="F11" s="277">
        <v>0.15</v>
      </c>
      <c r="G11" s="277">
        <v>0.55</v>
      </c>
      <c r="H11" s="277" t="s">
        <v>2311</v>
      </c>
      <c r="X11" s="269"/>
    </row>
    <row r="12" ht="12.75" customHeight="1">
      <c r="A12" s="295"/>
      <c r="B12" s="296" t="s">
        <v>2318</v>
      </c>
      <c r="C12" s="297">
        <v>0.7092</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0.033285115</v>
      </c>
      <c r="E15" s="276">
        <v>0.03</v>
      </c>
      <c r="F15" s="277">
        <v>0.0265</v>
      </c>
      <c r="G15" s="277">
        <v>0.0303</v>
      </c>
      <c r="H15" s="277" t="s">
        <v>2311</v>
      </c>
      <c r="X15" s="269"/>
    </row>
    <row r="16" ht="12.75" customHeight="1">
      <c r="A16" s="266"/>
      <c r="B16" s="302" t="s">
        <v>153</v>
      </c>
      <c r="C16" s="303">
        <v>0.401686947</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79.46295578</v>
      </c>
      <c r="D19" s="250"/>
      <c r="E19" s="276">
        <v>100.0</v>
      </c>
      <c r="F19" s="277">
        <v>160.81198</v>
      </c>
      <c r="G19" s="277">
        <v>80.2588695</v>
      </c>
      <c r="H19" s="277" t="s">
        <v>2311</v>
      </c>
      <c r="X19" s="269"/>
    </row>
    <row r="20" ht="12.75" customHeight="1">
      <c r="A20" s="306"/>
      <c r="B20" s="307" t="s">
        <v>158</v>
      </c>
      <c r="C20" s="308">
        <v>0.920817092</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species'!X27</f>
        <v>21.336</v>
      </c>
      <c r="E24" s="276" t="s">
        <v>2324</v>
      </c>
      <c r="F24" s="277">
        <v>31.464273</v>
      </c>
      <c r="G24" s="277">
        <v>30.112785</v>
      </c>
      <c r="H24" s="277" t="s">
        <v>2311</v>
      </c>
      <c r="X24" s="269"/>
    </row>
    <row r="25" ht="12.75" customHeight="1">
      <c r="A25" s="266"/>
      <c r="B25" s="314" t="s">
        <v>170</v>
      </c>
      <c r="C25" s="315">
        <v>5.4</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0.78</v>
      </c>
      <c r="D28" s="250"/>
      <c r="E28" s="276">
        <v>1.5</v>
      </c>
      <c r="F28" s="277">
        <v>1.5056</v>
      </c>
      <c r="G28" s="277">
        <v>0.58408</v>
      </c>
      <c r="H28" s="277" t="s">
        <v>2311</v>
      </c>
      <c r="X28" s="269"/>
    </row>
    <row r="29" ht="12.75" customHeight="1">
      <c r="A29" s="266"/>
      <c r="B29" s="318" t="s">
        <v>133</v>
      </c>
      <c r="C29" s="319">
        <v>-0.4577</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species'!X10</f>
        <v>0.0000016521</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0.09851581164</v>
      </c>
      <c r="E35" s="276"/>
      <c r="F35" s="277"/>
      <c r="G35" s="277"/>
      <c r="H35" s="277"/>
      <c r="X35" s="269"/>
    </row>
    <row r="36" ht="12.75" customHeight="1">
      <c r="A36" s="330" t="s">
        <v>117</v>
      </c>
      <c r="B36" s="338"/>
      <c r="C36" s="339">
        <f>C31/C35</f>
        <v>0.00001676989686</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species'!X5</f>
        <v>450</v>
      </c>
      <c r="E39" s="276" t="s">
        <v>2324</v>
      </c>
      <c r="F39" s="277">
        <v>995.76</v>
      </c>
      <c r="G39" s="277">
        <v>764.3</v>
      </c>
      <c r="H39" s="277"/>
      <c r="X39" s="269"/>
    </row>
    <row r="40" ht="12.75" customHeight="1">
      <c r="A40" s="350" t="s">
        <v>2339</v>
      </c>
      <c r="B40" s="351"/>
      <c r="C40" s="352">
        <f>C39/2</f>
        <v>225</v>
      </c>
      <c r="E40" s="353" t="s">
        <v>2340</v>
      </c>
      <c r="F40" s="277"/>
      <c r="G40" s="277"/>
      <c r="H40" s="277"/>
      <c r="J40" s="354" t="s">
        <v>2341</v>
      </c>
      <c r="K40" s="355">
        <f t="array" ref="K40">INDEX(J:J,MATCH("True",P:P,0))</f>
        <v>10</v>
      </c>
      <c r="L40" s="356">
        <f>'All species'!X30</f>
        <v>10</v>
      </c>
      <c r="X40" s="269"/>
    </row>
    <row r="41" ht="12.75" customHeight="1">
      <c r="A41" s="382" t="s">
        <v>2342</v>
      </c>
      <c r="B41" s="351"/>
      <c r="C41" s="352">
        <f>'All species'!X6</f>
        <v>10.5</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0.0000016521</v>
      </c>
      <c r="L45" s="250">
        <f>K45</f>
        <v>0.0000016521</v>
      </c>
      <c r="M45" s="250">
        <f>L45*C44</f>
        <v>0.000001635579</v>
      </c>
      <c r="N45" s="250">
        <f t="shared" ref="N45:N144" si="1">($C$19*(S45^$C$20))-$C$21</f>
        <v>0.02507142068</v>
      </c>
      <c r="O45" s="250">
        <f t="shared" ref="O45:O144" si="2">$C$24+($C$25*(LN(S45)))</f>
        <v>-25.93844318</v>
      </c>
      <c r="P45" s="250" t="str">
        <f t="shared" ref="P45:P146" si="3">IF(P44="True", "True", IF(O45&gt;N45,"True","False"))</f>
        <v>False</v>
      </c>
      <c r="Q45" s="250">
        <f t="shared" ref="Q45:Q146" si="4">IF(P45="True", O45, N45)</f>
        <v>0.02507142068</v>
      </c>
      <c r="R45" s="250">
        <f>L45-M45</f>
        <v>0.000000016521</v>
      </c>
      <c r="S45" s="250">
        <f t="shared" ref="S45:S144" si="5">$C$15*(M45^$C$16)</f>
        <v>0.0001577456684</v>
      </c>
      <c r="T45" s="250">
        <f t="shared" ref="T45:T144" si="6">(((R45/$C$41)/$C$44)^0.5)*0.7071067812</f>
        <v>0.00002818973031</v>
      </c>
      <c r="U45" s="250">
        <f t="shared" ref="U45:U144" si="7">(((R45/$C$38)/$C$42)/2)</f>
        <v>0.00000003022112623</v>
      </c>
      <c r="V45" s="368">
        <f t="shared" ref="V45:V144" si="8">0.79*((($C$41*1000000000)/(9.81*$C$39))^0.33)*(S45^0.6667)</f>
        <v>0.2930804738</v>
      </c>
      <c r="W45" s="250" t="str">
        <f t="shared" ref="W45:W146" si="9">IF(Q45&gt;V45,"True","False")</f>
        <v>False</v>
      </c>
      <c r="X45" s="269">
        <f t="shared" ref="X45:X146" si="10">$C$33*(K45^$C$34)</f>
        <v>0.00000004485735264</v>
      </c>
    </row>
    <row r="46" ht="12.75" customHeight="1">
      <c r="A46" s="370" t="s">
        <v>2361</v>
      </c>
      <c r="C46" s="356">
        <f>'All species'!X33</f>
        <v>2</v>
      </c>
      <c r="J46" s="368">
        <f t="shared" ref="J46:J146" si="11">J45+1</f>
        <v>1</v>
      </c>
      <c r="K46" s="250">
        <f t="shared" ref="K46:K144" si="12">$C$28*(R45^$C$29)*U45</f>
        <v>0.00008594290289</v>
      </c>
      <c r="L46" s="250">
        <f t="shared" ref="L46:L146" si="13">M45+R45+K46</f>
        <v>0.00008759500289</v>
      </c>
      <c r="M46" s="250">
        <f t="shared" ref="M46:M144" si="14">M45+($C$3*(K46^$C$4))</f>
        <v>0.0000430050666</v>
      </c>
      <c r="N46" s="250">
        <f t="shared" si="1"/>
        <v>0.08401419143</v>
      </c>
      <c r="O46" s="250">
        <f t="shared" si="2"/>
        <v>-18.84692775</v>
      </c>
      <c r="P46" s="250" t="str">
        <f t="shared" si="3"/>
        <v>False</v>
      </c>
      <c r="Q46" s="250">
        <f t="shared" si="4"/>
        <v>0.08401419143</v>
      </c>
      <c r="R46" s="250">
        <f t="shared" ref="R46:R144" si="15">IF(P46="False",$C$7*(M46^$C$8),$C$11*(M46^$C$12))</f>
        <v>0.00001662117505</v>
      </c>
      <c r="S46" s="250">
        <f t="shared" si="5"/>
        <v>0.0005865322422</v>
      </c>
      <c r="T46" s="250">
        <f t="shared" si="6"/>
        <v>0.0008941360743</v>
      </c>
      <c r="U46" s="250">
        <f t="shared" si="7"/>
        <v>0.00003040437197</v>
      </c>
      <c r="V46" s="368">
        <f t="shared" si="8"/>
        <v>0.7034429177</v>
      </c>
      <c r="W46" s="250" t="str">
        <f t="shared" si="9"/>
        <v>False</v>
      </c>
      <c r="X46" s="269">
        <f t="shared" si="10"/>
        <v>0.000003433029188</v>
      </c>
    </row>
    <row r="47" ht="12.75" customHeight="1">
      <c r="A47" s="370" t="s">
        <v>2362</v>
      </c>
      <c r="C47" s="356">
        <f>'All species'!X34</f>
        <v>2</v>
      </c>
      <c r="J47" s="368">
        <f t="shared" si="11"/>
        <v>2</v>
      </c>
      <c r="K47" s="250">
        <f t="shared" si="12"/>
        <v>0.003652025228</v>
      </c>
      <c r="L47" s="250">
        <f t="shared" si="13"/>
        <v>0.003711651469</v>
      </c>
      <c r="M47" s="250">
        <f t="shared" si="14"/>
        <v>0.002113140731</v>
      </c>
      <c r="N47" s="250">
        <f t="shared" si="1"/>
        <v>0.3547899317</v>
      </c>
      <c r="O47" s="250">
        <f t="shared" si="2"/>
        <v>-10.39908634</v>
      </c>
      <c r="P47" s="250" t="str">
        <f t="shared" si="3"/>
        <v>False</v>
      </c>
      <c r="Q47" s="250">
        <f t="shared" si="4"/>
        <v>0.3547899317</v>
      </c>
      <c r="R47" s="250">
        <f t="shared" si="15"/>
        <v>0.0007309124664</v>
      </c>
      <c r="S47" s="250">
        <f t="shared" si="5"/>
        <v>0.002803552713</v>
      </c>
      <c r="T47" s="250">
        <f t="shared" si="6"/>
        <v>0.005929327516</v>
      </c>
      <c r="U47" s="250">
        <f t="shared" si="7"/>
        <v>0.001337025477</v>
      </c>
      <c r="V47" s="368">
        <f t="shared" si="8"/>
        <v>1.996163296</v>
      </c>
      <c r="W47" s="250" t="str">
        <f t="shared" si="9"/>
        <v>False</v>
      </c>
      <c r="X47" s="269">
        <f t="shared" si="10"/>
        <v>0.0002104207075</v>
      </c>
    </row>
    <row r="48" ht="12.75" customHeight="1">
      <c r="A48" s="266"/>
      <c r="J48" s="368">
        <f t="shared" si="11"/>
        <v>3</v>
      </c>
      <c r="K48" s="250">
        <f t="shared" si="12"/>
        <v>0.0284212455</v>
      </c>
      <c r="L48" s="250">
        <f t="shared" si="13"/>
        <v>0.0312652987</v>
      </c>
      <c r="M48" s="250">
        <f t="shared" si="14"/>
        <v>0.01973129919</v>
      </c>
      <c r="N48" s="250">
        <f t="shared" si="1"/>
        <v>0.8106607503</v>
      </c>
      <c r="O48" s="250">
        <f t="shared" si="2"/>
        <v>-5.553228813</v>
      </c>
      <c r="P48" s="250" t="str">
        <f t="shared" si="3"/>
        <v>False</v>
      </c>
      <c r="Q48" s="250">
        <f t="shared" si="4"/>
        <v>0.8106607503</v>
      </c>
      <c r="R48" s="250">
        <f t="shared" si="15"/>
        <v>0.006403850035</v>
      </c>
      <c r="S48" s="250">
        <f t="shared" si="5"/>
        <v>0.006877591113</v>
      </c>
      <c r="T48" s="250">
        <f t="shared" si="6"/>
        <v>0.01755065511</v>
      </c>
      <c r="U48" s="250">
        <f t="shared" si="7"/>
        <v>0.01171427639</v>
      </c>
      <c r="V48" s="368">
        <f t="shared" si="8"/>
        <v>3.631010245</v>
      </c>
      <c r="W48" s="250" t="str">
        <f t="shared" si="9"/>
        <v>False</v>
      </c>
      <c r="X48" s="269">
        <f t="shared" si="10"/>
        <v>0.002001055785</v>
      </c>
    </row>
    <row r="49" ht="12.75" customHeight="1">
      <c r="A49" s="266"/>
      <c r="J49" s="368">
        <f t="shared" si="11"/>
        <v>4</v>
      </c>
      <c r="K49" s="250">
        <f t="shared" si="12"/>
        <v>0.09221508134</v>
      </c>
      <c r="L49" s="250">
        <f t="shared" si="13"/>
        <v>0.1183502306</v>
      </c>
      <c r="M49" s="250">
        <f t="shared" si="14"/>
        <v>0.07990488399</v>
      </c>
      <c r="N49" s="250">
        <f t="shared" si="1"/>
        <v>1.359912324</v>
      </c>
      <c r="O49" s="250">
        <f t="shared" si="2"/>
        <v>-2.519445415</v>
      </c>
      <c r="P49" s="250" t="str">
        <f t="shared" si="3"/>
        <v>False</v>
      </c>
      <c r="Q49" s="250">
        <f t="shared" si="4"/>
        <v>1.359912324</v>
      </c>
      <c r="R49" s="250">
        <f t="shared" si="15"/>
        <v>0.02491996303</v>
      </c>
      <c r="S49" s="250">
        <f t="shared" si="5"/>
        <v>0.0120622435</v>
      </c>
      <c r="T49" s="250">
        <f t="shared" si="6"/>
        <v>0.03462154561</v>
      </c>
      <c r="U49" s="250">
        <f t="shared" si="7"/>
        <v>0.04558497356</v>
      </c>
      <c r="V49" s="368">
        <f t="shared" si="8"/>
        <v>5.280764089</v>
      </c>
      <c r="W49" s="250" t="str">
        <f t="shared" si="9"/>
        <v>False</v>
      </c>
      <c r="X49" s="269">
        <f t="shared" si="10"/>
        <v>0.007283804201</v>
      </c>
    </row>
    <row r="50" ht="12.75" customHeight="1">
      <c r="A50" s="266"/>
      <c r="J50" s="368">
        <f t="shared" si="11"/>
        <v>5</v>
      </c>
      <c r="K50" s="250">
        <f t="shared" si="12"/>
        <v>0.192671096</v>
      </c>
      <c r="L50" s="250">
        <f t="shared" si="13"/>
        <v>0.297495943</v>
      </c>
      <c r="M50" s="250">
        <f t="shared" si="14"/>
        <v>0.2097343098</v>
      </c>
      <c r="N50" s="250">
        <f t="shared" si="1"/>
        <v>1.943239288</v>
      </c>
      <c r="O50" s="250">
        <f t="shared" si="2"/>
        <v>-0.4262448407</v>
      </c>
      <c r="P50" s="250" t="str">
        <f t="shared" si="3"/>
        <v>False</v>
      </c>
      <c r="Q50" s="250">
        <f t="shared" si="4"/>
        <v>1.943239288</v>
      </c>
      <c r="R50" s="250">
        <f t="shared" si="15"/>
        <v>0.06363547777</v>
      </c>
      <c r="S50" s="250">
        <f t="shared" si="5"/>
        <v>0.01777352407</v>
      </c>
      <c r="T50" s="250">
        <f t="shared" si="6"/>
        <v>0.05532512577</v>
      </c>
      <c r="U50" s="250">
        <f t="shared" si="7"/>
        <v>0.1164055327</v>
      </c>
      <c r="V50" s="368">
        <f t="shared" si="8"/>
        <v>6.838056448</v>
      </c>
      <c r="W50" s="250" t="str">
        <f t="shared" si="9"/>
        <v>False</v>
      </c>
      <c r="X50" s="269">
        <f t="shared" si="10"/>
        <v>0.01635453893</v>
      </c>
    </row>
    <row r="51" ht="12.75" customHeight="1">
      <c r="A51" s="266"/>
      <c r="J51" s="368">
        <f t="shared" si="11"/>
        <v>6</v>
      </c>
      <c r="K51" s="250">
        <f t="shared" si="12"/>
        <v>0.3203428623</v>
      </c>
      <c r="L51" s="250">
        <f t="shared" si="13"/>
        <v>0.5937126499</v>
      </c>
      <c r="M51" s="250">
        <f t="shared" si="14"/>
        <v>0.4304323284</v>
      </c>
      <c r="N51" s="250">
        <f t="shared" si="1"/>
        <v>2.535221895</v>
      </c>
      <c r="O51" s="250">
        <f t="shared" si="2"/>
        <v>1.133233365</v>
      </c>
      <c r="P51" s="250" t="str">
        <f t="shared" si="3"/>
        <v>False</v>
      </c>
      <c r="Q51" s="250">
        <f t="shared" si="4"/>
        <v>2.535221895</v>
      </c>
      <c r="R51" s="250">
        <f t="shared" si="15"/>
        <v>0.1279487364</v>
      </c>
      <c r="S51" s="250">
        <f t="shared" si="5"/>
        <v>0.02372435597</v>
      </c>
      <c r="T51" s="250">
        <f t="shared" si="6"/>
        <v>0.07844960406</v>
      </c>
      <c r="U51" s="250">
        <f t="shared" si="7"/>
        <v>0.2340508997</v>
      </c>
      <c r="V51" s="368">
        <f t="shared" si="8"/>
        <v>8.289928515</v>
      </c>
      <c r="W51" s="250" t="str">
        <f t="shared" si="9"/>
        <v>False</v>
      </c>
      <c r="X51" s="269">
        <f t="shared" si="10"/>
        <v>0.0285764845</v>
      </c>
    </row>
    <row r="52" ht="12.75" customHeight="1">
      <c r="A52" s="266"/>
      <c r="J52" s="250">
        <f t="shared" si="11"/>
        <v>7</v>
      </c>
      <c r="K52" s="250">
        <f t="shared" si="12"/>
        <v>0.467858517</v>
      </c>
      <c r="L52" s="250">
        <f t="shared" si="13"/>
        <v>1.026239582</v>
      </c>
      <c r="M52" s="250">
        <f t="shared" si="14"/>
        <v>0.7581275435</v>
      </c>
      <c r="N52" s="250">
        <f t="shared" si="1"/>
        <v>3.125693305</v>
      </c>
      <c r="O52" s="250">
        <f t="shared" si="2"/>
        <v>2.361082785</v>
      </c>
      <c r="P52" s="250" t="str">
        <f t="shared" si="3"/>
        <v>False</v>
      </c>
      <c r="Q52" s="250">
        <f t="shared" si="4"/>
        <v>3.125693305</v>
      </c>
      <c r="R52" s="250">
        <f t="shared" si="15"/>
        <v>0.2217517361</v>
      </c>
      <c r="S52" s="250">
        <f t="shared" si="5"/>
        <v>0.029781331</v>
      </c>
      <c r="T52" s="250">
        <f t="shared" si="6"/>
        <v>0.1032776315</v>
      </c>
      <c r="U52" s="250">
        <f t="shared" si="7"/>
        <v>0.4056405307</v>
      </c>
      <c r="V52" s="368">
        <f t="shared" si="8"/>
        <v>9.646887009</v>
      </c>
      <c r="W52" s="250" t="str">
        <f t="shared" si="9"/>
        <v>False</v>
      </c>
      <c r="X52" s="269">
        <f t="shared" si="10"/>
        <v>0.04330917279</v>
      </c>
    </row>
    <row r="53" ht="12.75" customHeight="1">
      <c r="A53" s="266"/>
      <c r="J53" s="250">
        <f t="shared" si="11"/>
        <v>8</v>
      </c>
      <c r="K53" s="250">
        <f t="shared" si="12"/>
        <v>0.630423808</v>
      </c>
      <c r="L53" s="250">
        <f t="shared" si="13"/>
        <v>1.610303088</v>
      </c>
      <c r="M53" s="250">
        <f t="shared" si="14"/>
        <v>1.205464886</v>
      </c>
      <c r="N53" s="250">
        <f t="shared" si="1"/>
        <v>3.710605481</v>
      </c>
      <c r="O53" s="250">
        <f t="shared" si="2"/>
        <v>3.367048393</v>
      </c>
      <c r="P53" s="250" t="str">
        <f t="shared" si="3"/>
        <v>False</v>
      </c>
      <c r="Q53" s="250">
        <f t="shared" si="4"/>
        <v>3.710605481</v>
      </c>
      <c r="R53" s="250">
        <f t="shared" si="15"/>
        <v>0.3479678081</v>
      </c>
      <c r="S53" s="250">
        <f t="shared" si="5"/>
        <v>0.035879699</v>
      </c>
      <c r="T53" s="250">
        <f t="shared" si="6"/>
        <v>0.1293725949</v>
      </c>
      <c r="U53" s="250">
        <f t="shared" si="7"/>
        <v>0.636521945</v>
      </c>
      <c r="V53" s="368">
        <f t="shared" si="8"/>
        <v>10.92260798</v>
      </c>
      <c r="W53" s="250" t="str">
        <f t="shared" si="9"/>
        <v>False</v>
      </c>
      <c r="X53" s="269">
        <f t="shared" si="10"/>
        <v>0.06008303605</v>
      </c>
    </row>
    <row r="54" ht="12.75" customHeight="1">
      <c r="A54" s="266"/>
      <c r="J54" s="250">
        <f t="shared" si="11"/>
        <v>9</v>
      </c>
      <c r="K54" s="250">
        <f t="shared" si="12"/>
        <v>0.8049067189</v>
      </c>
      <c r="L54" s="250">
        <f t="shared" si="13"/>
        <v>2.358339413</v>
      </c>
      <c r="M54" s="250">
        <f t="shared" si="14"/>
        <v>1.782729087</v>
      </c>
      <c r="N54" s="250">
        <f t="shared" si="1"/>
        <v>4.288434842</v>
      </c>
      <c r="O54" s="250">
        <f t="shared" si="2"/>
        <v>4.215777768</v>
      </c>
      <c r="P54" s="250" t="str">
        <f t="shared" si="3"/>
        <v>False</v>
      </c>
      <c r="Q54" s="250">
        <f t="shared" si="4"/>
        <v>4.288434842</v>
      </c>
      <c r="R54" s="250">
        <f t="shared" si="15"/>
        <v>0.5088934089</v>
      </c>
      <c r="S54" s="250">
        <f t="shared" si="5"/>
        <v>0.04198631596</v>
      </c>
      <c r="T54" s="250">
        <f t="shared" si="6"/>
        <v>0.1564538189</v>
      </c>
      <c r="U54" s="250">
        <f t="shared" si="7"/>
        <v>0.9308959474</v>
      </c>
      <c r="V54" s="368">
        <f t="shared" si="8"/>
        <v>12.12926845</v>
      </c>
      <c r="W54" s="250" t="str">
        <f t="shared" si="9"/>
        <v>False</v>
      </c>
      <c r="X54" s="269">
        <f t="shared" si="10"/>
        <v>0.07856553124</v>
      </c>
    </row>
    <row r="55" ht="12.75" customHeight="1">
      <c r="A55" s="266"/>
      <c r="I55" s="371"/>
      <c r="J55" s="371">
        <f t="shared" si="11"/>
        <v>10</v>
      </c>
      <c r="K55" s="250">
        <f t="shared" si="12"/>
        <v>0.9891738895</v>
      </c>
      <c r="L55" s="250">
        <f t="shared" si="13"/>
        <v>3.280796385</v>
      </c>
      <c r="M55" s="250">
        <f t="shared" si="14"/>
        <v>2.498551178</v>
      </c>
      <c r="N55" s="250">
        <f t="shared" si="1"/>
        <v>4.858747459</v>
      </c>
      <c r="O55" s="250">
        <f t="shared" si="2"/>
        <v>4.947994632</v>
      </c>
      <c r="P55" s="250" t="str">
        <f t="shared" si="3"/>
        <v>True</v>
      </c>
      <c r="Q55" s="250">
        <f t="shared" si="4"/>
        <v>4.947994632</v>
      </c>
      <c r="R55" s="250">
        <f t="shared" si="15"/>
        <v>0.6700520666</v>
      </c>
      <c r="S55" s="250">
        <f t="shared" si="5"/>
        <v>0.04808351862</v>
      </c>
      <c r="T55" s="250">
        <f t="shared" si="6"/>
        <v>0.1795258662</v>
      </c>
      <c r="U55" s="250">
        <f t="shared" si="7"/>
        <v>1.22569627</v>
      </c>
      <c r="V55" s="368">
        <f t="shared" si="8"/>
        <v>13.27686538</v>
      </c>
      <c r="W55" s="250" t="str">
        <f t="shared" si="9"/>
        <v>False</v>
      </c>
      <c r="X55" s="269">
        <f t="shared" si="10"/>
        <v>0.09851581164</v>
      </c>
    </row>
    <row r="56" ht="12.75" customHeight="1">
      <c r="A56" s="266"/>
      <c r="J56" s="250">
        <f t="shared" si="11"/>
        <v>11</v>
      </c>
      <c r="K56" s="250">
        <f t="shared" si="12"/>
        <v>1.148332307</v>
      </c>
      <c r="L56" s="250">
        <f t="shared" si="13"/>
        <v>4.316935552</v>
      </c>
      <c r="M56" s="250">
        <f t="shared" si="14"/>
        <v>3.334972502</v>
      </c>
      <c r="N56" s="250">
        <f t="shared" si="1"/>
        <v>5.406407623</v>
      </c>
      <c r="O56" s="250">
        <f t="shared" si="2"/>
        <v>5.574332377</v>
      </c>
      <c r="P56" s="250" t="str">
        <f t="shared" si="3"/>
        <v>True</v>
      </c>
      <c r="Q56" s="250">
        <f t="shared" si="4"/>
        <v>5.574332377</v>
      </c>
      <c r="R56" s="250">
        <f t="shared" si="15"/>
        <v>0.8223279909</v>
      </c>
      <c r="S56" s="250">
        <f t="shared" si="5"/>
        <v>0.05399697041</v>
      </c>
      <c r="T56" s="250">
        <f t="shared" si="6"/>
        <v>0.1988819145</v>
      </c>
      <c r="U56" s="250">
        <f t="shared" si="7"/>
        <v>1.504247807</v>
      </c>
      <c r="V56" s="368">
        <f t="shared" si="8"/>
        <v>14.34429911</v>
      </c>
      <c r="W56" s="250" t="str">
        <f t="shared" si="9"/>
        <v>False</v>
      </c>
      <c r="X56" s="269">
        <f t="shared" si="10"/>
        <v>0.1160463125</v>
      </c>
    </row>
    <row r="57" ht="12.75" customHeight="1">
      <c r="A57" s="266"/>
      <c r="J57" s="250">
        <f t="shared" si="11"/>
        <v>12</v>
      </c>
      <c r="K57" s="250">
        <f t="shared" si="12"/>
        <v>1.283210367</v>
      </c>
      <c r="L57" s="250">
        <f t="shared" si="13"/>
        <v>5.44051086</v>
      </c>
      <c r="M57" s="250">
        <f t="shared" si="14"/>
        <v>4.274172781</v>
      </c>
      <c r="N57" s="250">
        <f t="shared" si="1"/>
        <v>5.926073178</v>
      </c>
      <c r="O57" s="250">
        <f t="shared" si="2"/>
        <v>6.112545165</v>
      </c>
      <c r="P57" s="250" t="str">
        <f t="shared" si="3"/>
        <v>True</v>
      </c>
      <c r="Q57" s="250">
        <f t="shared" si="4"/>
        <v>6.112545165</v>
      </c>
      <c r="R57" s="250">
        <f t="shared" si="15"/>
        <v>0.9805468196</v>
      </c>
      <c r="S57" s="250">
        <f t="shared" si="5"/>
        <v>0.05965613398</v>
      </c>
      <c r="T57" s="250">
        <f t="shared" si="6"/>
        <v>0.2171735462</v>
      </c>
      <c r="U57" s="250">
        <f t="shared" si="7"/>
        <v>1.793670432</v>
      </c>
      <c r="V57" s="368">
        <f t="shared" si="8"/>
        <v>15.3298504</v>
      </c>
      <c r="W57" s="250" t="str">
        <f t="shared" si="9"/>
        <v>False</v>
      </c>
      <c r="X57" s="269">
        <f t="shared" si="10"/>
        <v>0.1310912543</v>
      </c>
    </row>
    <row r="58" ht="12.75" customHeight="1">
      <c r="A58" s="266"/>
      <c r="J58" s="250">
        <f t="shared" si="11"/>
        <v>13</v>
      </c>
      <c r="K58" s="250">
        <f t="shared" si="12"/>
        <v>1.411699285</v>
      </c>
      <c r="L58" s="250">
        <f t="shared" si="13"/>
        <v>6.666418885</v>
      </c>
      <c r="M58" s="250">
        <f t="shared" si="14"/>
        <v>5.311723941</v>
      </c>
      <c r="N58" s="250">
        <f t="shared" si="1"/>
        <v>6.42210748</v>
      </c>
      <c r="O58" s="250">
        <f t="shared" si="2"/>
        <v>6.583948755</v>
      </c>
      <c r="P58" s="250" t="str">
        <f t="shared" si="3"/>
        <v>True</v>
      </c>
      <c r="Q58" s="250">
        <f t="shared" si="4"/>
        <v>6.583948755</v>
      </c>
      <c r="R58" s="250">
        <f t="shared" si="15"/>
        <v>1.143944773</v>
      </c>
      <c r="S58" s="250">
        <f t="shared" si="5"/>
        <v>0.0650980072</v>
      </c>
      <c r="T58" s="250">
        <f t="shared" si="6"/>
        <v>0.2345715213</v>
      </c>
      <c r="U58" s="250">
        <f t="shared" si="7"/>
        <v>2.092566998</v>
      </c>
      <c r="V58" s="368">
        <f t="shared" si="8"/>
        <v>16.2485361</v>
      </c>
      <c r="W58" s="250" t="str">
        <f t="shared" si="9"/>
        <v>False</v>
      </c>
      <c r="X58" s="269">
        <f t="shared" si="10"/>
        <v>0.1455684191</v>
      </c>
    </row>
    <row r="59" ht="12.75" customHeight="1">
      <c r="A59" s="266"/>
      <c r="J59" s="250">
        <f t="shared" si="11"/>
        <v>14</v>
      </c>
      <c r="K59" s="250">
        <f t="shared" si="12"/>
        <v>1.534765328</v>
      </c>
      <c r="L59" s="250">
        <f t="shared" si="13"/>
        <v>7.990434041</v>
      </c>
      <c r="M59" s="250">
        <f t="shared" si="14"/>
        <v>6.443842672</v>
      </c>
      <c r="N59" s="250">
        <f t="shared" si="1"/>
        <v>6.897854158</v>
      </c>
      <c r="O59" s="250">
        <f t="shared" si="2"/>
        <v>7.003039386</v>
      </c>
      <c r="P59" s="250" t="str">
        <f t="shared" si="3"/>
        <v>True</v>
      </c>
      <c r="Q59" s="250">
        <f t="shared" si="4"/>
        <v>7.003039386</v>
      </c>
      <c r="R59" s="250">
        <f t="shared" si="15"/>
        <v>1.311938955</v>
      </c>
      <c r="S59" s="250">
        <f t="shared" si="5"/>
        <v>0.07035144429</v>
      </c>
      <c r="T59" s="250">
        <f t="shared" si="6"/>
        <v>0.251205746</v>
      </c>
      <c r="U59" s="250">
        <f t="shared" si="7"/>
        <v>2.399871241</v>
      </c>
      <c r="V59" s="368">
        <f t="shared" si="8"/>
        <v>17.11140139</v>
      </c>
      <c r="W59" s="250" t="str">
        <f t="shared" si="9"/>
        <v>False</v>
      </c>
      <c r="X59" s="269">
        <f t="shared" si="10"/>
        <v>0.1595561098</v>
      </c>
    </row>
    <row r="60" ht="12.75" customHeight="1">
      <c r="A60" s="266"/>
      <c r="I60" s="371"/>
      <c r="J60" s="371">
        <f t="shared" si="11"/>
        <v>15</v>
      </c>
      <c r="K60" s="250">
        <f t="shared" si="12"/>
        <v>1.653154626</v>
      </c>
      <c r="L60" s="250">
        <f t="shared" si="13"/>
        <v>9.408936253</v>
      </c>
      <c r="M60" s="250">
        <f t="shared" si="14"/>
        <v>7.667248402</v>
      </c>
      <c r="N60" s="250">
        <f t="shared" si="1"/>
        <v>7.35593644</v>
      </c>
      <c r="O60" s="250">
        <f t="shared" si="2"/>
        <v>7.380101663</v>
      </c>
      <c r="P60" s="250" t="str">
        <f t="shared" si="3"/>
        <v>True</v>
      </c>
      <c r="Q60" s="250">
        <f t="shared" si="4"/>
        <v>7.380101663</v>
      </c>
      <c r="R60" s="250">
        <f t="shared" si="15"/>
        <v>1.484070053</v>
      </c>
      <c r="S60" s="250">
        <f t="shared" si="5"/>
        <v>0.0754393982</v>
      </c>
      <c r="T60" s="250">
        <f t="shared" si="6"/>
        <v>0.2671775457</v>
      </c>
      <c r="U60" s="250">
        <f t="shared" si="7"/>
        <v>2.714742958</v>
      </c>
      <c r="V60" s="368">
        <f t="shared" si="8"/>
        <v>17.92682538</v>
      </c>
      <c r="W60" s="250" t="str">
        <f t="shared" si="9"/>
        <v>False</v>
      </c>
      <c r="X60" s="269">
        <f t="shared" si="10"/>
        <v>0.1731162602</v>
      </c>
    </row>
    <row r="61" ht="12.75" customHeight="1">
      <c r="A61" s="266"/>
      <c r="J61" s="250">
        <f t="shared" si="11"/>
        <v>16</v>
      </c>
      <c r="K61" s="250">
        <f t="shared" si="12"/>
        <v>1.767456111</v>
      </c>
      <c r="L61" s="250">
        <f t="shared" si="13"/>
        <v>10.91877457</v>
      </c>
      <c r="M61" s="250">
        <f t="shared" si="14"/>
        <v>8.97906042</v>
      </c>
      <c r="N61" s="250">
        <f t="shared" si="1"/>
        <v>7.798454713</v>
      </c>
      <c r="O61" s="250">
        <f t="shared" si="2"/>
        <v>7.722685275</v>
      </c>
      <c r="P61" s="250" t="str">
        <f t="shared" si="3"/>
        <v>True</v>
      </c>
      <c r="Q61" s="250">
        <f t="shared" si="4"/>
        <v>7.722685275</v>
      </c>
      <c r="R61" s="250">
        <f t="shared" si="15"/>
        <v>1.65996677</v>
      </c>
      <c r="S61" s="250">
        <f t="shared" si="5"/>
        <v>0.08038045669</v>
      </c>
      <c r="T61" s="250">
        <f t="shared" si="6"/>
        <v>0.2825676583</v>
      </c>
      <c r="U61" s="250">
        <f t="shared" si="7"/>
        <v>3.036502954</v>
      </c>
      <c r="V61" s="368">
        <f t="shared" si="8"/>
        <v>18.70132923</v>
      </c>
      <c r="W61" s="250" t="str">
        <f t="shared" si="9"/>
        <v>False</v>
      </c>
      <c r="X61" s="269">
        <f t="shared" si="10"/>
        <v>0.1862986718</v>
      </c>
    </row>
    <row r="62" ht="12.75" customHeight="1">
      <c r="A62" s="270"/>
      <c r="B62" s="371"/>
      <c r="C62" s="371"/>
      <c r="D62" s="371"/>
      <c r="E62" s="371"/>
      <c r="F62" s="371"/>
      <c r="G62" s="371"/>
      <c r="H62" s="371"/>
      <c r="J62" s="250">
        <f t="shared" si="11"/>
        <v>17</v>
      </c>
      <c r="K62" s="250">
        <f t="shared" si="12"/>
        <v>1.8781437</v>
      </c>
      <c r="L62" s="250">
        <f t="shared" si="13"/>
        <v>12.51717089</v>
      </c>
      <c r="M62" s="250">
        <f t="shared" si="14"/>
        <v>10.37672179</v>
      </c>
      <c r="N62" s="250">
        <f t="shared" si="1"/>
        <v>8.227120553</v>
      </c>
      <c r="O62" s="250">
        <f t="shared" si="2"/>
        <v>8.03648983</v>
      </c>
      <c r="P62" s="250" t="str">
        <f t="shared" si="3"/>
        <v>True</v>
      </c>
      <c r="Q62" s="250">
        <f t="shared" si="4"/>
        <v>8.03648983</v>
      </c>
      <c r="R62" s="250">
        <f t="shared" si="15"/>
        <v>1.83932265</v>
      </c>
      <c r="S62" s="250">
        <f t="shared" si="5"/>
        <v>0.08518991219</v>
      </c>
      <c r="T62" s="250">
        <f t="shared" si="6"/>
        <v>0.2974416043</v>
      </c>
      <c r="U62" s="250">
        <f t="shared" si="7"/>
        <v>3.364590641</v>
      </c>
      <c r="V62" s="368">
        <f t="shared" si="8"/>
        <v>19.44009806</v>
      </c>
      <c r="W62" s="250" t="str">
        <f t="shared" si="9"/>
        <v>False</v>
      </c>
      <c r="X62" s="269">
        <f t="shared" si="10"/>
        <v>0.1991440255</v>
      </c>
    </row>
    <row r="63" ht="12.75" customHeight="1">
      <c r="A63" s="266"/>
      <c r="J63" s="250">
        <f t="shared" si="11"/>
        <v>18</v>
      </c>
      <c r="K63" s="250">
        <f t="shared" si="12"/>
        <v>1.98560522</v>
      </c>
      <c r="L63" s="250">
        <f t="shared" si="13"/>
        <v>14.20164966</v>
      </c>
      <c r="M63" s="250">
        <f t="shared" si="14"/>
        <v>11.85794191</v>
      </c>
      <c r="N63" s="250">
        <f t="shared" si="1"/>
        <v>8.64335007</v>
      </c>
      <c r="O63" s="250">
        <f t="shared" si="2"/>
        <v>8.325920269</v>
      </c>
      <c r="P63" s="250" t="str">
        <f t="shared" si="3"/>
        <v>True</v>
      </c>
      <c r="Q63" s="250">
        <f t="shared" si="4"/>
        <v>8.325920269</v>
      </c>
      <c r="R63" s="250">
        <f t="shared" si="15"/>
        <v>2.021880357</v>
      </c>
      <c r="S63" s="250">
        <f t="shared" si="5"/>
        <v>0.08988052198</v>
      </c>
      <c r="T63" s="250">
        <f t="shared" si="6"/>
        <v>0.3118533989</v>
      </c>
      <c r="U63" s="250">
        <f t="shared" si="7"/>
        <v>3.698535287</v>
      </c>
      <c r="V63" s="368">
        <f t="shared" si="8"/>
        <v>20.14733019</v>
      </c>
      <c r="W63" s="250" t="str">
        <f t="shared" si="9"/>
        <v>False</v>
      </c>
      <c r="X63" s="269">
        <f t="shared" si="10"/>
        <v>0.2116860314</v>
      </c>
    </row>
    <row r="64" ht="12.75" customHeight="1">
      <c r="A64" s="266"/>
      <c r="J64" s="250">
        <f t="shared" si="11"/>
        <v>19</v>
      </c>
      <c r="K64" s="250">
        <f t="shared" si="12"/>
        <v>2.090162725</v>
      </c>
      <c r="L64" s="250">
        <f t="shared" si="13"/>
        <v>15.96998499</v>
      </c>
      <c r="M64" s="250">
        <f t="shared" si="14"/>
        <v>13.42065236</v>
      </c>
      <c r="N64" s="250">
        <f t="shared" si="1"/>
        <v>9.048330526</v>
      </c>
      <c r="O64" s="250">
        <f t="shared" si="2"/>
        <v>8.594449292</v>
      </c>
      <c r="P64" s="250" t="str">
        <f t="shared" si="3"/>
        <v>True</v>
      </c>
      <c r="Q64" s="250">
        <f t="shared" si="4"/>
        <v>8.594449292</v>
      </c>
      <c r="R64" s="250">
        <f t="shared" si="15"/>
        <v>2.207420647</v>
      </c>
      <c r="S64" s="250">
        <f t="shared" si="5"/>
        <v>0.09446305934</v>
      </c>
      <c r="T64" s="250">
        <f t="shared" si="6"/>
        <v>0.3258481845</v>
      </c>
      <c r="U64" s="250">
        <f t="shared" si="7"/>
        <v>4.037935841</v>
      </c>
      <c r="V64" s="368">
        <f t="shared" si="8"/>
        <v>20.82647829</v>
      </c>
      <c r="W64" s="250" t="str">
        <f t="shared" si="9"/>
        <v>False</v>
      </c>
      <c r="X64" s="269">
        <f t="shared" si="10"/>
        <v>0.2239529835</v>
      </c>
    </row>
    <row r="65" ht="12.75" customHeight="1">
      <c r="A65" s="266"/>
      <c r="I65" s="371"/>
      <c r="J65" s="371">
        <f t="shared" si="11"/>
        <v>20</v>
      </c>
      <c r="K65" s="250">
        <f t="shared" si="12"/>
        <v>2.1920871</v>
      </c>
      <c r="L65" s="250">
        <f t="shared" si="13"/>
        <v>17.82016011</v>
      </c>
      <c r="M65" s="250">
        <f t="shared" si="14"/>
        <v>15.06297232</v>
      </c>
      <c r="N65" s="250">
        <f t="shared" si="1"/>
        <v>9.443068921</v>
      </c>
      <c r="O65" s="250">
        <f t="shared" si="2"/>
        <v>8.844861765</v>
      </c>
      <c r="P65" s="250" t="str">
        <f t="shared" si="3"/>
        <v>True</v>
      </c>
      <c r="Q65" s="250">
        <f t="shared" si="4"/>
        <v>8.844861765</v>
      </c>
      <c r="R65" s="250">
        <f t="shared" si="15"/>
        <v>2.395754416</v>
      </c>
      <c r="S65" s="250">
        <f t="shared" si="5"/>
        <v>0.09894672083</v>
      </c>
      <c r="T65" s="250">
        <f t="shared" si="6"/>
        <v>0.3394641404</v>
      </c>
      <c r="U65" s="250">
        <f t="shared" si="7"/>
        <v>4.382446378</v>
      </c>
      <c r="V65" s="368">
        <f t="shared" si="8"/>
        <v>21.48042033</v>
      </c>
      <c r="W65" s="250" t="str">
        <f t="shared" si="9"/>
        <v>False</v>
      </c>
      <c r="X65" s="269">
        <f t="shared" si="10"/>
        <v>0.2359689023</v>
      </c>
    </row>
    <row r="66" ht="12.75" customHeight="1">
      <c r="A66" s="266"/>
      <c r="J66" s="250">
        <f t="shared" si="11"/>
        <v>21</v>
      </c>
      <c r="K66" s="250">
        <f t="shared" si="12"/>
        <v>2.291608762</v>
      </c>
      <c r="L66" s="250">
        <f t="shared" si="13"/>
        <v>19.7503355</v>
      </c>
      <c r="M66" s="250">
        <f t="shared" si="14"/>
        <v>16.78318112</v>
      </c>
      <c r="N66" s="250">
        <f t="shared" si="1"/>
        <v>9.828428141</v>
      </c>
      <c r="O66" s="250">
        <f t="shared" si="2"/>
        <v>9.079424264</v>
      </c>
      <c r="P66" s="250" t="str">
        <f t="shared" si="3"/>
        <v>True</v>
      </c>
      <c r="Q66" s="250">
        <f t="shared" si="4"/>
        <v>9.079424264</v>
      </c>
      <c r="R66" s="250">
        <f t="shared" si="15"/>
        <v>2.586716807</v>
      </c>
      <c r="S66" s="250">
        <f t="shared" si="5"/>
        <v>0.1033394325</v>
      </c>
      <c r="T66" s="250">
        <f t="shared" si="6"/>
        <v>0.352733898</v>
      </c>
      <c r="U66" s="250">
        <f t="shared" si="7"/>
        <v>4.731765337</v>
      </c>
      <c r="V66" s="368">
        <f t="shared" si="8"/>
        <v>22.11158366</v>
      </c>
      <c r="W66" s="250" t="str">
        <f t="shared" si="9"/>
        <v>False</v>
      </c>
      <c r="X66" s="269">
        <f t="shared" si="10"/>
        <v>0.247754389</v>
      </c>
    </row>
    <row r="67" ht="12.75" customHeight="1">
      <c r="A67" s="270"/>
      <c r="B67" s="371"/>
      <c r="C67" s="371"/>
      <c r="D67" s="371"/>
      <c r="E67" s="371"/>
      <c r="F67" s="371"/>
      <c r="G67" s="371"/>
      <c r="H67" s="371"/>
      <c r="J67" s="250">
        <f t="shared" si="11"/>
        <v>22</v>
      </c>
      <c r="K67" s="250">
        <f t="shared" si="12"/>
        <v>2.388925667</v>
      </c>
      <c r="L67" s="250">
        <f t="shared" si="13"/>
        <v>21.7588236</v>
      </c>
      <c r="M67" s="250">
        <f t="shared" si="14"/>
        <v>18.57969608</v>
      </c>
      <c r="N67" s="250">
        <f t="shared" si="1"/>
        <v>10.20515431</v>
      </c>
      <c r="O67" s="250">
        <f t="shared" si="2"/>
        <v>9.300005597</v>
      </c>
      <c r="P67" s="250" t="str">
        <f t="shared" si="3"/>
        <v>True</v>
      </c>
      <c r="Q67" s="250">
        <f t="shared" si="4"/>
        <v>9.300005597</v>
      </c>
      <c r="R67" s="250">
        <f t="shared" si="15"/>
        <v>2.780162772</v>
      </c>
      <c r="S67" s="250">
        <f t="shared" si="5"/>
        <v>0.1076480842</v>
      </c>
      <c r="T67" s="250">
        <f t="shared" si="6"/>
        <v>0.3656856069</v>
      </c>
      <c r="U67" s="250">
        <f t="shared" si="7"/>
        <v>5.085627387</v>
      </c>
      <c r="V67" s="368">
        <f t="shared" si="8"/>
        <v>22.72203694</v>
      </c>
      <c r="W67" s="250" t="str">
        <f t="shared" si="9"/>
        <v>False</v>
      </c>
      <c r="X67" s="269">
        <f t="shared" si="10"/>
        <v>0.2593272726</v>
      </c>
    </row>
    <row r="68" ht="12.75" customHeight="1">
      <c r="A68" s="266"/>
      <c r="J68" s="250">
        <f t="shared" si="11"/>
        <v>23</v>
      </c>
      <c r="K68" s="250">
        <f t="shared" si="12"/>
        <v>2.484209387</v>
      </c>
      <c r="L68" s="250">
        <f t="shared" si="13"/>
        <v>23.84406824</v>
      </c>
      <c r="M68" s="250">
        <f t="shared" si="14"/>
        <v>20.45105448</v>
      </c>
      <c r="N68" s="250">
        <f t="shared" si="1"/>
        <v>10.57389785</v>
      </c>
      <c r="O68" s="250">
        <f t="shared" si="2"/>
        <v>9.508164341</v>
      </c>
      <c r="P68" s="250" t="str">
        <f t="shared" si="3"/>
        <v>True</v>
      </c>
      <c r="Q68" s="250">
        <f t="shared" si="4"/>
        <v>9.508164341</v>
      </c>
      <c r="R68" s="250">
        <f t="shared" si="15"/>
        <v>2.975963654</v>
      </c>
      <c r="S68" s="250">
        <f t="shared" si="5"/>
        <v>0.1118787105</v>
      </c>
      <c r="T68" s="250">
        <f t="shared" si="6"/>
        <v>0.3783437523</v>
      </c>
      <c r="U68" s="250">
        <f t="shared" si="7"/>
        <v>5.443797182</v>
      </c>
      <c r="V68" s="368">
        <f t="shared" si="8"/>
        <v>23.31355938</v>
      </c>
      <c r="W68" s="250" t="str">
        <f t="shared" si="9"/>
        <v>False</v>
      </c>
      <c r="X68" s="269">
        <f t="shared" si="10"/>
        <v>0.2707031092</v>
      </c>
    </row>
    <row r="69" ht="12.75" customHeight="1">
      <c r="A69" s="266"/>
      <c r="J69" s="250">
        <f t="shared" si="11"/>
        <v>24</v>
      </c>
      <c r="K69" s="250">
        <f t="shared" si="12"/>
        <v>2.577609812</v>
      </c>
      <c r="L69" s="250">
        <f t="shared" si="13"/>
        <v>26.00462795</v>
      </c>
      <c r="M69" s="250">
        <f t="shared" si="14"/>
        <v>22.39589866</v>
      </c>
      <c r="N69" s="250">
        <f t="shared" si="1"/>
        <v>10.93522984</v>
      </c>
      <c r="O69" s="250">
        <f t="shared" si="2"/>
        <v>9.705213628</v>
      </c>
      <c r="P69" s="250" t="str">
        <f t="shared" si="3"/>
        <v>True</v>
      </c>
      <c r="Q69" s="250">
        <f t="shared" si="4"/>
        <v>9.705213628</v>
      </c>
      <c r="R69" s="250">
        <f t="shared" si="15"/>
        <v>3.174004514</v>
      </c>
      <c r="S69" s="250">
        <f t="shared" si="5"/>
        <v>0.1160366339</v>
      </c>
      <c r="T69" s="250">
        <f t="shared" si="6"/>
        <v>0.3907297913</v>
      </c>
      <c r="U69" s="250">
        <f t="shared" si="7"/>
        <v>5.806064468</v>
      </c>
      <c r="V69" s="368">
        <f t="shared" si="8"/>
        <v>23.88769393</v>
      </c>
      <c r="W69" s="250" t="str">
        <f t="shared" si="9"/>
        <v>False</v>
      </c>
      <c r="X69" s="269">
        <f t="shared" si="10"/>
        <v>0.2818955711</v>
      </c>
    </row>
    <row r="70" ht="12.75" customHeight="1">
      <c r="A70" s="266"/>
      <c r="I70" s="371"/>
      <c r="J70" s="371">
        <f t="shared" si="11"/>
        <v>25</v>
      </c>
      <c r="K70" s="250">
        <f t="shared" si="12"/>
        <v>2.669258813</v>
      </c>
      <c r="L70" s="250">
        <f t="shared" si="13"/>
        <v>28.23916199</v>
      </c>
      <c r="M70" s="250">
        <f t="shared" si="14"/>
        <v>24.41296362</v>
      </c>
      <c r="N70" s="250">
        <f t="shared" si="1"/>
        <v>11.28965507</v>
      </c>
      <c r="O70" s="250">
        <f t="shared" si="2"/>
        <v>9.892269912</v>
      </c>
      <c r="P70" s="250" t="str">
        <f t="shared" si="3"/>
        <v>True</v>
      </c>
      <c r="Q70" s="250">
        <f t="shared" si="4"/>
        <v>9.892269912</v>
      </c>
      <c r="R70" s="250">
        <f t="shared" si="15"/>
        <v>3.374182011</v>
      </c>
      <c r="S70" s="250">
        <f t="shared" si="5"/>
        <v>0.120126578</v>
      </c>
      <c r="T70" s="250">
        <f t="shared" si="6"/>
        <v>0.4028626528</v>
      </c>
      <c r="U70" s="250">
        <f t="shared" si="7"/>
        <v>6.172240209</v>
      </c>
      <c r="V70" s="368">
        <f t="shared" si="8"/>
        <v>24.44578848</v>
      </c>
      <c r="W70" s="250" t="str">
        <f t="shared" si="9"/>
        <v>False</v>
      </c>
      <c r="X70" s="269">
        <f t="shared" si="10"/>
        <v>0.2929167545</v>
      </c>
    </row>
    <row r="71" ht="12.75" customHeight="1">
      <c r="A71" s="266"/>
      <c r="I71" s="371"/>
      <c r="J71" s="250">
        <f t="shared" si="11"/>
        <v>26</v>
      </c>
      <c r="K71" s="250">
        <f t="shared" si="12"/>
        <v>2.759273163</v>
      </c>
      <c r="L71" s="250">
        <f t="shared" si="13"/>
        <v>30.5464188</v>
      </c>
      <c r="M71" s="250">
        <f t="shared" si="14"/>
        <v>26.5010666</v>
      </c>
      <c r="N71" s="250">
        <f t="shared" si="1"/>
        <v>11.63762229</v>
      </c>
      <c r="O71" s="250">
        <f t="shared" si="2"/>
        <v>10.07029023</v>
      </c>
      <c r="P71" s="250" t="str">
        <f t="shared" si="3"/>
        <v>True</v>
      </c>
      <c r="Q71" s="250">
        <f t="shared" si="4"/>
        <v>10.07029023</v>
      </c>
      <c r="R71" s="250">
        <f t="shared" si="15"/>
        <v>3.576402704</v>
      </c>
      <c r="S71" s="250">
        <f t="shared" si="5"/>
        <v>0.1241527584</v>
      </c>
      <c r="T71" s="250">
        <f t="shared" si="6"/>
        <v>0.4147591375</v>
      </c>
      <c r="U71" s="250">
        <f t="shared" si="7"/>
        <v>6.542153476</v>
      </c>
      <c r="V71" s="368">
        <f t="shared" si="8"/>
        <v>24.98902847</v>
      </c>
      <c r="W71" s="250" t="str">
        <f t="shared" si="9"/>
        <v>False</v>
      </c>
      <c r="X71" s="269">
        <f t="shared" si="10"/>
        <v>0.3037774256</v>
      </c>
    </row>
    <row r="72" ht="12.75" customHeight="1">
      <c r="A72" s="270"/>
      <c r="B72" s="371"/>
      <c r="C72" s="371"/>
      <c r="D72" s="371"/>
      <c r="E72" s="371"/>
      <c r="F72" s="371"/>
      <c r="G72" s="371"/>
      <c r="H72" s="371"/>
      <c r="J72" s="250">
        <f t="shared" si="11"/>
        <v>27</v>
      </c>
      <c r="K72" s="250">
        <f t="shared" si="12"/>
        <v>2.847756862</v>
      </c>
      <c r="L72" s="250">
        <f t="shared" si="13"/>
        <v>32.92522616</v>
      </c>
      <c r="M72" s="250">
        <f t="shared" si="14"/>
        <v>28.6590982</v>
      </c>
      <c r="N72" s="250">
        <f t="shared" si="1"/>
        <v>11.97953268</v>
      </c>
      <c r="O72" s="250">
        <f t="shared" si="2"/>
        <v>10.24010109</v>
      </c>
      <c r="P72" s="250" t="str">
        <f t="shared" si="3"/>
        <v>True</v>
      </c>
      <c r="Q72" s="250">
        <f t="shared" si="4"/>
        <v>10.24010109</v>
      </c>
      <c r="R72" s="250">
        <f t="shared" si="15"/>
        <v>3.780581666</v>
      </c>
      <c r="S72" s="250">
        <f t="shared" si="5"/>
        <v>0.128118957</v>
      </c>
      <c r="T72" s="250">
        <f t="shared" si="6"/>
        <v>0.4264342388</v>
      </c>
      <c r="U72" s="250">
        <f t="shared" si="7"/>
        <v>6.915648917</v>
      </c>
      <c r="V72" s="368">
        <f t="shared" si="8"/>
        <v>25.51846272</v>
      </c>
      <c r="W72" s="250" t="str">
        <f t="shared" si="9"/>
        <v>False</v>
      </c>
      <c r="X72" s="269">
        <f t="shared" si="10"/>
        <v>0.3144872185</v>
      </c>
    </row>
    <row r="73" ht="12.75" customHeight="1">
      <c r="A73" s="266"/>
      <c r="J73" s="250">
        <f t="shared" si="11"/>
        <v>28</v>
      </c>
      <c r="K73" s="250">
        <f t="shared" si="12"/>
        <v>2.934803025</v>
      </c>
      <c r="L73" s="250">
        <f t="shared" si="13"/>
        <v>35.37448289</v>
      </c>
      <c r="M73" s="250">
        <f t="shared" si="14"/>
        <v>30.88601487</v>
      </c>
      <c r="N73" s="250">
        <f t="shared" si="1"/>
        <v>12.31574661</v>
      </c>
      <c r="O73" s="250">
        <f t="shared" si="2"/>
        <v>10.40242105</v>
      </c>
      <c r="P73" s="250" t="str">
        <f t="shared" si="3"/>
        <v>True</v>
      </c>
      <c r="Q73" s="250">
        <f t="shared" si="4"/>
        <v>10.40242105</v>
      </c>
      <c r="R73" s="250">
        <f t="shared" si="15"/>
        <v>3.986641349</v>
      </c>
      <c r="S73" s="250">
        <f t="shared" si="5"/>
        <v>0.1320285828</v>
      </c>
      <c r="T73" s="250">
        <f t="shared" si="6"/>
        <v>0.4379014052</v>
      </c>
      <c r="U73" s="250">
        <f t="shared" si="7"/>
        <v>7.292584677</v>
      </c>
      <c r="V73" s="368">
        <f t="shared" si="8"/>
        <v>26.03502434</v>
      </c>
      <c r="W73" s="250" t="str">
        <f t="shared" si="9"/>
        <v>False</v>
      </c>
      <c r="X73" s="269">
        <f t="shared" si="10"/>
        <v>0.3250547978</v>
      </c>
      <c r="Y73" s="371"/>
      <c r="Z73" s="371"/>
    </row>
    <row r="74" ht="12.75" customHeight="1">
      <c r="A74" s="266"/>
      <c r="J74" s="250">
        <f t="shared" si="11"/>
        <v>29</v>
      </c>
      <c r="K74" s="250">
        <f t="shared" si="12"/>
        <v>3.02049543</v>
      </c>
      <c r="L74" s="250">
        <f t="shared" si="13"/>
        <v>37.89315165</v>
      </c>
      <c r="M74" s="250">
        <f t="shared" si="14"/>
        <v>33.1808324</v>
      </c>
      <c r="N74" s="250">
        <f t="shared" si="1"/>
        <v>12.64658929</v>
      </c>
      <c r="O74" s="250">
        <f t="shared" si="2"/>
        <v>10.5578787</v>
      </c>
      <c r="P74" s="250" t="str">
        <f t="shared" si="3"/>
        <v>True</v>
      </c>
      <c r="Q74" s="250">
        <f t="shared" si="4"/>
        <v>10.5578787</v>
      </c>
      <c r="R74" s="250">
        <f t="shared" si="15"/>
        <v>4.194510647</v>
      </c>
      <c r="S74" s="250">
        <f t="shared" si="5"/>
        <v>0.1358847215</v>
      </c>
      <c r="T74" s="250">
        <f t="shared" si="6"/>
        <v>0.449172755</v>
      </c>
      <c r="U74" s="250">
        <f t="shared" si="7"/>
        <v>7.672830684</v>
      </c>
      <c r="V74" s="368">
        <f t="shared" si="8"/>
        <v>26.53954764</v>
      </c>
      <c r="W74" s="250" t="str">
        <f t="shared" si="9"/>
        <v>False</v>
      </c>
      <c r="X74" s="269">
        <f t="shared" si="10"/>
        <v>0.3354879916</v>
      </c>
    </row>
    <row r="75" ht="12.75" customHeight="1">
      <c r="A75" s="270"/>
      <c r="B75" s="371"/>
      <c r="C75" s="371"/>
      <c r="D75" s="371"/>
      <c r="E75" s="371"/>
      <c r="I75" s="371"/>
      <c r="J75" s="371">
        <f t="shared" si="11"/>
        <v>30</v>
      </c>
      <c r="K75" s="250">
        <f t="shared" si="12"/>
        <v>3.104909784</v>
      </c>
      <c r="L75" s="250">
        <f t="shared" si="13"/>
        <v>40.48025283</v>
      </c>
      <c r="M75" s="250">
        <f t="shared" si="14"/>
        <v>35.54262027</v>
      </c>
      <c r="N75" s="250">
        <f t="shared" si="1"/>
        <v>12.97235539</v>
      </c>
      <c r="O75" s="250">
        <f t="shared" si="2"/>
        <v>10.70702705</v>
      </c>
      <c r="P75" s="250" t="str">
        <f t="shared" si="3"/>
        <v>True</v>
      </c>
      <c r="Q75" s="250">
        <f t="shared" si="4"/>
        <v>10.70702705</v>
      </c>
      <c r="R75" s="250">
        <f t="shared" si="15"/>
        <v>4.404124103</v>
      </c>
      <c r="S75" s="250">
        <f t="shared" si="5"/>
        <v>0.1396901779</v>
      </c>
      <c r="T75" s="250">
        <f t="shared" si="6"/>
        <v>0.4602592543</v>
      </c>
      <c r="U75" s="250">
        <f t="shared" si="7"/>
        <v>8.056267202</v>
      </c>
      <c r="V75" s="368">
        <f t="shared" si="8"/>
        <v>27.03278211</v>
      </c>
      <c r="W75" s="250" t="str">
        <f t="shared" si="9"/>
        <v>False</v>
      </c>
      <c r="X75" s="269">
        <f t="shared" si="10"/>
        <v>0.3457939019</v>
      </c>
    </row>
    <row r="76" ht="12.75" customHeight="1">
      <c r="A76" s="266"/>
      <c r="J76" s="250">
        <f t="shared" si="11"/>
        <v>31</v>
      </c>
      <c r="K76" s="250">
        <f t="shared" si="12"/>
        <v>3.188114785</v>
      </c>
      <c r="L76" s="250">
        <f t="shared" si="13"/>
        <v>43.13485915</v>
      </c>
      <c r="M76" s="250">
        <f t="shared" si="14"/>
        <v>37.97049679</v>
      </c>
      <c r="N76" s="250">
        <f t="shared" si="1"/>
        <v>13.293313</v>
      </c>
      <c r="O76" s="250">
        <f t="shared" si="2"/>
        <v>10.85035511</v>
      </c>
      <c r="P76" s="250" t="str">
        <f t="shared" si="3"/>
        <v>True</v>
      </c>
      <c r="Q76" s="250">
        <f t="shared" si="4"/>
        <v>10.85035511</v>
      </c>
      <c r="R76" s="250">
        <f t="shared" si="15"/>
        <v>4.615421254</v>
      </c>
      <c r="S76" s="250">
        <f t="shared" si="5"/>
        <v>0.1434475105</v>
      </c>
      <c r="T76" s="250">
        <f t="shared" si="6"/>
        <v>0.4711708653</v>
      </c>
      <c r="U76" s="250">
        <f t="shared" si="7"/>
        <v>8.442783628</v>
      </c>
      <c r="V76" s="368">
        <f t="shared" si="8"/>
        <v>27.51540386</v>
      </c>
      <c r="W76" s="250" t="str">
        <f t="shared" si="9"/>
        <v>False</v>
      </c>
      <c r="X76" s="269">
        <f t="shared" si="10"/>
        <v>0.3559789966</v>
      </c>
    </row>
    <row r="77" ht="12.75" customHeight="1">
      <c r="A77" s="270"/>
      <c r="B77" s="371"/>
      <c r="C77" s="371"/>
      <c r="D77" s="371"/>
      <c r="E77" s="371"/>
      <c r="F77" s="371"/>
      <c r="G77" s="371"/>
      <c r="H77" s="371"/>
      <c r="J77" s="250">
        <f t="shared" si="11"/>
        <v>32</v>
      </c>
      <c r="K77" s="250">
        <f t="shared" si="12"/>
        <v>3.270173005</v>
      </c>
      <c r="L77" s="250">
        <f t="shared" si="13"/>
        <v>45.85609105</v>
      </c>
      <c r="M77" s="250">
        <f t="shared" si="14"/>
        <v>40.46362481</v>
      </c>
      <c r="N77" s="250">
        <f t="shared" si="1"/>
        <v>13.6097068</v>
      </c>
      <c r="O77" s="250">
        <f t="shared" si="2"/>
        <v>10.98829737</v>
      </c>
      <c r="P77" s="250" t="str">
        <f t="shared" si="3"/>
        <v>True</v>
      </c>
      <c r="Q77" s="250">
        <f t="shared" si="4"/>
        <v>10.98829737</v>
      </c>
      <c r="R77" s="250">
        <f t="shared" si="15"/>
        <v>4.828346064</v>
      </c>
      <c r="S77" s="250">
        <f t="shared" si="5"/>
        <v>0.1471590613</v>
      </c>
      <c r="T77" s="250">
        <f t="shared" si="6"/>
        <v>0.4819166712</v>
      </c>
      <c r="U77" s="250">
        <f t="shared" si="7"/>
        <v>8.832277458</v>
      </c>
      <c r="V77" s="368">
        <f t="shared" si="8"/>
        <v>27.98802524</v>
      </c>
      <c r="W77" s="250" t="str">
        <f t="shared" si="9"/>
        <v>False</v>
      </c>
      <c r="X77" s="269">
        <f t="shared" si="10"/>
        <v>0.3660491879</v>
      </c>
    </row>
    <row r="78" ht="12.75" customHeight="1">
      <c r="A78" s="266"/>
      <c r="F78" s="371"/>
      <c r="G78" s="371"/>
      <c r="H78" s="371"/>
      <c r="J78" s="250">
        <f t="shared" si="11"/>
        <v>33</v>
      </c>
      <c r="K78" s="250">
        <f t="shared" si="12"/>
        <v>3.351141632</v>
      </c>
      <c r="L78" s="250">
        <f t="shared" si="13"/>
        <v>48.6431125</v>
      </c>
      <c r="M78" s="250">
        <f t="shared" si="14"/>
        <v>43.02120791</v>
      </c>
      <c r="N78" s="250">
        <f t="shared" si="1"/>
        <v>13.92176094</v>
      </c>
      <c r="O78" s="250">
        <f t="shared" si="2"/>
        <v>11.12124162</v>
      </c>
      <c r="P78" s="250" t="str">
        <f t="shared" si="3"/>
        <v>True</v>
      </c>
      <c r="Q78" s="250">
        <f t="shared" si="4"/>
        <v>11.12124162</v>
      </c>
      <c r="R78" s="250">
        <f t="shared" si="15"/>
        <v>5.042846447</v>
      </c>
      <c r="S78" s="250">
        <f t="shared" si="5"/>
        <v>0.1508269809</v>
      </c>
      <c r="T78" s="250">
        <f t="shared" si="6"/>
        <v>0.4925049814</v>
      </c>
      <c r="U78" s="250">
        <f t="shared" si="7"/>
        <v>9.224653413</v>
      </c>
      <c r="V78" s="368">
        <f t="shared" si="8"/>
        <v>28.45120288</v>
      </c>
      <c r="W78" s="250" t="str">
        <f t="shared" si="9"/>
        <v>False</v>
      </c>
      <c r="X78" s="269">
        <f t="shared" si="10"/>
        <v>0.3760098972</v>
      </c>
    </row>
    <row r="79" ht="12.75" customHeight="1">
      <c r="A79" s="266"/>
      <c r="J79" s="250">
        <f t="shared" si="11"/>
        <v>34</v>
      </c>
      <c r="K79" s="250">
        <f t="shared" si="12"/>
        <v>3.431073112</v>
      </c>
      <c r="L79" s="250">
        <f t="shared" si="13"/>
        <v>51.49512747</v>
      </c>
      <c r="M79" s="250">
        <f t="shared" si="14"/>
        <v>45.64248714</v>
      </c>
      <c r="N79" s="250">
        <f t="shared" si="1"/>
        <v>14.22968134</v>
      </c>
      <c r="O79" s="250">
        <f t="shared" si="2"/>
        <v>11.24953538</v>
      </c>
      <c r="P79" s="250" t="str">
        <f t="shared" si="3"/>
        <v>True</v>
      </c>
      <c r="Q79" s="250">
        <f t="shared" si="4"/>
        <v>11.24953538</v>
      </c>
      <c r="R79" s="250">
        <f t="shared" si="15"/>
        <v>5.258873852</v>
      </c>
      <c r="S79" s="250">
        <f t="shared" si="5"/>
        <v>0.1544532498</v>
      </c>
      <c r="T79" s="250">
        <f t="shared" si="6"/>
        <v>0.5029434215</v>
      </c>
      <c r="U79" s="250">
        <f t="shared" si="7"/>
        <v>9.61982268</v>
      </c>
      <c r="V79" s="368">
        <f t="shared" si="8"/>
        <v>28.90544446</v>
      </c>
      <c r="W79" s="250" t="str">
        <f t="shared" si="9"/>
        <v>False</v>
      </c>
      <c r="X79" s="269">
        <f t="shared" si="10"/>
        <v>0.385866112</v>
      </c>
    </row>
    <row r="80" ht="12.75" customHeight="1">
      <c r="A80" s="266"/>
      <c r="I80" s="371"/>
      <c r="J80" s="371">
        <f t="shared" si="11"/>
        <v>35</v>
      </c>
      <c r="K80" s="250">
        <f t="shared" si="12"/>
        <v>3.510015679</v>
      </c>
      <c r="L80" s="250">
        <f t="shared" si="13"/>
        <v>54.41137667</v>
      </c>
      <c r="M80" s="250">
        <f t="shared" si="14"/>
        <v>48.32673798</v>
      </c>
      <c r="N80" s="250">
        <f t="shared" si="1"/>
        <v>14.53365772</v>
      </c>
      <c r="O80" s="250">
        <f t="shared" si="2"/>
        <v>11.37349125</v>
      </c>
      <c r="P80" s="250" t="str">
        <f t="shared" si="3"/>
        <v>True</v>
      </c>
      <c r="Q80" s="250">
        <f t="shared" si="4"/>
        <v>11.37349125</v>
      </c>
      <c r="R80" s="250">
        <f t="shared" si="15"/>
        <v>5.476382907</v>
      </c>
      <c r="S80" s="250">
        <f t="shared" si="5"/>
        <v>0.1580396974</v>
      </c>
      <c r="T80" s="250">
        <f t="shared" si="6"/>
        <v>0.5132390099</v>
      </c>
      <c r="U80" s="250">
        <f t="shared" si="7"/>
        <v>10.01770226</v>
      </c>
      <c r="V80" s="368">
        <f t="shared" si="8"/>
        <v>29.35121451</v>
      </c>
      <c r="W80" s="250" t="str">
        <f t="shared" si="9"/>
        <v>False</v>
      </c>
      <c r="X80" s="269">
        <f t="shared" si="10"/>
        <v>0.3956224331</v>
      </c>
    </row>
    <row r="81" ht="12.75" customHeight="1">
      <c r="A81" s="266"/>
      <c r="J81" s="250">
        <f t="shared" si="11"/>
        <v>36</v>
      </c>
      <c r="K81" s="250">
        <f t="shared" si="12"/>
        <v>3.588013823</v>
      </c>
      <c r="L81" s="250">
        <f t="shared" si="13"/>
        <v>57.39113471</v>
      </c>
      <c r="M81" s="250">
        <f t="shared" si="14"/>
        <v>51.07326776</v>
      </c>
      <c r="N81" s="250">
        <f t="shared" si="1"/>
        <v>14.83386536</v>
      </c>
      <c r="O81" s="250">
        <f t="shared" si="2"/>
        <v>11.49339146</v>
      </c>
      <c r="P81" s="250" t="str">
        <f t="shared" si="3"/>
        <v>True</v>
      </c>
      <c r="Q81" s="250">
        <f t="shared" si="4"/>
        <v>11.49339146</v>
      </c>
      <c r="R81" s="250">
        <f t="shared" si="15"/>
        <v>5.695331111</v>
      </c>
      <c r="S81" s="250">
        <f t="shared" si="5"/>
        <v>0.1615880173</v>
      </c>
      <c r="T81" s="250">
        <f t="shared" si="6"/>
        <v>0.5233982235</v>
      </c>
      <c r="U81" s="250">
        <f t="shared" si="7"/>
        <v>10.41821442</v>
      </c>
      <c r="V81" s="368">
        <f t="shared" si="8"/>
        <v>29.78893932</v>
      </c>
      <c r="W81" s="250" t="str">
        <f t="shared" si="9"/>
        <v>False</v>
      </c>
      <c r="X81" s="269">
        <f t="shared" si="10"/>
        <v>0.4052831165</v>
      </c>
    </row>
    <row r="82" ht="12.75" customHeight="1">
      <c r="A82" s="270"/>
      <c r="B82" s="371"/>
      <c r="C82" s="371"/>
      <c r="D82" s="371"/>
      <c r="E82" s="371"/>
      <c r="F82" s="371"/>
      <c r="G82" s="371"/>
      <c r="H82" s="371"/>
      <c r="J82" s="250">
        <f t="shared" si="11"/>
        <v>37</v>
      </c>
      <c r="K82" s="250">
        <f t="shared" si="12"/>
        <v>3.665108688</v>
      </c>
      <c r="L82" s="250">
        <f t="shared" si="13"/>
        <v>60.43370756</v>
      </c>
      <c r="M82" s="250">
        <f t="shared" si="14"/>
        <v>53.88141329</v>
      </c>
      <c r="N82" s="250">
        <f t="shared" si="1"/>
        <v>15.13046661</v>
      </c>
      <c r="O82" s="250">
        <f t="shared" si="2"/>
        <v>11.60949165</v>
      </c>
      <c r="P82" s="250" t="str">
        <f t="shared" si="3"/>
        <v>True</v>
      </c>
      <c r="Q82" s="250">
        <f t="shared" si="4"/>
        <v>11.60949165</v>
      </c>
      <c r="R82" s="250">
        <f t="shared" si="15"/>
        <v>5.915678563</v>
      </c>
      <c r="S82" s="250">
        <f t="shared" si="5"/>
        <v>0.1650997817</v>
      </c>
      <c r="T82" s="250">
        <f t="shared" si="6"/>
        <v>0.5334270554</v>
      </c>
      <c r="U82" s="250">
        <f t="shared" si="7"/>
        <v>10.82128616</v>
      </c>
      <c r="V82" s="368">
        <f t="shared" si="8"/>
        <v>30.21901115</v>
      </c>
      <c r="W82" s="250" t="str">
        <f t="shared" si="9"/>
        <v>False</v>
      </c>
      <c r="X82" s="269">
        <f t="shared" si="10"/>
        <v>0.4148521091</v>
      </c>
    </row>
    <row r="83" ht="12.75" customHeight="1">
      <c r="A83" s="266"/>
      <c r="J83" s="250">
        <f t="shared" si="11"/>
        <v>38</v>
      </c>
      <c r="K83" s="250">
        <f t="shared" si="12"/>
        <v>3.741338418</v>
      </c>
      <c r="L83" s="250">
        <f t="shared" si="13"/>
        <v>63.53843027</v>
      </c>
      <c r="M83" s="250">
        <f t="shared" si="14"/>
        <v>56.75053873</v>
      </c>
      <c r="N83" s="250">
        <f t="shared" si="1"/>
        <v>15.42361216</v>
      </c>
      <c r="O83" s="250">
        <f t="shared" si="2"/>
        <v>11.72202411</v>
      </c>
      <c r="P83" s="250" t="str">
        <f t="shared" si="3"/>
        <v>True</v>
      </c>
      <c r="Q83" s="250">
        <f t="shared" si="4"/>
        <v>11.72202411</v>
      </c>
      <c r="R83" s="250">
        <f t="shared" si="15"/>
        <v>6.137387724</v>
      </c>
      <c r="S83" s="250">
        <f t="shared" si="5"/>
        <v>0.168576453</v>
      </c>
      <c r="T83" s="250">
        <f t="shared" si="6"/>
        <v>0.5433310637</v>
      </c>
      <c r="U83" s="250">
        <f t="shared" si="7"/>
        <v>11.22684881</v>
      </c>
      <c r="V83" s="368">
        <f t="shared" si="8"/>
        <v>30.64179191</v>
      </c>
      <c r="W83" s="250" t="str">
        <f t="shared" si="9"/>
        <v>False</v>
      </c>
      <c r="X83" s="269">
        <f t="shared" si="10"/>
        <v>0.4243330795</v>
      </c>
    </row>
    <row r="84" ht="12.75" customHeight="1">
      <c r="A84" s="266"/>
      <c r="J84" s="250">
        <f t="shared" si="11"/>
        <v>39</v>
      </c>
      <c r="K84" s="250">
        <f t="shared" si="12"/>
        <v>3.816738459</v>
      </c>
      <c r="L84" s="250">
        <f t="shared" si="13"/>
        <v>66.70466492</v>
      </c>
      <c r="M84" s="250">
        <f t="shared" si="14"/>
        <v>59.6800337</v>
      </c>
      <c r="N84" s="250">
        <f t="shared" si="1"/>
        <v>15.71344225</v>
      </c>
      <c r="O84" s="250">
        <f t="shared" si="2"/>
        <v>11.83120054</v>
      </c>
      <c r="P84" s="250" t="str">
        <f t="shared" si="3"/>
        <v>True</v>
      </c>
      <c r="Q84" s="250">
        <f t="shared" si="4"/>
        <v>11.83120054</v>
      </c>
      <c r="R84" s="250">
        <f t="shared" si="15"/>
        <v>6.360423207</v>
      </c>
      <c r="S84" s="250">
        <f t="shared" si="5"/>
        <v>0.1720193947</v>
      </c>
      <c r="T84" s="250">
        <f t="shared" si="6"/>
        <v>0.5531154149</v>
      </c>
      <c r="U84" s="250">
        <f t="shared" si="7"/>
        <v>11.63483764</v>
      </c>
      <c r="V84" s="368">
        <f t="shared" si="8"/>
        <v>31.05761634</v>
      </c>
      <c r="W84" s="250" t="str">
        <f t="shared" si="9"/>
        <v>False</v>
      </c>
      <c r="X84" s="269">
        <f t="shared" si="10"/>
        <v>0.4337294455</v>
      </c>
    </row>
    <row r="85" ht="12.75" customHeight="1">
      <c r="A85" s="266"/>
      <c r="I85" s="371"/>
      <c r="J85" s="371">
        <f t="shared" si="11"/>
        <v>40</v>
      </c>
      <c r="K85" s="250">
        <f t="shared" si="12"/>
        <v>3.89134182</v>
      </c>
      <c r="L85" s="250">
        <f t="shared" si="13"/>
        <v>69.93179873</v>
      </c>
      <c r="M85" s="250">
        <f t="shared" si="14"/>
        <v>62.66931153</v>
      </c>
      <c r="N85" s="250">
        <f t="shared" si="1"/>
        <v>16.00008761</v>
      </c>
      <c r="O85" s="250">
        <f t="shared" si="2"/>
        <v>11.93721437</v>
      </c>
      <c r="P85" s="250" t="str">
        <f t="shared" si="3"/>
        <v>True</v>
      </c>
      <c r="Q85" s="250">
        <f t="shared" si="4"/>
        <v>11.93721437</v>
      </c>
      <c r="R85" s="250">
        <f t="shared" si="15"/>
        <v>6.584751596</v>
      </c>
      <c r="S85" s="250">
        <f t="shared" si="5"/>
        <v>0.1754298805</v>
      </c>
      <c r="T85" s="250">
        <f t="shared" si="6"/>
        <v>0.562784922</v>
      </c>
      <c r="U85" s="250">
        <f t="shared" si="7"/>
        <v>12.04519152</v>
      </c>
      <c r="V85" s="368">
        <f t="shared" si="8"/>
        <v>31.46679469</v>
      </c>
      <c r="W85" s="250" t="str">
        <f t="shared" si="9"/>
        <v>False</v>
      </c>
      <c r="X85" s="269">
        <f t="shared" si="10"/>
        <v>0.4430443978</v>
      </c>
    </row>
    <row r="86" ht="12.75" customHeight="1">
      <c r="A86" s="266"/>
      <c r="J86" s="250">
        <f t="shared" si="11"/>
        <v>41</v>
      </c>
      <c r="K86" s="250">
        <f t="shared" si="12"/>
        <v>3.965179306</v>
      </c>
      <c r="L86" s="250">
        <f t="shared" si="13"/>
        <v>73.21924243</v>
      </c>
      <c r="M86" s="250">
        <f t="shared" si="14"/>
        <v>65.71780772</v>
      </c>
      <c r="N86" s="250">
        <f t="shared" si="1"/>
        <v>16.28367039</v>
      </c>
      <c r="O86" s="250">
        <f t="shared" si="2"/>
        <v>12.04024286</v>
      </c>
      <c r="P86" s="250" t="str">
        <f t="shared" si="3"/>
        <v>True</v>
      </c>
      <c r="Q86" s="250">
        <f t="shared" si="4"/>
        <v>12.04024286</v>
      </c>
      <c r="R86" s="250">
        <f t="shared" si="15"/>
        <v>6.810341278</v>
      </c>
      <c r="S86" s="250">
        <f t="shared" si="5"/>
        <v>0.1788091027</v>
      </c>
      <c r="T86" s="250">
        <f t="shared" si="6"/>
        <v>0.5723440775</v>
      </c>
      <c r="U86" s="250">
        <f t="shared" si="7"/>
        <v>12.45785264</v>
      </c>
      <c r="V86" s="368">
        <f t="shared" si="8"/>
        <v>31.86961523</v>
      </c>
      <c r="W86" s="250" t="str">
        <f t="shared" si="9"/>
        <v>False</v>
      </c>
      <c r="X86" s="269">
        <f t="shared" si="10"/>
        <v>0.4522809209</v>
      </c>
    </row>
    <row r="87" ht="12.75" customHeight="1">
      <c r="A87" s="270"/>
      <c r="B87" s="371"/>
      <c r="C87" s="371"/>
      <c r="D87" s="371"/>
      <c r="E87" s="371"/>
      <c r="F87" s="371"/>
      <c r="G87" s="371"/>
      <c r="H87" s="371"/>
      <c r="J87" s="250">
        <f t="shared" si="11"/>
        <v>42</v>
      </c>
      <c r="K87" s="250">
        <f t="shared" si="12"/>
        <v>4.038279717</v>
      </c>
      <c r="L87" s="250">
        <f t="shared" si="13"/>
        <v>76.56642871</v>
      </c>
      <c r="M87" s="250">
        <f t="shared" si="14"/>
        <v>68.82497851</v>
      </c>
      <c r="N87" s="250">
        <f t="shared" si="1"/>
        <v>16.56430489</v>
      </c>
      <c r="O87" s="250">
        <f t="shared" si="2"/>
        <v>12.14044879</v>
      </c>
      <c r="P87" s="250" t="str">
        <f t="shared" si="3"/>
        <v>True</v>
      </c>
      <c r="Q87" s="250">
        <f t="shared" si="4"/>
        <v>12.14044879</v>
      </c>
      <c r="R87" s="250">
        <f t="shared" si="15"/>
        <v>7.037162301</v>
      </c>
      <c r="S87" s="250">
        <f t="shared" si="5"/>
        <v>0.1821581789</v>
      </c>
      <c r="T87" s="250">
        <f t="shared" si="6"/>
        <v>0.5817970825</v>
      </c>
      <c r="U87" s="250">
        <f t="shared" si="7"/>
        <v>12.87276619</v>
      </c>
      <c r="V87" s="368">
        <f t="shared" si="8"/>
        <v>32.26634627</v>
      </c>
      <c r="W87" s="250" t="str">
        <f t="shared" si="9"/>
        <v>False</v>
      </c>
      <c r="X87" s="269">
        <f t="shared" si="10"/>
        <v>0.4614418119</v>
      </c>
    </row>
    <row r="88" ht="12.75" customHeight="1">
      <c r="A88" s="266"/>
      <c r="J88" s="250">
        <f t="shared" si="11"/>
        <v>43</v>
      </c>
      <c r="K88" s="250">
        <f t="shared" si="12"/>
        <v>4.110670035</v>
      </c>
      <c r="L88" s="250">
        <f t="shared" si="13"/>
        <v>79.97281085</v>
      </c>
      <c r="M88" s="250">
        <f t="shared" si="14"/>
        <v>71.99029962</v>
      </c>
      <c r="N88" s="250">
        <f t="shared" si="1"/>
        <v>16.84209831</v>
      </c>
      <c r="O88" s="250">
        <f t="shared" si="2"/>
        <v>12.23798202</v>
      </c>
      <c r="P88" s="250" t="str">
        <f t="shared" si="3"/>
        <v>True</v>
      </c>
      <c r="Q88" s="250">
        <f t="shared" si="4"/>
        <v>12.23798202</v>
      </c>
      <c r="R88" s="250">
        <f t="shared" si="15"/>
        <v>7.26518624</v>
      </c>
      <c r="S88" s="250">
        <f t="shared" si="5"/>
        <v>0.1854781592</v>
      </c>
      <c r="T88" s="250">
        <f t="shared" si="6"/>
        <v>0.5911478729</v>
      </c>
      <c r="U88" s="250">
        <f t="shared" si="7"/>
        <v>13.28988018</v>
      </c>
      <c r="V88" s="368">
        <f t="shared" si="8"/>
        <v>32.65723808</v>
      </c>
      <c r="W88" s="250" t="str">
        <f t="shared" si="9"/>
        <v>False</v>
      </c>
      <c r="X88" s="269">
        <f t="shared" si="10"/>
        <v>0.4705296965</v>
      </c>
    </row>
    <row r="89" ht="12.75" customHeight="1">
      <c r="A89" s="266"/>
      <c r="J89" s="250">
        <f t="shared" si="11"/>
        <v>44</v>
      </c>
      <c r="K89" s="250">
        <f t="shared" si="12"/>
        <v>4.182375577</v>
      </c>
      <c r="L89" s="250">
        <f t="shared" si="13"/>
        <v>83.43786144</v>
      </c>
      <c r="M89" s="250">
        <f t="shared" si="14"/>
        <v>75.213265</v>
      </c>
      <c r="N89" s="250">
        <f t="shared" si="1"/>
        <v>17.11715132</v>
      </c>
      <c r="O89" s="250">
        <f t="shared" si="2"/>
        <v>12.33298084</v>
      </c>
      <c r="P89" s="250" t="str">
        <f t="shared" si="3"/>
        <v>True</v>
      </c>
      <c r="Q89" s="250">
        <f t="shared" si="4"/>
        <v>12.33298084</v>
      </c>
      <c r="R89" s="250">
        <f t="shared" si="15"/>
        <v>7.494386081</v>
      </c>
      <c r="S89" s="250">
        <f t="shared" si="5"/>
        <v>0.1887700313</v>
      </c>
      <c r="T89" s="250">
        <f t="shared" si="6"/>
        <v>0.6004001424</v>
      </c>
      <c r="U89" s="250">
        <f t="shared" si="7"/>
        <v>13.70914519</v>
      </c>
      <c r="V89" s="368">
        <f t="shared" si="8"/>
        <v>33.04252452</v>
      </c>
      <c r="W89" s="250" t="str">
        <f t="shared" si="9"/>
        <v>False</v>
      </c>
      <c r="X89" s="269">
        <f t="shared" si="10"/>
        <v>0.4795470438</v>
      </c>
    </row>
    <row r="90" ht="12.75" customHeight="1">
      <c r="A90" s="266"/>
      <c r="I90" s="371"/>
      <c r="J90" s="371">
        <f t="shared" si="11"/>
        <v>45</v>
      </c>
      <c r="K90" s="250">
        <f t="shared" si="12"/>
        <v>4.253420139</v>
      </c>
      <c r="L90" s="250">
        <f t="shared" si="13"/>
        <v>86.96107122</v>
      </c>
      <c r="M90" s="250">
        <f t="shared" si="14"/>
        <v>78.4933858</v>
      </c>
      <c r="N90" s="250">
        <f t="shared" si="1"/>
        <v>17.38955862</v>
      </c>
      <c r="O90" s="250">
        <f t="shared" si="2"/>
        <v>12.42557308</v>
      </c>
      <c r="P90" s="250" t="str">
        <f t="shared" si="3"/>
        <v>True</v>
      </c>
      <c r="Q90" s="250">
        <f t="shared" si="4"/>
        <v>12.42557308</v>
      </c>
      <c r="R90" s="250">
        <f t="shared" si="15"/>
        <v>7.724736115</v>
      </c>
      <c r="S90" s="250">
        <f t="shared" si="5"/>
        <v>0.1920347259</v>
      </c>
      <c r="T90" s="250">
        <f t="shared" si="6"/>
        <v>0.6095573629</v>
      </c>
      <c r="U90" s="250">
        <f t="shared" si="7"/>
        <v>14.13051421</v>
      </c>
      <c r="V90" s="368">
        <f t="shared" si="8"/>
        <v>33.42242447</v>
      </c>
      <c r="W90" s="250" t="str">
        <f t="shared" si="9"/>
        <v>False</v>
      </c>
      <c r="X90" s="269">
        <f t="shared" si="10"/>
        <v>0.4884961796</v>
      </c>
    </row>
    <row r="91" ht="12.75" customHeight="1">
      <c r="A91" s="266"/>
      <c r="J91" s="250">
        <f t="shared" si="11"/>
        <v>46</v>
      </c>
      <c r="K91" s="250">
        <f t="shared" si="12"/>
        <v>4.323826123</v>
      </c>
      <c r="L91" s="250">
        <f t="shared" si="13"/>
        <v>90.54194804</v>
      </c>
      <c r="M91" s="250">
        <f t="shared" si="14"/>
        <v>81.83018937</v>
      </c>
      <c r="N91" s="250">
        <f t="shared" si="1"/>
        <v>17.65940943</v>
      </c>
      <c r="O91" s="250">
        <f t="shared" si="2"/>
        <v>12.51587718</v>
      </c>
      <c r="P91" s="250" t="str">
        <f t="shared" si="3"/>
        <v>True</v>
      </c>
      <c r="Q91" s="250">
        <f t="shared" si="4"/>
        <v>12.51587718</v>
      </c>
      <c r="R91" s="250">
        <f t="shared" si="15"/>
        <v>7.956211847</v>
      </c>
      <c r="S91" s="250">
        <f t="shared" si="5"/>
        <v>0.1952731212</v>
      </c>
      <c r="T91" s="250">
        <f t="shared" si="6"/>
        <v>0.6186228031</v>
      </c>
      <c r="U91" s="250">
        <f t="shared" si="7"/>
        <v>14.55394241</v>
      </c>
      <c r="V91" s="368">
        <f t="shared" si="8"/>
        <v>33.79714317</v>
      </c>
      <c r="W91" s="250" t="str">
        <f t="shared" si="9"/>
        <v>False</v>
      </c>
      <c r="X91" s="269">
        <f t="shared" si="10"/>
        <v>0.4973792975</v>
      </c>
    </row>
    <row r="92" ht="12.75" customHeight="1">
      <c r="A92" s="270"/>
      <c r="B92" s="371"/>
      <c r="C92" s="371"/>
      <c r="D92" s="371"/>
      <c r="E92" s="371"/>
      <c r="F92" s="371"/>
      <c r="G92" s="371"/>
      <c r="H92" s="371"/>
      <c r="J92" s="250">
        <f t="shared" si="11"/>
        <v>47</v>
      </c>
      <c r="K92" s="250">
        <f t="shared" si="12"/>
        <v>4.39361465</v>
      </c>
      <c r="L92" s="250">
        <f t="shared" si="13"/>
        <v>94.18001587</v>
      </c>
      <c r="M92" s="250">
        <f t="shared" si="14"/>
        <v>85.22321834</v>
      </c>
      <c r="N92" s="250">
        <f t="shared" si="1"/>
        <v>17.92678792</v>
      </c>
      <c r="O92" s="250">
        <f t="shared" si="2"/>
        <v>12.60400305</v>
      </c>
      <c r="P92" s="250" t="str">
        <f t="shared" si="3"/>
        <v>True</v>
      </c>
      <c r="Q92" s="250">
        <f t="shared" si="4"/>
        <v>12.60400305</v>
      </c>
      <c r="R92" s="250">
        <f t="shared" si="15"/>
        <v>8.188789905</v>
      </c>
      <c r="S92" s="250">
        <f t="shared" si="5"/>
        <v>0.1984860472</v>
      </c>
      <c r="T92" s="250">
        <f t="shared" si="6"/>
        <v>0.6275995446</v>
      </c>
      <c r="U92" s="250">
        <f t="shared" si="7"/>
        <v>14.97938705</v>
      </c>
      <c r="V92" s="368">
        <f t="shared" si="8"/>
        <v>34.16687334</v>
      </c>
      <c r="W92" s="250" t="str">
        <f t="shared" si="9"/>
        <v>False</v>
      </c>
      <c r="X92" s="269">
        <f t="shared" si="10"/>
        <v>0.5061984696</v>
      </c>
    </row>
    <row r="93" ht="12.75" customHeight="1">
      <c r="A93" s="266"/>
      <c r="J93" s="250">
        <f t="shared" si="11"/>
        <v>48</v>
      </c>
      <c r="K93" s="250">
        <f t="shared" si="12"/>
        <v>4.462805661</v>
      </c>
      <c r="L93" s="250">
        <f t="shared" si="13"/>
        <v>97.8748139</v>
      </c>
      <c r="M93" s="250">
        <f t="shared" si="14"/>
        <v>88.67202977</v>
      </c>
      <c r="N93" s="250">
        <f t="shared" si="1"/>
        <v>18.19177361</v>
      </c>
      <c r="O93" s="250">
        <f t="shared" si="2"/>
        <v>12.69005291</v>
      </c>
      <c r="P93" s="250" t="str">
        <f t="shared" si="3"/>
        <v>True</v>
      </c>
      <c r="Q93" s="250">
        <f t="shared" si="4"/>
        <v>12.69005291</v>
      </c>
      <c r="R93" s="250">
        <f t="shared" si="15"/>
        <v>8.422447964</v>
      </c>
      <c r="S93" s="250">
        <f t="shared" si="5"/>
        <v>0.201674289</v>
      </c>
      <c r="T93" s="250">
        <f t="shared" si="6"/>
        <v>0.6364904965</v>
      </c>
      <c r="U93" s="250">
        <f t="shared" si="7"/>
        <v>15.40680728</v>
      </c>
      <c r="V93" s="368">
        <f t="shared" si="8"/>
        <v>34.53179622</v>
      </c>
      <c r="W93" s="250" t="str">
        <f t="shared" si="9"/>
        <v>False</v>
      </c>
      <c r="X93" s="269">
        <f t="shared" si="10"/>
        <v>0.5149556563</v>
      </c>
    </row>
    <row r="94" ht="12.75" customHeight="1">
      <c r="A94" s="266"/>
      <c r="J94" s="250">
        <f t="shared" si="11"/>
        <v>49</v>
      </c>
      <c r="K94" s="250">
        <f t="shared" si="12"/>
        <v>4.531418008</v>
      </c>
      <c r="L94" s="250">
        <f t="shared" si="13"/>
        <v>101.6258957</v>
      </c>
      <c r="M94" s="250">
        <f t="shared" si="14"/>
        <v>92.17619439</v>
      </c>
      <c r="N94" s="250">
        <f t="shared" si="1"/>
        <v>18.45444175</v>
      </c>
      <c r="O94" s="250">
        <f t="shared" si="2"/>
        <v>12.77412195</v>
      </c>
      <c r="P94" s="250" t="str">
        <f t="shared" si="3"/>
        <v>True</v>
      </c>
      <c r="Q94" s="250">
        <f t="shared" si="4"/>
        <v>12.77412195</v>
      </c>
      <c r="R94" s="250">
        <f t="shared" si="15"/>
        <v>8.657164676</v>
      </c>
      <c r="S94" s="250">
        <f t="shared" si="5"/>
        <v>0.2048385906</v>
      </c>
      <c r="T94" s="250">
        <f t="shared" si="6"/>
        <v>0.6452984095</v>
      </c>
      <c r="U94" s="250">
        <f t="shared" si="7"/>
        <v>15.83616406</v>
      </c>
      <c r="V94" s="368">
        <f t="shared" si="8"/>
        <v>34.89208253</v>
      </c>
      <c r="W94" s="250" t="str">
        <f t="shared" si="9"/>
        <v>False</v>
      </c>
      <c r="X94" s="269">
        <f t="shared" si="10"/>
        <v>0.5236527139</v>
      </c>
    </row>
    <row r="95" ht="12.75" customHeight="1">
      <c r="A95" s="266"/>
      <c r="I95" s="371"/>
      <c r="J95" s="371">
        <f t="shared" si="11"/>
        <v>50</v>
      </c>
      <c r="K95" s="250">
        <f t="shared" si="12"/>
        <v>4.599469538</v>
      </c>
      <c r="L95" s="250">
        <f t="shared" si="13"/>
        <v>105.4328286</v>
      </c>
      <c r="M95" s="250">
        <f t="shared" si="14"/>
        <v>95.73529587</v>
      </c>
      <c r="N95" s="250">
        <f t="shared" si="1"/>
        <v>18.71486359</v>
      </c>
      <c r="O95" s="250">
        <f t="shared" si="2"/>
        <v>12.85629898</v>
      </c>
      <c r="P95" s="250" t="str">
        <f t="shared" si="3"/>
        <v>True</v>
      </c>
      <c r="Q95" s="250">
        <f t="shared" si="4"/>
        <v>12.85629898</v>
      </c>
      <c r="R95" s="250">
        <f t="shared" si="15"/>
        <v>8.892919605</v>
      </c>
      <c r="S95" s="250">
        <f t="shared" si="5"/>
        <v>0.2079796576</v>
      </c>
      <c r="T95" s="250">
        <f t="shared" si="6"/>
        <v>0.6540258869</v>
      </c>
      <c r="U95" s="250">
        <f t="shared" si="7"/>
        <v>16.26742001</v>
      </c>
      <c r="V95" s="368">
        <f t="shared" si="8"/>
        <v>35.24789326</v>
      </c>
      <c r="W95" s="250" t="str">
        <f t="shared" si="9"/>
        <v>False</v>
      </c>
      <c r="X95" s="269">
        <f t="shared" si="10"/>
        <v>0.5322914031</v>
      </c>
    </row>
    <row r="96" ht="12.75" customHeight="1">
      <c r="A96" s="266"/>
      <c r="J96" s="250">
        <f t="shared" si="11"/>
        <v>51</v>
      </c>
      <c r="K96" s="250">
        <f t="shared" si="12"/>
        <v>4.666977167</v>
      </c>
      <c r="L96" s="250">
        <f t="shared" si="13"/>
        <v>109.2951926</v>
      </c>
      <c r="M96" s="250">
        <f t="shared" si="14"/>
        <v>99.34893015</v>
      </c>
      <c r="N96" s="250">
        <f t="shared" si="1"/>
        <v>18.97310671</v>
      </c>
      <c r="O96" s="250">
        <f t="shared" si="2"/>
        <v>12.93666698</v>
      </c>
      <c r="P96" s="250" t="str">
        <f t="shared" si="3"/>
        <v>True</v>
      </c>
      <c r="Q96" s="250">
        <f t="shared" si="4"/>
        <v>12.93666698</v>
      </c>
      <c r="R96" s="250">
        <f t="shared" si="15"/>
        <v>9.12969317</v>
      </c>
      <c r="S96" s="250">
        <f t="shared" si="5"/>
        <v>0.2110981601</v>
      </c>
      <c r="T96" s="250">
        <f t="shared" si="6"/>
        <v>0.6626753961</v>
      </c>
      <c r="U96" s="250">
        <f t="shared" si="7"/>
        <v>16.7005393</v>
      </c>
      <c r="V96" s="368">
        <f t="shared" si="8"/>
        <v>35.59938043</v>
      </c>
      <c r="W96" s="250" t="str">
        <f t="shared" si="9"/>
        <v>False</v>
      </c>
      <c r="X96" s="269">
        <f t="shared" si="10"/>
        <v>0.5408733956</v>
      </c>
    </row>
    <row r="97" ht="12.75" customHeight="1">
      <c r="A97" s="270"/>
      <c r="B97" s="371"/>
      <c r="C97" s="371"/>
      <c r="D97" s="371"/>
      <c r="E97" s="371"/>
      <c r="F97" s="371"/>
      <c r="G97" s="371"/>
      <c r="H97" s="371"/>
      <c r="J97" s="250">
        <f t="shared" si="11"/>
        <v>52</v>
      </c>
      <c r="K97" s="250">
        <f t="shared" si="12"/>
        <v>4.733956946</v>
      </c>
      <c r="L97" s="250">
        <f t="shared" si="13"/>
        <v>113.2125803</v>
      </c>
      <c r="M97" s="250">
        <f t="shared" si="14"/>
        <v>103.0167048</v>
      </c>
      <c r="N97" s="250">
        <f t="shared" si="1"/>
        <v>19.22923528</v>
      </c>
      <c r="O97" s="250">
        <f t="shared" si="2"/>
        <v>13.01530362</v>
      </c>
      <c r="P97" s="250" t="str">
        <f t="shared" si="3"/>
        <v>True</v>
      </c>
      <c r="Q97" s="250">
        <f t="shared" si="4"/>
        <v>13.01530362</v>
      </c>
      <c r="R97" s="250">
        <f t="shared" si="15"/>
        <v>9.367466587</v>
      </c>
      <c r="S97" s="250">
        <f t="shared" si="5"/>
        <v>0.2141947352</v>
      </c>
      <c r="T97" s="250">
        <f t="shared" si="6"/>
        <v>0.6712492782</v>
      </c>
      <c r="U97" s="250">
        <f t="shared" si="7"/>
        <v>17.13548757</v>
      </c>
      <c r="V97" s="368">
        <f t="shared" si="8"/>
        <v>35.94668778</v>
      </c>
      <c r="W97" s="250" t="str">
        <f t="shared" si="9"/>
        <v>False</v>
      </c>
      <c r="X97" s="269">
        <f t="shared" si="10"/>
        <v>0.5494002803</v>
      </c>
    </row>
    <row r="98" ht="12.75" customHeight="1">
      <c r="A98" s="266"/>
      <c r="J98" s="250">
        <f t="shared" si="11"/>
        <v>53</v>
      </c>
      <c r="K98" s="250">
        <f t="shared" si="12"/>
        <v>4.800424126</v>
      </c>
      <c r="L98" s="250">
        <f t="shared" si="13"/>
        <v>117.1845956</v>
      </c>
      <c r="M98" s="250">
        <f t="shared" si="14"/>
        <v>106.7382386</v>
      </c>
      <c r="N98" s="250">
        <f t="shared" si="1"/>
        <v>19.48331027</v>
      </c>
      <c r="O98" s="250">
        <f t="shared" si="2"/>
        <v>13.09228165</v>
      </c>
      <c r="P98" s="250" t="str">
        <f t="shared" si="3"/>
        <v>True</v>
      </c>
      <c r="Q98" s="250">
        <f t="shared" si="4"/>
        <v>13.09228165</v>
      </c>
      <c r="R98" s="250">
        <f t="shared" si="15"/>
        <v>9.606221823</v>
      </c>
      <c r="S98" s="250">
        <f t="shared" si="5"/>
        <v>0.2172699893</v>
      </c>
      <c r="T98" s="250">
        <f t="shared" si="6"/>
        <v>0.6797497567</v>
      </c>
      <c r="U98" s="250">
        <f t="shared" si="7"/>
        <v>17.57223185</v>
      </c>
      <c r="V98" s="368">
        <f t="shared" si="8"/>
        <v>36.2899514</v>
      </c>
      <c r="W98" s="250" t="str">
        <f t="shared" si="9"/>
        <v>False</v>
      </c>
      <c r="X98" s="269">
        <f t="shared" si="10"/>
        <v>0.5578735691</v>
      </c>
    </row>
    <row r="99" ht="12.75" customHeight="1">
      <c r="A99" s="266"/>
      <c r="J99" s="250">
        <f t="shared" si="11"/>
        <v>54</v>
      </c>
      <c r="K99" s="250">
        <f t="shared" si="12"/>
        <v>4.866393208</v>
      </c>
      <c r="L99" s="250">
        <f t="shared" si="13"/>
        <v>121.2108537</v>
      </c>
      <c r="M99" s="250">
        <f t="shared" si="14"/>
        <v>110.5131608</v>
      </c>
      <c r="N99" s="250">
        <f t="shared" si="1"/>
        <v>19.73538972</v>
      </c>
      <c r="O99" s="250">
        <f t="shared" si="2"/>
        <v>13.16766937</v>
      </c>
      <c r="P99" s="250" t="str">
        <f t="shared" si="3"/>
        <v>True</v>
      </c>
      <c r="Q99" s="250">
        <f t="shared" si="4"/>
        <v>13.16766937</v>
      </c>
      <c r="R99" s="250">
        <f t="shared" si="15"/>
        <v>9.845941551</v>
      </c>
      <c r="S99" s="250">
        <f t="shared" si="5"/>
        <v>0.2203244999</v>
      </c>
      <c r="T99" s="250">
        <f t="shared" si="6"/>
        <v>0.6881789464</v>
      </c>
      <c r="U99" s="250">
        <f t="shared" si="7"/>
        <v>18.01074042</v>
      </c>
      <c r="V99" s="368">
        <f t="shared" si="8"/>
        <v>36.62930024</v>
      </c>
      <c r="W99" s="250" t="str">
        <f t="shared" si="9"/>
        <v>False</v>
      </c>
      <c r="X99" s="269">
        <f t="shared" si="10"/>
        <v>0.5662947023</v>
      </c>
    </row>
    <row r="100" ht="12.75" customHeight="1">
      <c r="A100" s="266"/>
      <c r="I100" s="371"/>
      <c r="J100" s="371">
        <f t="shared" si="11"/>
        <v>55</v>
      </c>
      <c r="K100" s="250">
        <f t="shared" si="12"/>
        <v>4.931877999</v>
      </c>
      <c r="L100" s="250">
        <f t="shared" si="13"/>
        <v>125.2909803</v>
      </c>
      <c r="M100" s="250">
        <f t="shared" si="14"/>
        <v>114.3411105</v>
      </c>
      <c r="N100" s="250">
        <f t="shared" si="1"/>
        <v>19.98552887</v>
      </c>
      <c r="O100" s="250">
        <f t="shared" si="2"/>
        <v>13.24153094</v>
      </c>
      <c r="P100" s="250" t="str">
        <f t="shared" si="3"/>
        <v>True</v>
      </c>
      <c r="Q100" s="250">
        <f t="shared" si="4"/>
        <v>13.24153094</v>
      </c>
      <c r="R100" s="250">
        <f t="shared" si="15"/>
        <v>10.08660911</v>
      </c>
      <c r="S100" s="250">
        <f t="shared" si="5"/>
        <v>0.2233588179</v>
      </c>
      <c r="T100" s="250">
        <f t="shared" si="6"/>
        <v>0.6965388598</v>
      </c>
      <c r="U100" s="250">
        <f t="shared" si="7"/>
        <v>18.45098281</v>
      </c>
      <c r="V100" s="368">
        <f t="shared" si="8"/>
        <v>36.96485666</v>
      </c>
      <c r="W100" s="250" t="str">
        <f t="shared" si="9"/>
        <v>False</v>
      </c>
      <c r="X100" s="269">
        <f t="shared" si="10"/>
        <v>0.574665053</v>
      </c>
    </row>
    <row r="101" ht="12.75" customHeight="1">
      <c r="A101" s="266"/>
      <c r="J101" s="250">
        <f t="shared" si="11"/>
        <v>56</v>
      </c>
      <c r="K101" s="250">
        <f t="shared" si="12"/>
        <v>4.996891658</v>
      </c>
      <c r="L101" s="250">
        <f t="shared" si="13"/>
        <v>129.4246113</v>
      </c>
      <c r="M101" s="250">
        <f t="shared" si="14"/>
        <v>118.2217368</v>
      </c>
      <c r="N101" s="250">
        <f t="shared" si="1"/>
        <v>20.23378043</v>
      </c>
      <c r="O101" s="250">
        <f t="shared" si="2"/>
        <v>13.31392672</v>
      </c>
      <c r="P101" s="250" t="str">
        <f t="shared" si="3"/>
        <v>True</v>
      </c>
      <c r="Q101" s="250">
        <f t="shared" si="4"/>
        <v>13.31392672</v>
      </c>
      <c r="R101" s="250">
        <f t="shared" si="15"/>
        <v>10.32820845</v>
      </c>
      <c r="S101" s="250">
        <f t="shared" si="5"/>
        <v>0.2263734691</v>
      </c>
      <c r="T101" s="250">
        <f t="shared" si="6"/>
        <v>0.7048314147</v>
      </c>
      <c r="U101" s="250">
        <f t="shared" si="7"/>
        <v>18.89292968</v>
      </c>
      <c r="V101" s="368">
        <f t="shared" si="8"/>
        <v>37.29673686</v>
      </c>
      <c r="W101" s="250" t="str">
        <f t="shared" si="9"/>
        <v>False</v>
      </c>
      <c r="X101" s="269">
        <f t="shared" si="10"/>
        <v>0.5829859321</v>
      </c>
    </row>
    <row r="102" ht="12.75" customHeight="1">
      <c r="A102" s="270"/>
      <c r="B102" s="371"/>
      <c r="C102" s="371"/>
      <c r="D102" s="371"/>
      <c r="E102" s="371"/>
      <c r="F102" s="371"/>
      <c r="G102" s="371"/>
      <c r="H102" s="371"/>
      <c r="J102" s="250">
        <f t="shared" si="11"/>
        <v>57</v>
      </c>
      <c r="K102" s="250">
        <f t="shared" si="12"/>
        <v>5.061446735</v>
      </c>
      <c r="L102" s="250">
        <f t="shared" si="13"/>
        <v>133.6113919</v>
      </c>
      <c r="M102" s="250">
        <f t="shared" si="14"/>
        <v>122.1546975</v>
      </c>
      <c r="N102" s="250">
        <f t="shared" si="1"/>
        <v>20.48019465</v>
      </c>
      <c r="O102" s="250">
        <f t="shared" si="2"/>
        <v>13.38491358</v>
      </c>
      <c r="P102" s="250" t="str">
        <f t="shared" si="3"/>
        <v>True</v>
      </c>
      <c r="Q102" s="250">
        <f t="shared" si="4"/>
        <v>13.38491358</v>
      </c>
      <c r="R102" s="250">
        <f t="shared" si="15"/>
        <v>10.57072413</v>
      </c>
      <c r="S102" s="250">
        <f t="shared" si="5"/>
        <v>0.2293689559</v>
      </c>
      <c r="T102" s="250">
        <f t="shared" si="6"/>
        <v>0.71305844</v>
      </c>
      <c r="U102" s="250">
        <f t="shared" si="7"/>
        <v>19.33655276</v>
      </c>
      <c r="V102" s="368">
        <f t="shared" si="8"/>
        <v>37.62505132</v>
      </c>
      <c r="W102" s="250" t="str">
        <f t="shared" si="9"/>
        <v>False</v>
      </c>
      <c r="X102" s="269">
        <f t="shared" si="10"/>
        <v>0.5912585915</v>
      </c>
    </row>
    <row r="103" ht="12.75" customHeight="1">
      <c r="A103" s="266"/>
      <c r="J103" s="250">
        <f t="shared" si="11"/>
        <v>58</v>
      </c>
      <c r="K103" s="250">
        <f t="shared" si="12"/>
        <v>5.125555214</v>
      </c>
      <c r="L103" s="250">
        <f t="shared" si="13"/>
        <v>137.8509769</v>
      </c>
      <c r="M103" s="250">
        <f t="shared" si="14"/>
        <v>126.1396595</v>
      </c>
      <c r="N103" s="250">
        <f t="shared" si="1"/>
        <v>20.72481957</v>
      </c>
      <c r="O103" s="250">
        <f t="shared" si="2"/>
        <v>13.45454514</v>
      </c>
      <c r="P103" s="250" t="str">
        <f t="shared" si="3"/>
        <v>True</v>
      </c>
      <c r="Q103" s="250">
        <f t="shared" si="4"/>
        <v>13.45454514</v>
      </c>
      <c r="R103" s="250">
        <f t="shared" si="15"/>
        <v>10.81414125</v>
      </c>
      <c r="S103" s="250">
        <f t="shared" si="5"/>
        <v>0.2323457586</v>
      </c>
      <c r="T103" s="250">
        <f t="shared" si="6"/>
        <v>0.7212216817</v>
      </c>
      <c r="U103" s="250">
        <f t="shared" si="7"/>
        <v>19.78182481</v>
      </c>
      <c r="V103" s="368">
        <f t="shared" si="8"/>
        <v>37.94990518</v>
      </c>
      <c r="W103" s="250" t="str">
        <f t="shared" si="9"/>
        <v>False</v>
      </c>
      <c r="X103" s="269">
        <f t="shared" si="10"/>
        <v>0.5994842286</v>
      </c>
    </row>
    <row r="104" ht="12.75" customHeight="1">
      <c r="A104" s="266"/>
      <c r="J104" s="250">
        <f t="shared" si="11"/>
        <v>59</v>
      </c>
      <c r="K104" s="250">
        <f t="shared" si="12"/>
        <v>5.189228545</v>
      </c>
      <c r="L104" s="250">
        <f t="shared" si="13"/>
        <v>142.1430293</v>
      </c>
      <c r="M104" s="250">
        <f t="shared" si="14"/>
        <v>130.1762979</v>
      </c>
      <c r="N104" s="250">
        <f t="shared" si="1"/>
        <v>20.96770107</v>
      </c>
      <c r="O104" s="250">
        <f t="shared" si="2"/>
        <v>13.52287202</v>
      </c>
      <c r="P104" s="250" t="str">
        <f t="shared" si="3"/>
        <v>True</v>
      </c>
      <c r="Q104" s="250">
        <f t="shared" si="4"/>
        <v>13.52287202</v>
      </c>
      <c r="R104" s="250">
        <f t="shared" si="15"/>
        <v>11.05844544</v>
      </c>
      <c r="S104" s="250">
        <f t="shared" si="5"/>
        <v>0.2353043369</v>
      </c>
      <c r="T104" s="250">
        <f t="shared" si="6"/>
        <v>0.7293228075</v>
      </c>
      <c r="U104" s="250">
        <f t="shared" si="7"/>
        <v>20.22871954</v>
      </c>
      <c r="V104" s="368">
        <f t="shared" si="8"/>
        <v>38.2713986</v>
      </c>
      <c r="W104" s="250" t="str">
        <f t="shared" si="9"/>
        <v>False</v>
      </c>
      <c r="X104" s="269">
        <f t="shared" si="10"/>
        <v>0.6076639888</v>
      </c>
    </row>
    <row r="105" ht="12.75" customHeight="1">
      <c r="A105" s="266"/>
      <c r="I105" s="371"/>
      <c r="J105" s="371">
        <f t="shared" si="11"/>
        <v>60</v>
      </c>
      <c r="K105" s="250">
        <f t="shared" si="12"/>
        <v>5.252477681</v>
      </c>
      <c r="L105" s="250">
        <f t="shared" si="13"/>
        <v>146.487221</v>
      </c>
      <c r="M105" s="250">
        <f t="shared" si="14"/>
        <v>134.2642958</v>
      </c>
      <c r="N105" s="250">
        <f t="shared" si="1"/>
        <v>21.20888308</v>
      </c>
      <c r="O105" s="250">
        <f t="shared" si="2"/>
        <v>13.58994207</v>
      </c>
      <c r="P105" s="250" t="str">
        <f t="shared" si="3"/>
        <v>True</v>
      </c>
      <c r="Q105" s="250">
        <f t="shared" si="4"/>
        <v>13.58994207</v>
      </c>
      <c r="R105" s="250">
        <f t="shared" si="15"/>
        <v>11.30362284</v>
      </c>
      <c r="S105" s="250">
        <f t="shared" si="5"/>
        <v>0.238245131</v>
      </c>
      <c r="T105" s="250">
        <f t="shared" si="6"/>
        <v>0.7373634126</v>
      </c>
      <c r="U105" s="250">
        <f t="shared" si="7"/>
        <v>20.67721159</v>
      </c>
      <c r="V105" s="368">
        <f t="shared" si="8"/>
        <v>38.58962705</v>
      </c>
      <c r="W105" s="250" t="str">
        <f t="shared" si="9"/>
        <v>False</v>
      </c>
      <c r="X105" s="269">
        <f t="shared" si="10"/>
        <v>0.6157989696</v>
      </c>
    </row>
    <row r="106" ht="12.75" customHeight="1">
      <c r="A106" s="266"/>
      <c r="J106" s="250">
        <f t="shared" si="11"/>
        <v>61</v>
      </c>
      <c r="K106" s="250">
        <f t="shared" si="12"/>
        <v>5.315313106</v>
      </c>
      <c r="L106" s="250">
        <f t="shared" si="13"/>
        <v>150.8832317</v>
      </c>
      <c r="M106" s="250">
        <f t="shared" si="14"/>
        <v>138.4033439</v>
      </c>
      <c r="N106" s="250">
        <f t="shared" si="1"/>
        <v>21.44840763</v>
      </c>
      <c r="O106" s="250">
        <f t="shared" si="2"/>
        <v>13.65580055</v>
      </c>
      <c r="P106" s="250" t="str">
        <f t="shared" si="3"/>
        <v>True</v>
      </c>
      <c r="Q106" s="250">
        <f t="shared" si="4"/>
        <v>13.65580055</v>
      </c>
      <c r="R106" s="250">
        <f t="shared" si="15"/>
        <v>11.54966004</v>
      </c>
      <c r="S106" s="250">
        <f t="shared" si="5"/>
        <v>0.2411685631</v>
      </c>
      <c r="T106" s="250">
        <f t="shared" si="6"/>
        <v>0.7453450231</v>
      </c>
      <c r="U106" s="250">
        <f t="shared" si="7"/>
        <v>21.12727644</v>
      </c>
      <c r="V106" s="368">
        <f t="shared" si="8"/>
        <v>38.90468165</v>
      </c>
      <c r="W106" s="250" t="str">
        <f t="shared" si="9"/>
        <v>False</v>
      </c>
      <c r="X106" s="269">
        <f t="shared" si="10"/>
        <v>0.6238902226</v>
      </c>
    </row>
    <row r="107" ht="12.75" customHeight="1">
      <c r="A107" s="270"/>
      <c r="B107" s="371"/>
      <c r="C107" s="371"/>
      <c r="D107" s="371"/>
      <c r="E107" s="371"/>
      <c r="F107" s="371"/>
      <c r="G107" s="371"/>
      <c r="H107" s="371"/>
      <c r="J107" s="250">
        <f t="shared" si="11"/>
        <v>62</v>
      </c>
      <c r="K107" s="250">
        <f t="shared" si="12"/>
        <v>5.377744863</v>
      </c>
      <c r="L107" s="250">
        <f t="shared" si="13"/>
        <v>155.3307488</v>
      </c>
      <c r="M107" s="250">
        <f t="shared" si="14"/>
        <v>142.5931404</v>
      </c>
      <c r="N107" s="250">
        <f t="shared" si="1"/>
        <v>21.68631501</v>
      </c>
      <c r="O107" s="250">
        <f t="shared" si="2"/>
        <v>13.72049033</v>
      </c>
      <c r="P107" s="250" t="str">
        <f t="shared" si="3"/>
        <v>True</v>
      </c>
      <c r="Q107" s="250">
        <f t="shared" si="4"/>
        <v>13.72049033</v>
      </c>
      <c r="R107" s="250">
        <f t="shared" si="15"/>
        <v>11.7965441</v>
      </c>
      <c r="S107" s="250">
        <f t="shared" si="5"/>
        <v>0.244075038</v>
      </c>
      <c r="T107" s="250">
        <f t="shared" si="6"/>
        <v>0.753269101</v>
      </c>
      <c r="U107" s="250">
        <f t="shared" si="7"/>
        <v>21.5788904</v>
      </c>
      <c r="V107" s="368">
        <f t="shared" si="8"/>
        <v>39.21664942</v>
      </c>
      <c r="W107" s="250" t="str">
        <f t="shared" si="9"/>
        <v>False</v>
      </c>
      <c r="X107" s="269">
        <f t="shared" si="10"/>
        <v>0.6319387567</v>
      </c>
    </row>
    <row r="108" ht="12.75" customHeight="1">
      <c r="A108" s="266"/>
      <c r="J108" s="250">
        <f t="shared" si="11"/>
        <v>63</v>
      </c>
      <c r="K108" s="250">
        <f t="shared" si="12"/>
        <v>5.43978258</v>
      </c>
      <c r="L108" s="250">
        <f t="shared" si="13"/>
        <v>159.8294671</v>
      </c>
      <c r="M108" s="250">
        <f t="shared" si="14"/>
        <v>146.8333904</v>
      </c>
      <c r="N108" s="250">
        <f t="shared" si="1"/>
        <v>21.92264387</v>
      </c>
      <c r="O108" s="250">
        <f t="shared" si="2"/>
        <v>13.78405206</v>
      </c>
      <c r="P108" s="250" t="str">
        <f t="shared" si="3"/>
        <v>True</v>
      </c>
      <c r="Q108" s="250">
        <f t="shared" si="4"/>
        <v>13.78405206</v>
      </c>
      <c r="R108" s="250">
        <f t="shared" si="15"/>
        <v>12.04426248</v>
      </c>
      <c r="S108" s="250">
        <f t="shared" si="5"/>
        <v>0.2469649443</v>
      </c>
      <c r="T108" s="250">
        <f t="shared" si="6"/>
        <v>0.7611370473</v>
      </c>
      <c r="U108" s="250">
        <f t="shared" si="7"/>
        <v>22.03203056</v>
      </c>
      <c r="V108" s="368">
        <f t="shared" si="8"/>
        <v>39.52561353</v>
      </c>
      <c r="W108" s="250" t="str">
        <f t="shared" si="9"/>
        <v>False</v>
      </c>
      <c r="X108" s="269">
        <f t="shared" si="10"/>
        <v>0.6399455404</v>
      </c>
    </row>
    <row r="109" ht="12.75" customHeight="1">
      <c r="A109" s="266"/>
      <c r="J109" s="250">
        <f t="shared" si="11"/>
        <v>64</v>
      </c>
      <c r="K109" s="250">
        <f t="shared" si="12"/>
        <v>5.501435494</v>
      </c>
      <c r="L109" s="250">
        <f t="shared" si="13"/>
        <v>164.3790884</v>
      </c>
      <c r="M109" s="250">
        <f t="shared" si="14"/>
        <v>151.1238059</v>
      </c>
      <c r="N109" s="250">
        <f t="shared" si="1"/>
        <v>22.15743128</v>
      </c>
      <c r="O109" s="250">
        <f t="shared" si="2"/>
        <v>13.84652428</v>
      </c>
      <c r="P109" s="250" t="str">
        <f t="shared" si="3"/>
        <v>True</v>
      </c>
      <c r="Q109" s="250">
        <f t="shared" si="4"/>
        <v>13.84652428</v>
      </c>
      <c r="R109" s="250">
        <f t="shared" si="15"/>
        <v>12.29280307</v>
      </c>
      <c r="S109" s="250">
        <f t="shared" si="5"/>
        <v>0.2498386553</v>
      </c>
      <c r="T109" s="250">
        <f t="shared" si="6"/>
        <v>0.7689502059</v>
      </c>
      <c r="U109" s="250">
        <f t="shared" si="7"/>
        <v>22.48667474</v>
      </c>
      <c r="V109" s="368">
        <f t="shared" si="8"/>
        <v>39.83165355</v>
      </c>
      <c r="W109" s="250" t="str">
        <f t="shared" si="9"/>
        <v>False</v>
      </c>
      <c r="X109" s="269">
        <f t="shared" si="10"/>
        <v>0.6479115039</v>
      </c>
    </row>
    <row r="110" ht="12.75" customHeight="1">
      <c r="A110" s="266"/>
      <c r="I110" s="371"/>
      <c r="J110" s="371">
        <f t="shared" si="11"/>
        <v>65</v>
      </c>
      <c r="K110" s="250">
        <f t="shared" si="12"/>
        <v>5.562712474</v>
      </c>
      <c r="L110" s="250">
        <f t="shared" si="13"/>
        <v>168.9793214</v>
      </c>
      <c r="M110" s="250">
        <f t="shared" si="14"/>
        <v>155.4641051</v>
      </c>
      <c r="N110" s="250">
        <f t="shared" si="1"/>
        <v>22.39071283</v>
      </c>
      <c r="O110" s="250">
        <f t="shared" si="2"/>
        <v>13.90794362</v>
      </c>
      <c r="P110" s="250" t="str">
        <f t="shared" si="3"/>
        <v>True</v>
      </c>
      <c r="Q110" s="250">
        <f t="shared" si="4"/>
        <v>13.90794362</v>
      </c>
      <c r="R110" s="250">
        <f t="shared" si="15"/>
        <v>12.54215413</v>
      </c>
      <c r="S110" s="250">
        <f t="shared" si="5"/>
        <v>0.2526965299</v>
      </c>
      <c r="T110" s="250">
        <f t="shared" si="6"/>
        <v>0.7767098667</v>
      </c>
      <c r="U110" s="250">
        <f t="shared" si="7"/>
        <v>22.94280147</v>
      </c>
      <c r="V110" s="368">
        <f t="shared" si="8"/>
        <v>40.13484562</v>
      </c>
      <c r="W110" s="250" t="str">
        <f t="shared" si="9"/>
        <v>False</v>
      </c>
      <c r="X110" s="269">
        <f t="shared" si="10"/>
        <v>0.6558375416</v>
      </c>
    </row>
    <row r="111" ht="12.75" customHeight="1">
      <c r="A111" s="266"/>
      <c r="J111" s="250">
        <f t="shared" si="11"/>
        <v>66</v>
      </c>
      <c r="K111" s="250">
        <f t="shared" si="12"/>
        <v>5.62362204</v>
      </c>
      <c r="L111" s="250">
        <f t="shared" si="13"/>
        <v>173.6298813</v>
      </c>
      <c r="M111" s="250">
        <f t="shared" si="14"/>
        <v>159.8540129</v>
      </c>
      <c r="N111" s="250">
        <f t="shared" si="1"/>
        <v>22.62252275</v>
      </c>
      <c r="O111" s="250">
        <f t="shared" si="2"/>
        <v>13.96834488</v>
      </c>
      <c r="P111" s="250" t="str">
        <f t="shared" si="3"/>
        <v>True</v>
      </c>
      <c r="Q111" s="250">
        <f t="shared" si="4"/>
        <v>13.96834488</v>
      </c>
      <c r="R111" s="250">
        <f t="shared" si="15"/>
        <v>12.79230428</v>
      </c>
      <c r="S111" s="250">
        <f t="shared" si="5"/>
        <v>0.2555389134</v>
      </c>
      <c r="T111" s="250">
        <f t="shared" si="6"/>
        <v>0.7844172685</v>
      </c>
      <c r="U111" s="250">
        <f t="shared" si="7"/>
        <v>23.40038995</v>
      </c>
      <c r="V111" s="368">
        <f t="shared" si="8"/>
        <v>40.43526271</v>
      </c>
      <c r="W111" s="250" t="str">
        <f t="shared" si="9"/>
        <v>False</v>
      </c>
      <c r="X111" s="269">
        <f t="shared" si="10"/>
        <v>0.6637245137</v>
      </c>
    </row>
    <row r="112" ht="12.75" customHeight="1">
      <c r="A112" s="270"/>
      <c r="B112" s="371"/>
      <c r="C112" s="371"/>
      <c r="D112" s="371"/>
      <c r="E112" s="371"/>
      <c r="F112" s="371"/>
      <c r="G112" s="371"/>
      <c r="H112" s="371"/>
      <c r="J112" s="250">
        <f t="shared" si="11"/>
        <v>67</v>
      </c>
      <c r="K112" s="250">
        <f t="shared" si="12"/>
        <v>5.684172384</v>
      </c>
      <c r="L112" s="250">
        <f t="shared" si="13"/>
        <v>178.3304895</v>
      </c>
      <c r="M112" s="250">
        <f t="shared" si="14"/>
        <v>164.2932598</v>
      </c>
      <c r="N112" s="250">
        <f t="shared" si="1"/>
        <v>22.85289393</v>
      </c>
      <c r="O112" s="250">
        <f t="shared" si="2"/>
        <v>14.02776117</v>
      </c>
      <c r="P112" s="250" t="str">
        <f t="shared" si="3"/>
        <v>True</v>
      </c>
      <c r="Q112" s="250">
        <f t="shared" si="4"/>
        <v>14.02776117</v>
      </c>
      <c r="R112" s="250">
        <f t="shared" si="15"/>
        <v>13.0432425</v>
      </c>
      <c r="S112" s="250">
        <f t="shared" si="5"/>
        <v>0.258366138</v>
      </c>
      <c r="T112" s="250">
        <f t="shared" si="6"/>
        <v>0.7920736023</v>
      </c>
      <c r="U112" s="250">
        <f t="shared" si="7"/>
        <v>23.85942001</v>
      </c>
      <c r="V112" s="368">
        <f t="shared" si="8"/>
        <v>40.73297477</v>
      </c>
      <c r="W112" s="250" t="str">
        <f t="shared" si="9"/>
        <v>False</v>
      </c>
      <c r="X112" s="269">
        <f t="shared" si="10"/>
        <v>0.6715732484</v>
      </c>
    </row>
    <row r="113" ht="12.75" customHeight="1">
      <c r="A113" s="266"/>
      <c r="J113" s="250">
        <f t="shared" si="11"/>
        <v>68</v>
      </c>
      <c r="K113" s="250">
        <f t="shared" si="12"/>
        <v>5.744371386</v>
      </c>
      <c r="L113" s="250">
        <f t="shared" si="13"/>
        <v>183.0808736</v>
      </c>
      <c r="M113" s="250">
        <f t="shared" si="14"/>
        <v>168.7815822</v>
      </c>
      <c r="N113" s="250">
        <f t="shared" si="1"/>
        <v>23.08185802</v>
      </c>
      <c r="O113" s="250">
        <f t="shared" si="2"/>
        <v>14.08622402</v>
      </c>
      <c r="P113" s="250" t="str">
        <f t="shared" si="3"/>
        <v>True</v>
      </c>
      <c r="Q113" s="250">
        <f t="shared" si="4"/>
        <v>14.08622402</v>
      </c>
      <c r="R113" s="250">
        <f t="shared" si="15"/>
        <v>13.29495809</v>
      </c>
      <c r="S113" s="250">
        <f t="shared" si="5"/>
        <v>0.2611785236</v>
      </c>
      <c r="T113" s="250">
        <f t="shared" si="6"/>
        <v>0.7996800131</v>
      </c>
      <c r="U113" s="250">
        <f t="shared" si="7"/>
        <v>24.31987207</v>
      </c>
      <c r="V113" s="368">
        <f t="shared" si="8"/>
        <v>41.02804889</v>
      </c>
      <c r="W113" s="250" t="str">
        <f t="shared" si="9"/>
        <v>False</v>
      </c>
      <c r="X113" s="269">
        <f t="shared" si="10"/>
        <v>0.6793845429</v>
      </c>
    </row>
    <row r="114" ht="12.75" customHeight="1">
      <c r="A114" s="266"/>
      <c r="J114" s="250">
        <f t="shared" si="11"/>
        <v>69</v>
      </c>
      <c r="K114" s="250">
        <f t="shared" si="12"/>
        <v>5.804226631</v>
      </c>
      <c r="L114" s="250">
        <f t="shared" si="13"/>
        <v>187.8807669</v>
      </c>
      <c r="M114" s="250">
        <f t="shared" si="14"/>
        <v>173.3187222</v>
      </c>
      <c r="N114" s="250">
        <f t="shared" si="1"/>
        <v>23.3094455</v>
      </c>
      <c r="O114" s="250">
        <f t="shared" si="2"/>
        <v>14.14376347</v>
      </c>
      <c r="P114" s="250" t="str">
        <f t="shared" si="3"/>
        <v>True</v>
      </c>
      <c r="Q114" s="250">
        <f t="shared" si="4"/>
        <v>14.14376347</v>
      </c>
      <c r="R114" s="250">
        <f t="shared" si="15"/>
        <v>13.54744067</v>
      </c>
      <c r="S114" s="250">
        <f t="shared" si="5"/>
        <v>0.2639763787</v>
      </c>
      <c r="T114" s="250">
        <f t="shared" si="6"/>
        <v>0.8072376031</v>
      </c>
      <c r="U114" s="250">
        <f t="shared" si="7"/>
        <v>24.78172717</v>
      </c>
      <c r="V114" s="368">
        <f t="shared" si="8"/>
        <v>41.32054948</v>
      </c>
      <c r="W114" s="250" t="str">
        <f t="shared" si="9"/>
        <v>False</v>
      </c>
      <c r="X114" s="269">
        <f t="shared" si="10"/>
        <v>0.6871591661</v>
      </c>
    </row>
    <row r="115" ht="12.75" customHeight="1">
      <c r="A115" s="266"/>
      <c r="I115" s="371"/>
      <c r="J115" s="371">
        <f t="shared" si="11"/>
        <v>70</v>
      </c>
      <c r="K115" s="250">
        <f t="shared" si="12"/>
        <v>5.863745427</v>
      </c>
      <c r="L115" s="250">
        <f t="shared" si="13"/>
        <v>192.7299083</v>
      </c>
      <c r="M115" s="250">
        <f t="shared" si="14"/>
        <v>177.9044272</v>
      </c>
      <c r="N115" s="250">
        <f t="shared" si="1"/>
        <v>23.53568573</v>
      </c>
      <c r="O115" s="250">
        <f t="shared" si="2"/>
        <v>14.20040815</v>
      </c>
      <c r="P115" s="250" t="str">
        <f t="shared" si="3"/>
        <v>True</v>
      </c>
      <c r="Q115" s="250">
        <f t="shared" si="4"/>
        <v>14.20040815</v>
      </c>
      <c r="R115" s="250">
        <f t="shared" si="15"/>
        <v>13.80068018</v>
      </c>
      <c r="S115" s="250">
        <f t="shared" si="5"/>
        <v>0.2667600007</v>
      </c>
      <c r="T115" s="250">
        <f t="shared" si="6"/>
        <v>0.8147474335</v>
      </c>
      <c r="U115" s="250">
        <f t="shared" si="7"/>
        <v>25.24496687</v>
      </c>
      <c r="V115" s="368">
        <f t="shared" si="8"/>
        <v>41.61053841</v>
      </c>
      <c r="W115" s="250" t="str">
        <f t="shared" si="9"/>
        <v>False</v>
      </c>
      <c r="X115" s="269">
        <f t="shared" si="10"/>
        <v>0.6948978589</v>
      </c>
    </row>
    <row r="116" ht="12.75" customHeight="1">
      <c r="A116" s="266"/>
      <c r="J116" s="250">
        <f t="shared" si="11"/>
        <v>71</v>
      </c>
      <c r="K116" s="250">
        <f t="shared" si="12"/>
        <v>5.922934813</v>
      </c>
      <c r="L116" s="250">
        <f t="shared" si="13"/>
        <v>197.6280422</v>
      </c>
      <c r="M116" s="250">
        <f t="shared" si="14"/>
        <v>182.5384496</v>
      </c>
      <c r="N116" s="250">
        <f t="shared" si="1"/>
        <v>23.760607</v>
      </c>
      <c r="O116" s="250">
        <f t="shared" si="2"/>
        <v>14.2561854</v>
      </c>
      <c r="P116" s="250" t="str">
        <f t="shared" si="3"/>
        <v>True</v>
      </c>
      <c r="Q116" s="250">
        <f t="shared" si="4"/>
        <v>14.2561854</v>
      </c>
      <c r="R116" s="250">
        <f t="shared" si="15"/>
        <v>14.05466682</v>
      </c>
      <c r="S116" s="250">
        <f t="shared" si="5"/>
        <v>0.2695296763</v>
      </c>
      <c r="T116" s="250">
        <f t="shared" si="6"/>
        <v>0.8222105266</v>
      </c>
      <c r="U116" s="250">
        <f t="shared" si="7"/>
        <v>25.70957328</v>
      </c>
      <c r="V116" s="368">
        <f t="shared" si="8"/>
        <v>41.89807515</v>
      </c>
      <c r="W116" s="250" t="str">
        <f t="shared" si="9"/>
        <v>False</v>
      </c>
      <c r="X116" s="269">
        <f t="shared" si="10"/>
        <v>0.7026013363</v>
      </c>
    </row>
    <row r="117" ht="12.75" customHeight="1">
      <c r="A117" s="270"/>
      <c r="B117" s="371"/>
      <c r="C117" s="371"/>
      <c r="D117" s="371"/>
      <c r="E117" s="371"/>
      <c r="F117" s="371"/>
      <c r="G117" s="371"/>
      <c r="H117" s="371"/>
      <c r="J117" s="250">
        <f t="shared" si="11"/>
        <v>72</v>
      </c>
      <c r="K117" s="250">
        <f t="shared" si="12"/>
        <v>5.98180158</v>
      </c>
      <c r="L117" s="250">
        <f t="shared" si="13"/>
        <v>202.574918</v>
      </c>
      <c r="M117" s="250">
        <f t="shared" si="14"/>
        <v>187.220547</v>
      </c>
      <c r="N117" s="250">
        <f t="shared" si="1"/>
        <v>23.98423661</v>
      </c>
      <c r="O117" s="250">
        <f t="shared" si="2"/>
        <v>14.31112131</v>
      </c>
      <c r="P117" s="250" t="str">
        <f t="shared" si="3"/>
        <v>True</v>
      </c>
      <c r="Q117" s="250">
        <f t="shared" si="4"/>
        <v>14.31112131</v>
      </c>
      <c r="R117" s="250">
        <f t="shared" si="15"/>
        <v>14.30939109</v>
      </c>
      <c r="S117" s="250">
        <f t="shared" si="5"/>
        <v>0.2722856825</v>
      </c>
      <c r="T117" s="250">
        <f t="shared" si="6"/>
        <v>0.8296278682</v>
      </c>
      <c r="U117" s="250">
        <f t="shared" si="7"/>
        <v>26.17552898</v>
      </c>
      <c r="V117" s="368">
        <f t="shared" si="8"/>
        <v>42.18321689</v>
      </c>
      <c r="W117" s="250" t="str">
        <f t="shared" si="9"/>
        <v>False</v>
      </c>
      <c r="X117" s="269">
        <f t="shared" si="10"/>
        <v>0.7102702888</v>
      </c>
    </row>
    <row r="118" ht="12.75" customHeight="1">
      <c r="A118" s="266"/>
      <c r="J118" s="250">
        <f t="shared" si="11"/>
        <v>73</v>
      </c>
      <c r="K118" s="250">
        <f t="shared" si="12"/>
        <v>6.04035228</v>
      </c>
      <c r="L118" s="250">
        <f t="shared" si="13"/>
        <v>207.5702904</v>
      </c>
      <c r="M118" s="250">
        <f t="shared" si="14"/>
        <v>191.9504817</v>
      </c>
      <c r="N118" s="250">
        <f t="shared" si="1"/>
        <v>24.20660088</v>
      </c>
      <c r="O118" s="250">
        <f t="shared" si="2"/>
        <v>14.36524084</v>
      </c>
      <c r="P118" s="250" t="str">
        <f t="shared" si="3"/>
        <v>True</v>
      </c>
      <c r="Q118" s="250">
        <f t="shared" si="4"/>
        <v>14.36524084</v>
      </c>
      <c r="R118" s="250">
        <f t="shared" si="15"/>
        <v>14.56484374</v>
      </c>
      <c r="S118" s="250">
        <f t="shared" si="5"/>
        <v>0.2750282868</v>
      </c>
      <c r="T118" s="250">
        <f t="shared" si="6"/>
        <v>0.8370004088</v>
      </c>
      <c r="U118" s="250">
        <f t="shared" si="7"/>
        <v>26.64281709</v>
      </c>
      <c r="V118" s="368">
        <f t="shared" si="8"/>
        <v>42.46601866</v>
      </c>
      <c r="W118" s="250" t="str">
        <f t="shared" si="9"/>
        <v>False</v>
      </c>
      <c r="X118" s="269">
        <f t="shared" si="10"/>
        <v>0.717905383</v>
      </c>
    </row>
    <row r="119" ht="12.75" customHeight="1">
      <c r="A119" s="266"/>
      <c r="J119" s="250">
        <f t="shared" si="11"/>
        <v>74</v>
      </c>
      <c r="K119" s="250">
        <f t="shared" si="12"/>
        <v>6.098593235</v>
      </c>
      <c r="L119" s="250">
        <f t="shared" si="13"/>
        <v>212.6139187</v>
      </c>
      <c r="M119" s="250">
        <f t="shared" si="14"/>
        <v>196.7280208</v>
      </c>
      <c r="N119" s="250">
        <f t="shared" si="1"/>
        <v>24.42772525</v>
      </c>
      <c r="O119" s="250">
        <f t="shared" si="2"/>
        <v>14.41856783</v>
      </c>
      <c r="P119" s="250" t="str">
        <f t="shared" si="3"/>
        <v>True</v>
      </c>
      <c r="Q119" s="250">
        <f t="shared" si="4"/>
        <v>14.41856783</v>
      </c>
      <c r="R119" s="250">
        <f t="shared" si="15"/>
        <v>14.82101577</v>
      </c>
      <c r="S119" s="250">
        <f t="shared" si="5"/>
        <v>0.2777577475</v>
      </c>
      <c r="T119" s="250">
        <f t="shared" si="6"/>
        <v>0.844329066</v>
      </c>
      <c r="U119" s="250">
        <f t="shared" si="7"/>
        <v>27.11142114</v>
      </c>
      <c r="V119" s="368">
        <f t="shared" si="8"/>
        <v>42.74653346</v>
      </c>
      <c r="W119" s="250" t="str">
        <f t="shared" si="9"/>
        <v>False</v>
      </c>
      <c r="X119" s="269">
        <f t="shared" si="10"/>
        <v>0.7255072631</v>
      </c>
    </row>
    <row r="120" ht="12.75" customHeight="1">
      <c r="A120" s="266"/>
      <c r="I120" s="371"/>
      <c r="J120" s="371">
        <f t="shared" si="11"/>
        <v>75</v>
      </c>
      <c r="K120" s="250">
        <f t="shared" si="12"/>
        <v>6.156530555</v>
      </c>
      <c r="L120" s="250">
        <f t="shared" si="13"/>
        <v>217.7055671</v>
      </c>
      <c r="M120" s="250">
        <f t="shared" si="14"/>
        <v>201.5529357</v>
      </c>
      <c r="N120" s="250">
        <f t="shared" si="1"/>
        <v>24.64763427</v>
      </c>
      <c r="O120" s="250">
        <f t="shared" si="2"/>
        <v>14.47112511</v>
      </c>
      <c r="P120" s="250" t="str">
        <f t="shared" si="3"/>
        <v>True</v>
      </c>
      <c r="Q120" s="250">
        <f t="shared" si="4"/>
        <v>14.47112511</v>
      </c>
      <c r="R120" s="250">
        <f t="shared" si="15"/>
        <v>15.07789845</v>
      </c>
      <c r="S120" s="250">
        <f t="shared" si="5"/>
        <v>0.2804743146</v>
      </c>
      <c r="T120" s="250">
        <f t="shared" si="6"/>
        <v>0.8516147256</v>
      </c>
      <c r="U120" s="250">
        <f t="shared" si="7"/>
        <v>27.58132513</v>
      </c>
      <c r="V120" s="368">
        <f t="shared" si="8"/>
        <v>43.02481233</v>
      </c>
      <c r="W120" s="250" t="str">
        <f t="shared" si="9"/>
        <v>False</v>
      </c>
      <c r="X120" s="269">
        <f t="shared" si="10"/>
        <v>0.7330765521</v>
      </c>
    </row>
    <row r="121" ht="12.75" customHeight="1">
      <c r="A121" s="266"/>
      <c r="J121" s="250">
        <f t="shared" si="11"/>
        <v>76</v>
      </c>
      <c r="K121" s="250">
        <f t="shared" si="12"/>
        <v>6.21417014</v>
      </c>
      <c r="L121" s="250">
        <f t="shared" si="13"/>
        <v>222.8450043</v>
      </c>
      <c r="M121" s="250">
        <f t="shared" si="14"/>
        <v>206.4250022</v>
      </c>
      <c r="N121" s="250">
        <f t="shared" si="1"/>
        <v>24.86635167</v>
      </c>
      <c r="O121" s="250">
        <f t="shared" si="2"/>
        <v>14.52293452</v>
      </c>
      <c r="P121" s="250" t="str">
        <f t="shared" si="3"/>
        <v>True</v>
      </c>
      <c r="Q121" s="250">
        <f t="shared" si="4"/>
        <v>14.52293452</v>
      </c>
      <c r="R121" s="250">
        <f t="shared" si="15"/>
        <v>15.33548325</v>
      </c>
      <c r="S121" s="250">
        <f t="shared" si="5"/>
        <v>0.2831782296</v>
      </c>
      <c r="T121" s="250">
        <f t="shared" si="6"/>
        <v>0.8588582433</v>
      </c>
      <c r="U121" s="250">
        <f t="shared" si="7"/>
        <v>28.05251348</v>
      </c>
      <c r="V121" s="368">
        <f t="shared" si="8"/>
        <v>43.30090449</v>
      </c>
      <c r="W121" s="250" t="str">
        <f t="shared" si="9"/>
        <v>False</v>
      </c>
      <c r="X121" s="269">
        <f t="shared" si="10"/>
        <v>0.7406138525</v>
      </c>
    </row>
    <row r="122" ht="12.75" customHeight="1">
      <c r="A122" s="270"/>
      <c r="B122" s="371"/>
      <c r="C122" s="371"/>
      <c r="D122" s="371"/>
      <c r="E122" s="371"/>
      <c r="F122" s="371"/>
      <c r="G122" s="371"/>
      <c r="H122" s="371"/>
      <c r="J122" s="250">
        <f t="shared" si="11"/>
        <v>77</v>
      </c>
      <c r="K122" s="250">
        <f t="shared" si="12"/>
        <v>6.271517698</v>
      </c>
      <c r="L122" s="250">
        <f t="shared" si="13"/>
        <v>228.0320032</v>
      </c>
      <c r="M122" s="250">
        <f t="shared" si="14"/>
        <v>211.3440005</v>
      </c>
      <c r="N122" s="250">
        <f t="shared" si="1"/>
        <v>25.0839004</v>
      </c>
      <c r="O122" s="250">
        <f t="shared" si="2"/>
        <v>14.574017</v>
      </c>
      <c r="P122" s="250" t="str">
        <f t="shared" si="3"/>
        <v>True</v>
      </c>
      <c r="Q122" s="250">
        <f t="shared" si="4"/>
        <v>14.574017</v>
      </c>
      <c r="R122" s="250">
        <f t="shared" si="15"/>
        <v>15.59376188</v>
      </c>
      <c r="S122" s="250">
        <f t="shared" si="5"/>
        <v>0.2858697264</v>
      </c>
      <c r="T122" s="250">
        <f t="shared" si="6"/>
        <v>0.8660604464</v>
      </c>
      <c r="U122" s="250">
        <f t="shared" si="7"/>
        <v>28.52497103</v>
      </c>
      <c r="V122" s="368">
        <f t="shared" si="8"/>
        <v>43.57485738</v>
      </c>
      <c r="W122" s="250" t="str">
        <f t="shared" si="9"/>
        <v>False</v>
      </c>
      <c r="X122" s="269">
        <f t="shared" si="10"/>
        <v>0.7481197475</v>
      </c>
    </row>
    <row r="123" ht="12.75" customHeight="1">
      <c r="A123" s="266"/>
      <c r="J123" s="250">
        <f t="shared" si="11"/>
        <v>78</v>
      </c>
      <c r="K123" s="250">
        <f t="shared" si="12"/>
        <v>6.328578748</v>
      </c>
      <c r="L123" s="250">
        <f t="shared" si="13"/>
        <v>233.2663411</v>
      </c>
      <c r="M123" s="250">
        <f t="shared" si="14"/>
        <v>216.3097145</v>
      </c>
      <c r="N123" s="250">
        <f t="shared" si="1"/>
        <v>25.30030265</v>
      </c>
      <c r="O123" s="250">
        <f t="shared" si="2"/>
        <v>14.62439263</v>
      </c>
      <c r="P123" s="250" t="str">
        <f t="shared" si="3"/>
        <v>True</v>
      </c>
      <c r="Q123" s="250">
        <f t="shared" si="4"/>
        <v>14.62439263</v>
      </c>
      <c r="R123" s="250">
        <f t="shared" si="15"/>
        <v>15.85272627</v>
      </c>
      <c r="S123" s="250">
        <f t="shared" si="5"/>
        <v>0.2885490315</v>
      </c>
      <c r="T123" s="250">
        <f t="shared" si="6"/>
        <v>0.8732221344</v>
      </c>
      <c r="U123" s="250">
        <f t="shared" si="7"/>
        <v>28.99868299</v>
      </c>
      <c r="V123" s="368">
        <f t="shared" si="8"/>
        <v>43.84671679</v>
      </c>
      <c r="W123" s="250" t="str">
        <f t="shared" si="9"/>
        <v>False</v>
      </c>
      <c r="X123" s="269">
        <f t="shared" si="10"/>
        <v>0.7555948017</v>
      </c>
    </row>
    <row r="124" ht="12.75" customHeight="1">
      <c r="A124" s="266"/>
      <c r="J124" s="250">
        <f t="shared" si="11"/>
        <v>79</v>
      </c>
      <c r="K124" s="250">
        <f t="shared" si="12"/>
        <v>6.38535863</v>
      </c>
      <c r="L124" s="250">
        <f t="shared" si="13"/>
        <v>238.5477994</v>
      </c>
      <c r="M124" s="250">
        <f t="shared" si="14"/>
        <v>221.3219323</v>
      </c>
      <c r="N124" s="250">
        <f t="shared" si="1"/>
        <v>25.51557992</v>
      </c>
      <c r="O124" s="250">
        <f t="shared" si="2"/>
        <v>14.67408065</v>
      </c>
      <c r="P124" s="250" t="str">
        <f t="shared" si="3"/>
        <v>True</v>
      </c>
      <c r="Q124" s="250">
        <f t="shared" si="4"/>
        <v>14.67408065</v>
      </c>
      <c r="R124" s="250">
        <f t="shared" si="15"/>
        <v>16.11236853</v>
      </c>
      <c r="S124" s="250">
        <f t="shared" si="5"/>
        <v>0.2912163639</v>
      </c>
      <c r="T124" s="250">
        <f t="shared" si="6"/>
        <v>0.8803440811</v>
      </c>
      <c r="U124" s="250">
        <f t="shared" si="7"/>
        <v>29.47363496</v>
      </c>
      <c r="V124" s="368">
        <f t="shared" si="8"/>
        <v>44.11652692</v>
      </c>
      <c r="W124" s="250" t="str">
        <f t="shared" si="9"/>
        <v>False</v>
      </c>
      <c r="X124" s="269">
        <f t="shared" si="10"/>
        <v>0.7630395619</v>
      </c>
    </row>
    <row r="125" ht="12.75" customHeight="1">
      <c r="A125" s="266"/>
      <c r="I125" s="371"/>
      <c r="J125" s="371">
        <f t="shared" si="11"/>
        <v>80</v>
      </c>
      <c r="K125" s="250">
        <f t="shared" si="12"/>
        <v>6.441862516</v>
      </c>
      <c r="L125" s="250">
        <f t="shared" si="13"/>
        <v>243.8761634</v>
      </c>
      <c r="M125" s="250">
        <f t="shared" si="14"/>
        <v>226.3804459</v>
      </c>
      <c r="N125" s="250">
        <f t="shared" si="1"/>
        <v>25.729753</v>
      </c>
      <c r="O125" s="250">
        <f t="shared" si="2"/>
        <v>14.72309954</v>
      </c>
      <c r="P125" s="250" t="str">
        <f t="shared" si="3"/>
        <v>True</v>
      </c>
      <c r="Q125" s="250">
        <f t="shared" si="4"/>
        <v>14.72309954</v>
      </c>
      <c r="R125" s="250">
        <f t="shared" si="15"/>
        <v>16.37268099</v>
      </c>
      <c r="S125" s="250">
        <f t="shared" si="5"/>
        <v>0.2938719364</v>
      </c>
      <c r="T125" s="250">
        <f t="shared" si="6"/>
        <v>0.8874270354</v>
      </c>
      <c r="U125" s="250">
        <f t="shared" si="7"/>
        <v>29.9498129</v>
      </c>
      <c r="V125" s="368">
        <f t="shared" si="8"/>
        <v>44.38433047</v>
      </c>
      <c r="W125" s="250" t="str">
        <f t="shared" si="9"/>
        <v>False</v>
      </c>
      <c r="X125" s="269">
        <f t="shared" si="10"/>
        <v>0.7704545582</v>
      </c>
    </row>
    <row r="126" ht="12.75" customHeight="1">
      <c r="A126" s="266"/>
      <c r="J126" s="250">
        <f t="shared" si="11"/>
        <v>81</v>
      </c>
      <c r="K126" s="250">
        <f t="shared" si="12"/>
        <v>6.498095413</v>
      </c>
      <c r="L126" s="250">
        <f t="shared" si="13"/>
        <v>249.2512223</v>
      </c>
      <c r="M126" s="250">
        <f t="shared" si="14"/>
        <v>231.4850507</v>
      </c>
      <c r="N126" s="250">
        <f t="shared" si="1"/>
        <v>25.94284204</v>
      </c>
      <c r="O126" s="250">
        <f t="shared" si="2"/>
        <v>14.77146704</v>
      </c>
      <c r="P126" s="250" t="str">
        <f t="shared" si="3"/>
        <v>True</v>
      </c>
      <c r="Q126" s="250">
        <f t="shared" si="4"/>
        <v>14.77146704</v>
      </c>
      <c r="R126" s="250">
        <f t="shared" si="15"/>
        <v>16.63365617</v>
      </c>
      <c r="S126" s="250">
        <f t="shared" si="5"/>
        <v>0.2965159547</v>
      </c>
      <c r="T126" s="250">
        <f t="shared" si="6"/>
        <v>0.8944717223</v>
      </c>
      <c r="U126" s="250">
        <f t="shared" si="7"/>
        <v>30.42720313</v>
      </c>
      <c r="V126" s="368">
        <f t="shared" si="8"/>
        <v>44.65016868</v>
      </c>
      <c r="W126" s="250" t="str">
        <f t="shared" si="9"/>
        <v>False</v>
      </c>
      <c r="X126" s="269">
        <f t="shared" si="10"/>
        <v>0.7778403042</v>
      </c>
    </row>
    <row r="127" ht="12.75" customHeight="1">
      <c r="A127" s="270"/>
      <c r="B127" s="371"/>
      <c r="C127" s="371"/>
      <c r="D127" s="371"/>
      <c r="E127" s="371"/>
      <c r="F127" s="371"/>
      <c r="G127" s="371"/>
      <c r="H127" s="371"/>
      <c r="J127" s="250">
        <f t="shared" si="11"/>
        <v>82</v>
      </c>
      <c r="K127" s="250">
        <f t="shared" si="12"/>
        <v>6.554062175</v>
      </c>
      <c r="L127" s="250">
        <f t="shared" si="13"/>
        <v>254.672769</v>
      </c>
      <c r="M127" s="250">
        <f t="shared" si="14"/>
        <v>236.6355458</v>
      </c>
      <c r="N127" s="250">
        <f t="shared" si="1"/>
        <v>26.15486655</v>
      </c>
      <c r="O127" s="250">
        <f t="shared" si="2"/>
        <v>14.8192002</v>
      </c>
      <c r="P127" s="250" t="str">
        <f t="shared" si="3"/>
        <v>True</v>
      </c>
      <c r="Q127" s="250">
        <f t="shared" si="4"/>
        <v>14.8192002</v>
      </c>
      <c r="R127" s="250">
        <f t="shared" si="15"/>
        <v>16.89528677</v>
      </c>
      <c r="S127" s="250">
        <f t="shared" si="5"/>
        <v>0.2991486186</v>
      </c>
      <c r="T127" s="250">
        <f t="shared" si="6"/>
        <v>0.9014788441</v>
      </c>
      <c r="U127" s="250">
        <f t="shared" si="7"/>
        <v>30.90579227</v>
      </c>
      <c r="V127" s="368">
        <f t="shared" si="8"/>
        <v>44.91408143</v>
      </c>
      <c r="W127" s="250" t="str">
        <f t="shared" si="9"/>
        <v>False</v>
      </c>
      <c r="X127" s="269">
        <f t="shared" si="10"/>
        <v>0.7851972984</v>
      </c>
    </row>
    <row r="128" ht="12.75" customHeight="1">
      <c r="A128" s="266"/>
      <c r="J128" s="250">
        <f t="shared" si="11"/>
        <v>83</v>
      </c>
      <c r="K128" s="250">
        <f t="shared" si="12"/>
        <v>6.609767505</v>
      </c>
      <c r="L128" s="250">
        <f t="shared" si="13"/>
        <v>260.1406001</v>
      </c>
      <c r="M128" s="250">
        <f t="shared" si="14"/>
        <v>241.831734</v>
      </c>
      <c r="N128" s="250">
        <f t="shared" si="1"/>
        <v>26.36584547</v>
      </c>
      <c r="O128" s="250">
        <f t="shared" si="2"/>
        <v>14.86631542</v>
      </c>
      <c r="P128" s="250" t="str">
        <f t="shared" si="3"/>
        <v>True</v>
      </c>
      <c r="Q128" s="250">
        <f t="shared" si="4"/>
        <v>14.86631542</v>
      </c>
      <c r="R128" s="250">
        <f t="shared" si="15"/>
        <v>17.15756566</v>
      </c>
      <c r="S128" s="250">
        <f t="shared" si="5"/>
        <v>0.3017701219</v>
      </c>
      <c r="T128" s="250">
        <f t="shared" si="6"/>
        <v>0.9084490814</v>
      </c>
      <c r="U128" s="250">
        <f t="shared" si="7"/>
        <v>31.38556731</v>
      </c>
      <c r="V128" s="368">
        <f t="shared" si="8"/>
        <v>45.17610728</v>
      </c>
      <c r="W128" s="250" t="str">
        <f t="shared" si="9"/>
        <v>False</v>
      </c>
      <c r="X128" s="269">
        <f t="shared" si="10"/>
        <v>0.7925260243</v>
      </c>
    </row>
    <row r="129" ht="12.75" customHeight="1">
      <c r="A129" s="266"/>
      <c r="J129" s="250">
        <f t="shared" si="11"/>
        <v>84</v>
      </c>
      <c r="K129" s="250">
        <f t="shared" si="12"/>
        <v>6.665215965</v>
      </c>
      <c r="L129" s="250">
        <f t="shared" si="13"/>
        <v>265.6545156</v>
      </c>
      <c r="M129" s="250">
        <f t="shared" si="14"/>
        <v>247.0734211</v>
      </c>
      <c r="N129" s="250">
        <f t="shared" si="1"/>
        <v>26.57579714</v>
      </c>
      <c r="O129" s="250">
        <f t="shared" si="2"/>
        <v>14.91282844</v>
      </c>
      <c r="P129" s="250" t="str">
        <f t="shared" si="3"/>
        <v>True</v>
      </c>
      <c r="Q129" s="250">
        <f t="shared" si="4"/>
        <v>14.91282844</v>
      </c>
      <c r="R129" s="250">
        <f t="shared" si="15"/>
        <v>17.42048588</v>
      </c>
      <c r="S129" s="250">
        <f t="shared" si="5"/>
        <v>0.3043806527</v>
      </c>
      <c r="T129" s="250">
        <f t="shared" si="6"/>
        <v>0.915383094</v>
      </c>
      <c r="U129" s="250">
        <f t="shared" si="7"/>
        <v>31.86651551</v>
      </c>
      <c r="V129" s="368">
        <f t="shared" si="8"/>
        <v>45.43628356</v>
      </c>
      <c r="W129" s="250" t="str">
        <f t="shared" si="9"/>
        <v>False</v>
      </c>
      <c r="X129" s="269">
        <f t="shared" si="10"/>
        <v>0.7998269511</v>
      </c>
    </row>
    <row r="130" ht="12.75" customHeight="1">
      <c r="A130" s="266"/>
      <c r="I130" s="371"/>
      <c r="J130" s="371">
        <f t="shared" si="11"/>
        <v>85</v>
      </c>
      <c r="K130" s="250">
        <f t="shared" si="12"/>
        <v>6.720411982</v>
      </c>
      <c r="L130" s="250">
        <f t="shared" si="13"/>
        <v>271.2143189</v>
      </c>
      <c r="M130" s="250">
        <f t="shared" si="14"/>
        <v>252.3604164</v>
      </c>
      <c r="N130" s="250">
        <f t="shared" si="1"/>
        <v>26.78473938</v>
      </c>
      <c r="O130" s="250">
        <f t="shared" si="2"/>
        <v>14.95875445</v>
      </c>
      <c r="P130" s="250" t="str">
        <f t="shared" si="3"/>
        <v>True</v>
      </c>
      <c r="Q130" s="250">
        <f t="shared" si="4"/>
        <v>14.95875445</v>
      </c>
      <c r="R130" s="250">
        <f t="shared" si="15"/>
        <v>17.68404064</v>
      </c>
      <c r="S130" s="250">
        <f t="shared" si="5"/>
        <v>0.3069803935</v>
      </c>
      <c r="T130" s="250">
        <f t="shared" si="6"/>
        <v>0.9222815219</v>
      </c>
      <c r="U130" s="250">
        <f t="shared" si="7"/>
        <v>32.34862445</v>
      </c>
      <c r="V130" s="368">
        <f t="shared" si="8"/>
        <v>45.69464636</v>
      </c>
      <c r="W130" s="250" t="str">
        <f t="shared" si="9"/>
        <v>False</v>
      </c>
      <c r="X130" s="269">
        <f t="shared" si="10"/>
        <v>0.8071005345</v>
      </c>
    </row>
    <row r="131" ht="12.75" customHeight="1">
      <c r="A131" s="266"/>
      <c r="J131" s="250">
        <f t="shared" si="11"/>
        <v>86</v>
      </c>
      <c r="K131" s="250">
        <f t="shared" si="12"/>
        <v>6.77535985</v>
      </c>
      <c r="L131" s="250">
        <f t="shared" si="13"/>
        <v>276.8198169</v>
      </c>
      <c r="M131" s="250">
        <f t="shared" si="14"/>
        <v>257.6925323</v>
      </c>
      <c r="N131" s="250">
        <f t="shared" si="1"/>
        <v>26.99268947</v>
      </c>
      <c r="O131" s="250">
        <f t="shared" si="2"/>
        <v>15.00410803</v>
      </c>
      <c r="P131" s="250" t="str">
        <f t="shared" si="3"/>
        <v>True</v>
      </c>
      <c r="Q131" s="250">
        <f t="shared" si="4"/>
        <v>15.00410803</v>
      </c>
      <c r="R131" s="250">
        <f t="shared" si="15"/>
        <v>17.94822332</v>
      </c>
      <c r="S131" s="250">
        <f t="shared" si="5"/>
        <v>0.3095695216</v>
      </c>
      <c r="T131" s="250">
        <f t="shared" si="6"/>
        <v>0.9291449859</v>
      </c>
      <c r="U131" s="250">
        <f t="shared" si="7"/>
        <v>32.831882</v>
      </c>
      <c r="V131" s="368">
        <f t="shared" si="8"/>
        <v>45.95123069</v>
      </c>
      <c r="W131" s="250" t="str">
        <f t="shared" si="9"/>
        <v>False</v>
      </c>
      <c r="X131" s="269">
        <f t="shared" si="10"/>
        <v>0.8143472173</v>
      </c>
    </row>
    <row r="132" ht="12.75" customHeight="1">
      <c r="A132" s="270"/>
      <c r="B132" s="371"/>
      <c r="C132" s="371"/>
      <c r="D132" s="371"/>
      <c r="E132" s="371"/>
      <c r="F132" s="371"/>
      <c r="G132" s="371"/>
      <c r="H132" s="371"/>
      <c r="J132" s="250">
        <f t="shared" si="11"/>
        <v>87</v>
      </c>
      <c r="K132" s="250">
        <f t="shared" si="12"/>
        <v>6.830063738</v>
      </c>
      <c r="L132" s="250">
        <f t="shared" si="13"/>
        <v>282.4708194</v>
      </c>
      <c r="M132" s="250">
        <f t="shared" si="14"/>
        <v>263.0695844</v>
      </c>
      <c r="N132" s="250">
        <f t="shared" si="1"/>
        <v>27.19966418</v>
      </c>
      <c r="O132" s="250">
        <f t="shared" si="2"/>
        <v>15.04890326</v>
      </c>
      <c r="P132" s="250" t="str">
        <f t="shared" si="3"/>
        <v>True</v>
      </c>
      <c r="Q132" s="250">
        <f t="shared" si="4"/>
        <v>15.04890326</v>
      </c>
      <c r="R132" s="250">
        <f t="shared" si="15"/>
        <v>18.21302741</v>
      </c>
      <c r="S132" s="250">
        <f t="shared" si="5"/>
        <v>0.3121482095</v>
      </c>
      <c r="T132" s="250">
        <f t="shared" si="6"/>
        <v>0.9359740887</v>
      </c>
      <c r="U132" s="250">
        <f t="shared" si="7"/>
        <v>33.31627629</v>
      </c>
      <c r="V132" s="368">
        <f t="shared" si="8"/>
        <v>46.2060704</v>
      </c>
      <c r="W132" s="250" t="str">
        <f t="shared" si="9"/>
        <v>False</v>
      </c>
      <c r="X132" s="269">
        <f t="shared" si="10"/>
        <v>0.8215674294</v>
      </c>
    </row>
    <row r="133" ht="12.75" customHeight="1">
      <c r="A133" s="266"/>
      <c r="J133" s="250">
        <f t="shared" si="11"/>
        <v>88</v>
      </c>
      <c r="K133" s="250">
        <f t="shared" si="12"/>
        <v>6.884527698</v>
      </c>
      <c r="L133" s="250">
        <f t="shared" si="13"/>
        <v>288.1671395</v>
      </c>
      <c r="M133" s="250">
        <f t="shared" si="14"/>
        <v>268.4913911</v>
      </c>
      <c r="N133" s="250">
        <f t="shared" si="1"/>
        <v>27.40567981</v>
      </c>
      <c r="O133" s="250">
        <f t="shared" si="2"/>
        <v>15.09315369</v>
      </c>
      <c r="P133" s="250" t="str">
        <f t="shared" si="3"/>
        <v>True</v>
      </c>
      <c r="Q133" s="250">
        <f t="shared" si="4"/>
        <v>15.09315369</v>
      </c>
      <c r="R133" s="250">
        <f t="shared" si="15"/>
        <v>18.4784466</v>
      </c>
      <c r="S133" s="250">
        <f t="shared" si="5"/>
        <v>0.3147166245</v>
      </c>
      <c r="T133" s="250">
        <f t="shared" si="6"/>
        <v>0.9427694152</v>
      </c>
      <c r="U133" s="250">
        <f t="shared" si="7"/>
        <v>33.80179573</v>
      </c>
      <c r="V133" s="368">
        <f t="shared" si="8"/>
        <v>46.45919834</v>
      </c>
      <c r="W133" s="250" t="str">
        <f t="shared" si="9"/>
        <v>False</v>
      </c>
      <c r="X133" s="269">
        <f t="shared" si="10"/>
        <v>0.8287615891</v>
      </c>
    </row>
    <row r="134" ht="12.75" customHeight="1">
      <c r="A134" s="266"/>
      <c r="J134" s="250">
        <f t="shared" si="11"/>
        <v>89</v>
      </c>
      <c r="K134" s="250">
        <f t="shared" si="12"/>
        <v>6.938755665</v>
      </c>
      <c r="L134" s="250">
        <f t="shared" si="13"/>
        <v>293.9085934</v>
      </c>
      <c r="M134" s="250">
        <f t="shared" si="14"/>
        <v>273.9577739</v>
      </c>
      <c r="N134" s="250">
        <f t="shared" si="1"/>
        <v>27.61075221</v>
      </c>
      <c r="O134" s="250">
        <f t="shared" si="2"/>
        <v>15.13687238</v>
      </c>
      <c r="P134" s="250" t="str">
        <f t="shared" si="3"/>
        <v>True</v>
      </c>
      <c r="Q134" s="250">
        <f t="shared" si="4"/>
        <v>15.13687238</v>
      </c>
      <c r="R134" s="250">
        <f t="shared" si="15"/>
        <v>18.74447468</v>
      </c>
      <c r="S134" s="250">
        <f t="shared" si="5"/>
        <v>0.3172749295</v>
      </c>
      <c r="T134" s="250">
        <f t="shared" si="6"/>
        <v>0.9495315339</v>
      </c>
      <c r="U134" s="250">
        <f t="shared" si="7"/>
        <v>34.288429</v>
      </c>
      <c r="V134" s="368">
        <f t="shared" si="8"/>
        <v>46.71064634</v>
      </c>
      <c r="W134" s="250" t="str">
        <f t="shared" si="9"/>
        <v>False</v>
      </c>
      <c r="X134" s="269">
        <f t="shared" si="10"/>
        <v>0.8359301029</v>
      </c>
    </row>
    <row r="135" ht="12.75" customHeight="1">
      <c r="A135" s="266"/>
      <c r="I135" s="371"/>
      <c r="J135" s="371">
        <f t="shared" si="11"/>
        <v>90</v>
      </c>
      <c r="K135" s="250">
        <f t="shared" si="12"/>
        <v>6.992751461</v>
      </c>
      <c r="L135" s="250">
        <f t="shared" si="13"/>
        <v>299.695</v>
      </c>
      <c r="M135" s="250">
        <f t="shared" si="14"/>
        <v>279.4685569</v>
      </c>
      <c r="N135" s="250">
        <f t="shared" si="1"/>
        <v>27.81489674</v>
      </c>
      <c r="O135" s="250">
        <f t="shared" si="2"/>
        <v>15.18007194</v>
      </c>
      <c r="P135" s="250" t="str">
        <f t="shared" si="3"/>
        <v>True</v>
      </c>
      <c r="Q135" s="250">
        <f t="shared" si="4"/>
        <v>15.18007194</v>
      </c>
      <c r="R135" s="250">
        <f t="shared" si="15"/>
        <v>19.0111056</v>
      </c>
      <c r="S135" s="250">
        <f t="shared" si="5"/>
        <v>0.3198232828</v>
      </c>
      <c r="T135" s="250">
        <f t="shared" si="6"/>
        <v>0.9562609967</v>
      </c>
      <c r="U135" s="250">
        <f t="shared" si="7"/>
        <v>34.77616501</v>
      </c>
      <c r="V135" s="368">
        <f t="shared" si="8"/>
        <v>46.96044527</v>
      </c>
      <c r="W135" s="250" t="str">
        <f t="shared" si="9"/>
        <v>False</v>
      </c>
      <c r="X135" s="269">
        <f t="shared" si="10"/>
        <v>0.8430733663</v>
      </c>
    </row>
    <row r="136" ht="12.75" customHeight="1">
      <c r="A136" s="266"/>
      <c r="J136" s="250">
        <f t="shared" si="11"/>
        <v>91</v>
      </c>
      <c r="K136" s="250">
        <f t="shared" si="12"/>
        <v>7.046518807</v>
      </c>
      <c r="L136" s="250">
        <f t="shared" si="13"/>
        <v>305.5261813</v>
      </c>
      <c r="M136" s="250">
        <f t="shared" si="14"/>
        <v>285.0235673</v>
      </c>
      <c r="N136" s="250">
        <f t="shared" si="1"/>
        <v>28.01812839</v>
      </c>
      <c r="O136" s="250">
        <f t="shared" si="2"/>
        <v>15.22276453</v>
      </c>
      <c r="P136" s="250" t="str">
        <f t="shared" si="3"/>
        <v>True</v>
      </c>
      <c r="Q136" s="250">
        <f t="shared" si="4"/>
        <v>15.22276453</v>
      </c>
      <c r="R136" s="250">
        <f t="shared" si="15"/>
        <v>19.27833343</v>
      </c>
      <c r="S136" s="250">
        <f t="shared" si="5"/>
        <v>0.3223618386</v>
      </c>
      <c r="T136" s="250">
        <f t="shared" si="6"/>
        <v>0.9629583404</v>
      </c>
      <c r="U136" s="250">
        <f t="shared" si="7"/>
        <v>35.26499292</v>
      </c>
      <c r="V136" s="368">
        <f t="shared" si="8"/>
        <v>47.20862509</v>
      </c>
      <c r="W136" s="250" t="str">
        <f t="shared" si="9"/>
        <v>False</v>
      </c>
      <c r="X136" s="269">
        <f t="shared" si="10"/>
        <v>0.8501917641</v>
      </c>
    </row>
    <row r="137" ht="12.75" customHeight="1">
      <c r="A137" s="270"/>
      <c r="B137" s="371"/>
      <c r="C137" s="371"/>
      <c r="D137" s="371"/>
      <c r="E137" s="371"/>
      <c r="F137" s="371"/>
      <c r="G137" s="371"/>
      <c r="H137" s="371"/>
      <c r="J137" s="250">
        <f t="shared" si="11"/>
        <v>92</v>
      </c>
      <c r="K137" s="250">
        <f t="shared" si="12"/>
        <v>7.100061317</v>
      </c>
      <c r="L137" s="250">
        <f t="shared" si="13"/>
        <v>311.4019621</v>
      </c>
      <c r="M137" s="250">
        <f t="shared" si="14"/>
        <v>290.6226347</v>
      </c>
      <c r="N137" s="250">
        <f t="shared" si="1"/>
        <v>28.2204617</v>
      </c>
      <c r="O137" s="250">
        <f t="shared" si="2"/>
        <v>15.26496189</v>
      </c>
      <c r="P137" s="250" t="str">
        <f t="shared" si="3"/>
        <v>True</v>
      </c>
      <c r="Q137" s="250">
        <f t="shared" si="4"/>
        <v>15.26496189</v>
      </c>
      <c r="R137" s="250">
        <f t="shared" si="15"/>
        <v>19.54615238</v>
      </c>
      <c r="S137" s="250">
        <f t="shared" si="5"/>
        <v>0.3248907467</v>
      </c>
      <c r="T137" s="250">
        <f t="shared" si="6"/>
        <v>0.9696240867</v>
      </c>
      <c r="U137" s="250">
        <f t="shared" si="7"/>
        <v>35.75490214</v>
      </c>
      <c r="V137" s="368">
        <f t="shared" si="8"/>
        <v>47.45521486</v>
      </c>
      <c r="W137" s="250" t="str">
        <f t="shared" si="9"/>
        <v>False</v>
      </c>
      <c r="X137" s="269">
        <f t="shared" si="10"/>
        <v>0.8572856709</v>
      </c>
    </row>
    <row r="138" ht="12.75" customHeight="1">
      <c r="A138" s="266"/>
      <c r="J138" s="250">
        <f t="shared" si="11"/>
        <v>93</v>
      </c>
      <c r="K138" s="250">
        <f t="shared" si="12"/>
        <v>7.15338251</v>
      </c>
      <c r="L138" s="250">
        <f t="shared" si="13"/>
        <v>317.3221696</v>
      </c>
      <c r="M138" s="250">
        <f t="shared" si="14"/>
        <v>296.2655913</v>
      </c>
      <c r="N138" s="250">
        <f t="shared" si="1"/>
        <v>28.42191083</v>
      </c>
      <c r="O138" s="250">
        <f t="shared" si="2"/>
        <v>15.30667534</v>
      </c>
      <c r="P138" s="250" t="str">
        <f t="shared" si="3"/>
        <v>True</v>
      </c>
      <c r="Q138" s="250">
        <f t="shared" si="4"/>
        <v>15.30667534</v>
      </c>
      <c r="R138" s="250">
        <f t="shared" si="15"/>
        <v>19.81455676</v>
      </c>
      <c r="S138" s="250">
        <f t="shared" si="5"/>
        <v>0.3274101531</v>
      </c>
      <c r="T138" s="250">
        <f t="shared" si="6"/>
        <v>0.9762587431</v>
      </c>
      <c r="U138" s="250">
        <f t="shared" si="7"/>
        <v>36.24588228</v>
      </c>
      <c r="V138" s="368">
        <f t="shared" si="8"/>
        <v>47.7002428</v>
      </c>
      <c r="W138" s="250" t="str">
        <f t="shared" si="9"/>
        <v>False</v>
      </c>
      <c r="X138" s="269">
        <f t="shared" si="10"/>
        <v>0.8643554514</v>
      </c>
    </row>
    <row r="139" ht="12.75" customHeight="1">
      <c r="A139" s="266"/>
      <c r="J139" s="250">
        <f t="shared" si="11"/>
        <v>94</v>
      </c>
      <c r="K139" s="250">
        <f t="shared" si="12"/>
        <v>7.20648581</v>
      </c>
      <c r="L139" s="250">
        <f t="shared" si="13"/>
        <v>323.2866339</v>
      </c>
      <c r="M139" s="250">
        <f t="shared" si="14"/>
        <v>301.9522721</v>
      </c>
      <c r="N139" s="250">
        <f t="shared" si="1"/>
        <v>28.62248956</v>
      </c>
      <c r="O139" s="250">
        <f t="shared" si="2"/>
        <v>15.34791585</v>
      </c>
      <c r="P139" s="250" t="str">
        <f t="shared" si="3"/>
        <v>True</v>
      </c>
      <c r="Q139" s="250">
        <f t="shared" si="4"/>
        <v>15.34791585</v>
      </c>
      <c r="R139" s="250">
        <f t="shared" si="15"/>
        <v>20.08354104</v>
      </c>
      <c r="S139" s="250">
        <f t="shared" si="5"/>
        <v>0.3299202001</v>
      </c>
      <c r="T139" s="250">
        <f t="shared" si="6"/>
        <v>0.9828628032</v>
      </c>
      <c r="U139" s="250">
        <f t="shared" si="7"/>
        <v>36.73792318</v>
      </c>
      <c r="V139" s="368">
        <f t="shared" si="8"/>
        <v>47.94373633</v>
      </c>
      <c r="W139" s="250" t="str">
        <f t="shared" si="9"/>
        <v>False</v>
      </c>
      <c r="X139" s="269">
        <f t="shared" si="10"/>
        <v>0.8714014607</v>
      </c>
    </row>
    <row r="140" ht="12.75" customHeight="1">
      <c r="A140" s="266"/>
      <c r="I140" s="371"/>
      <c r="J140" s="371">
        <f t="shared" si="11"/>
        <v>95</v>
      </c>
      <c r="K140" s="250">
        <f t="shared" si="12"/>
        <v>7.25937455</v>
      </c>
      <c r="L140" s="250">
        <f t="shared" si="13"/>
        <v>329.2951877</v>
      </c>
      <c r="M140" s="250">
        <f t="shared" si="14"/>
        <v>307.6825142</v>
      </c>
      <c r="N140" s="250">
        <f t="shared" si="1"/>
        <v>28.8222113</v>
      </c>
      <c r="O140" s="250">
        <f t="shared" si="2"/>
        <v>15.388694</v>
      </c>
      <c r="P140" s="250" t="str">
        <f t="shared" si="3"/>
        <v>True</v>
      </c>
      <c r="Q140" s="250">
        <f t="shared" si="4"/>
        <v>15.388694</v>
      </c>
      <c r="R140" s="250">
        <f t="shared" si="15"/>
        <v>20.35309976</v>
      </c>
      <c r="S140" s="250">
        <f t="shared" si="5"/>
        <v>0.3324210261</v>
      </c>
      <c r="T140" s="250">
        <f t="shared" si="6"/>
        <v>0.9894367476</v>
      </c>
      <c r="U140" s="250">
        <f t="shared" si="7"/>
        <v>37.23101489</v>
      </c>
      <c r="V140" s="368">
        <f t="shared" si="8"/>
        <v>48.18572208</v>
      </c>
      <c r="W140" s="250" t="str">
        <f t="shared" si="9"/>
        <v>False</v>
      </c>
      <c r="X140" s="269">
        <f t="shared" si="10"/>
        <v>0.878424045</v>
      </c>
    </row>
    <row r="141" ht="12.75" customHeight="1">
      <c r="A141" s="266"/>
      <c r="J141" s="250">
        <f t="shared" si="11"/>
        <v>96</v>
      </c>
      <c r="K141" s="250">
        <f t="shared" si="12"/>
        <v>7.312051975</v>
      </c>
      <c r="L141" s="250">
        <f t="shared" si="13"/>
        <v>335.347666</v>
      </c>
      <c r="M141" s="250">
        <f t="shared" si="14"/>
        <v>313.4561575</v>
      </c>
      <c r="N141" s="250">
        <f t="shared" si="1"/>
        <v>29.02108911</v>
      </c>
      <c r="O141" s="250">
        <f t="shared" si="2"/>
        <v>15.42902002</v>
      </c>
      <c r="P141" s="250" t="str">
        <f t="shared" si="3"/>
        <v>True</v>
      </c>
      <c r="Q141" s="250">
        <f t="shared" si="4"/>
        <v>15.42902002</v>
      </c>
      <c r="R141" s="250">
        <f t="shared" si="15"/>
        <v>20.62322761</v>
      </c>
      <c r="S141" s="250">
        <f t="shared" si="5"/>
        <v>0.334912766</v>
      </c>
      <c r="T141" s="250">
        <f t="shared" si="6"/>
        <v>0.9959810439</v>
      </c>
      <c r="U141" s="250">
        <f t="shared" si="7"/>
        <v>37.72514768</v>
      </c>
      <c r="V141" s="368">
        <f t="shared" si="8"/>
        <v>48.42622591</v>
      </c>
      <c r="W141" s="250" t="str">
        <f t="shared" si="9"/>
        <v>False</v>
      </c>
      <c r="X141" s="269">
        <f t="shared" si="10"/>
        <v>0.8854235414</v>
      </c>
    </row>
    <row r="142" ht="12.75" customHeight="1">
      <c r="A142" s="270"/>
      <c r="B142" s="371"/>
      <c r="C142" s="371"/>
      <c r="D142" s="371"/>
      <c r="E142" s="371"/>
      <c r="F142" s="371"/>
      <c r="G142" s="371"/>
      <c r="H142" s="371"/>
      <c r="J142" s="250">
        <f t="shared" si="11"/>
        <v>97</v>
      </c>
      <c r="K142" s="250">
        <f t="shared" si="12"/>
        <v>7.364521246</v>
      </c>
      <c r="L142" s="250">
        <f t="shared" si="13"/>
        <v>341.4439064</v>
      </c>
      <c r="M142" s="250">
        <f t="shared" si="14"/>
        <v>319.273044</v>
      </c>
      <c r="N142" s="250">
        <f t="shared" si="1"/>
        <v>29.21913572</v>
      </c>
      <c r="O142" s="250">
        <f t="shared" si="2"/>
        <v>15.46890381</v>
      </c>
      <c r="P142" s="250" t="str">
        <f t="shared" si="3"/>
        <v>True</v>
      </c>
      <c r="Q142" s="250">
        <f t="shared" si="4"/>
        <v>15.46890381</v>
      </c>
      <c r="R142" s="250">
        <f t="shared" si="15"/>
        <v>20.89391935</v>
      </c>
      <c r="S142" s="250">
        <f t="shared" si="5"/>
        <v>0.3373955513</v>
      </c>
      <c r="T142" s="250">
        <f t="shared" si="6"/>
        <v>1.002496148</v>
      </c>
      <c r="U142" s="250">
        <f t="shared" si="7"/>
        <v>38.22031198</v>
      </c>
      <c r="V142" s="368">
        <f t="shared" si="8"/>
        <v>48.66527299</v>
      </c>
      <c r="W142" s="250" t="str">
        <f t="shared" si="9"/>
        <v>False</v>
      </c>
      <c r="X142" s="269">
        <f t="shared" si="10"/>
        <v>0.8924002788</v>
      </c>
    </row>
    <row r="143" ht="12.75" customHeight="1">
      <c r="A143" s="266"/>
      <c r="J143" s="250">
        <f t="shared" si="11"/>
        <v>98</v>
      </c>
      <c r="K143" s="250">
        <f t="shared" si="12"/>
        <v>7.416785445</v>
      </c>
      <c r="L143" s="250">
        <f t="shared" si="13"/>
        <v>347.5837488</v>
      </c>
      <c r="M143" s="250">
        <f t="shared" si="14"/>
        <v>325.133018</v>
      </c>
      <c r="N143" s="250">
        <f t="shared" si="1"/>
        <v>29.41636352</v>
      </c>
      <c r="O143" s="250">
        <f t="shared" si="2"/>
        <v>15.50835495</v>
      </c>
      <c r="P143" s="250" t="str">
        <f t="shared" si="3"/>
        <v>True</v>
      </c>
      <c r="Q143" s="250">
        <f t="shared" si="4"/>
        <v>15.50835495</v>
      </c>
      <c r="R143" s="250">
        <f t="shared" si="15"/>
        <v>21.16516989</v>
      </c>
      <c r="S143" s="250">
        <f t="shared" si="5"/>
        <v>0.3398695103</v>
      </c>
      <c r="T143" s="250">
        <f t="shared" si="6"/>
        <v>1.008982502</v>
      </c>
      <c r="U143" s="250">
        <f t="shared" si="7"/>
        <v>38.71649846</v>
      </c>
      <c r="V143" s="368">
        <f t="shared" si="8"/>
        <v>48.90288779</v>
      </c>
      <c r="W143" s="250" t="str">
        <f t="shared" si="9"/>
        <v>False</v>
      </c>
      <c r="X143" s="269">
        <f t="shared" si="10"/>
        <v>0.8993545776</v>
      </c>
    </row>
    <row r="144" ht="12.75" customHeight="1">
      <c r="A144" s="266"/>
      <c r="J144" s="250">
        <f t="shared" si="11"/>
        <v>99</v>
      </c>
      <c r="K144" s="250">
        <f t="shared" si="12"/>
        <v>7.468847572</v>
      </c>
      <c r="L144" s="250">
        <f t="shared" si="13"/>
        <v>353.7670354</v>
      </c>
      <c r="M144" s="250">
        <f t="shared" si="14"/>
        <v>331.035926</v>
      </c>
      <c r="N144" s="250">
        <f t="shared" si="1"/>
        <v>29.61278458</v>
      </c>
      <c r="O144" s="250">
        <f t="shared" si="2"/>
        <v>15.5473827</v>
      </c>
      <c r="P144" s="250" t="str">
        <f t="shared" si="3"/>
        <v>True</v>
      </c>
      <c r="Q144" s="250">
        <f t="shared" si="4"/>
        <v>15.5473827</v>
      </c>
      <c r="R144" s="250">
        <f t="shared" si="15"/>
        <v>21.43697421</v>
      </c>
      <c r="S144" s="250">
        <f t="shared" si="5"/>
        <v>0.3423347681</v>
      </c>
      <c r="T144" s="250">
        <f t="shared" si="6"/>
        <v>1.01544054</v>
      </c>
      <c r="U144" s="250">
        <f t="shared" si="7"/>
        <v>39.21369794</v>
      </c>
      <c r="V144" s="368">
        <f t="shared" si="8"/>
        <v>49.13909409</v>
      </c>
      <c r="W144" s="250" t="str">
        <f t="shared" si="9"/>
        <v>False</v>
      </c>
      <c r="X144" s="269">
        <f t="shared" si="10"/>
        <v>0.9062867506</v>
      </c>
    </row>
    <row r="145" ht="12.75" customHeight="1">
      <c r="A145" s="266"/>
      <c r="J145" s="250">
        <f t="shared" si="11"/>
        <v>100</v>
      </c>
      <c r="K145" s="250">
        <f>species19!$C$29*(R144^species19!$C$30)*U144</f>
        <v>-17.94810955</v>
      </c>
      <c r="L145" s="250">
        <f t="shared" si="13"/>
        <v>334.5247907</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0.61</v>
      </c>
      <c r="E3" s="276">
        <v>0.8</v>
      </c>
      <c r="F3" s="277">
        <v>0.8637</v>
      </c>
      <c r="G3" s="277">
        <v>0.724</v>
      </c>
      <c r="H3" s="277" t="s">
        <v>2311</v>
      </c>
      <c r="X3" s="269"/>
    </row>
    <row r="4" ht="12.75" customHeight="1">
      <c r="A4" s="273"/>
      <c r="B4" s="278" t="s">
        <v>2312</v>
      </c>
      <c r="C4" s="279">
        <v>1.0436</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0.2902</v>
      </c>
      <c r="E7" s="276">
        <v>0.04</v>
      </c>
      <c r="F7" s="277">
        <v>0.1164</v>
      </c>
      <c r="G7" s="277">
        <v>0.2902</v>
      </c>
      <c r="H7" s="277" t="s">
        <v>2311</v>
      </c>
      <c r="X7" s="269"/>
    </row>
    <row r="8" ht="12.75" customHeight="1">
      <c r="A8" s="289"/>
      <c r="B8" s="290" t="s">
        <v>2315</v>
      </c>
      <c r="C8" s="291">
        <v>0.9715</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0.38</v>
      </c>
      <c r="E11" s="276">
        <v>0.25</v>
      </c>
      <c r="F11" s="277">
        <v>0.15</v>
      </c>
      <c r="G11" s="277">
        <v>0.55</v>
      </c>
      <c r="H11" s="277" t="s">
        <v>2311</v>
      </c>
      <c r="X11" s="269"/>
    </row>
    <row r="12" ht="12.75" customHeight="1">
      <c r="A12" s="295"/>
      <c r="B12" s="296" t="s">
        <v>2318</v>
      </c>
      <c r="C12" s="297">
        <v>0.7092</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389" t="s">
        <v>2320</v>
      </c>
      <c r="B14" s="390"/>
      <c r="C14" s="391"/>
      <c r="E14" s="276"/>
      <c r="F14" s="277"/>
      <c r="G14" s="277"/>
      <c r="H14" s="277"/>
      <c r="X14" s="269"/>
    </row>
    <row r="15" ht="12.75" customHeight="1">
      <c r="A15" s="392" t="s">
        <v>149</v>
      </c>
      <c r="B15" s="393" t="s">
        <v>151</v>
      </c>
      <c r="C15" s="394">
        <v>0.033281589</v>
      </c>
      <c r="E15" s="276">
        <v>0.03</v>
      </c>
      <c r="F15" s="277">
        <v>0.0265</v>
      </c>
      <c r="G15" s="277">
        <v>0.0303</v>
      </c>
      <c r="H15" s="277" t="s">
        <v>2311</v>
      </c>
      <c r="X15" s="269"/>
    </row>
    <row r="16" ht="12.75" customHeight="1">
      <c r="A16" s="392"/>
      <c r="B16" s="393" t="s">
        <v>153</v>
      </c>
      <c r="C16" s="394">
        <v>0.416301772</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395" t="s">
        <v>2321</v>
      </c>
      <c r="B18" s="396"/>
      <c r="C18" s="397"/>
      <c r="E18" s="276"/>
      <c r="F18" s="277"/>
      <c r="G18" s="277"/>
      <c r="H18" s="277"/>
      <c r="X18" s="269"/>
    </row>
    <row r="19" ht="12.75" customHeight="1">
      <c r="A19" s="398" t="s">
        <v>154</v>
      </c>
      <c r="B19" s="399" t="s">
        <v>156</v>
      </c>
      <c r="C19" s="400">
        <v>87.48870503</v>
      </c>
      <c r="D19" s="250"/>
      <c r="E19" s="276">
        <v>100.0</v>
      </c>
      <c r="F19" s="277">
        <v>160.81198</v>
      </c>
      <c r="G19" s="277">
        <v>80.2588695</v>
      </c>
      <c r="H19" s="277" t="s">
        <v>2311</v>
      </c>
      <c r="X19" s="269"/>
    </row>
    <row r="20" ht="12.75" customHeight="1">
      <c r="A20" s="401"/>
      <c r="B20" s="399" t="s">
        <v>158</v>
      </c>
      <c r="C20" s="400">
        <v>0.902438746</v>
      </c>
      <c r="E20" s="276">
        <v>1.0</v>
      </c>
      <c r="F20" s="277">
        <v>1.0964662</v>
      </c>
      <c r="G20" s="277">
        <v>0.92930453</v>
      </c>
      <c r="H20" s="277">
        <v>0.6667</v>
      </c>
      <c r="X20" s="269"/>
    </row>
    <row r="21" ht="12.75" customHeight="1">
      <c r="A21" s="398"/>
      <c r="B21" s="399" t="s">
        <v>160</v>
      </c>
      <c r="C21" s="40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402" t="s">
        <v>2322</v>
      </c>
      <c r="B23" s="403"/>
      <c r="C23" s="404"/>
      <c r="E23" s="276"/>
      <c r="F23" s="277"/>
      <c r="G23" s="277"/>
      <c r="H23" s="277"/>
      <c r="X23" s="269"/>
    </row>
    <row r="24" ht="12.75" customHeight="1">
      <c r="A24" s="405" t="s">
        <v>161</v>
      </c>
      <c r="B24" s="406" t="s">
        <v>2323</v>
      </c>
      <c r="C24" s="407">
        <f>'All species'!Z27</f>
        <v>26.5176</v>
      </c>
      <c r="E24" s="276" t="s">
        <v>2324</v>
      </c>
      <c r="F24" s="277">
        <v>31.464273</v>
      </c>
      <c r="G24" s="277">
        <v>30.112785</v>
      </c>
      <c r="H24" s="277" t="s">
        <v>2311</v>
      </c>
      <c r="X24" s="269"/>
    </row>
    <row r="25" ht="12.75" customHeight="1">
      <c r="A25" s="405"/>
      <c r="B25" s="408" t="s">
        <v>170</v>
      </c>
      <c r="C25" s="409">
        <v>6.9</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410" t="s">
        <v>2325</v>
      </c>
      <c r="B27" s="411"/>
      <c r="C27" s="412"/>
      <c r="E27" s="276"/>
      <c r="F27" s="277"/>
      <c r="G27" s="277"/>
      <c r="H27" s="277"/>
      <c r="X27" s="269"/>
    </row>
    <row r="28" ht="12.75" customHeight="1">
      <c r="A28" s="413" t="s">
        <v>2326</v>
      </c>
      <c r="B28" s="414" t="s">
        <v>131</v>
      </c>
      <c r="C28" s="415">
        <v>0.58408</v>
      </c>
      <c r="D28" s="250"/>
      <c r="E28" s="276">
        <v>1.5</v>
      </c>
      <c r="F28" s="277">
        <v>1.5056</v>
      </c>
      <c r="G28" s="277">
        <v>0.58408</v>
      </c>
      <c r="H28" s="277" t="s">
        <v>2311</v>
      </c>
      <c r="X28" s="269"/>
    </row>
    <row r="29" ht="12.75" customHeight="1">
      <c r="A29" s="413"/>
      <c r="B29" s="414" t="s">
        <v>133</v>
      </c>
      <c r="C29" s="415">
        <v>-0.4577</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species'!Z10</f>
        <v>0.0000014264</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0.08634218229</v>
      </c>
      <c r="E35" s="276"/>
      <c r="F35" s="277"/>
      <c r="G35" s="277"/>
      <c r="H35" s="277"/>
      <c r="X35" s="269"/>
    </row>
    <row r="36" ht="12.75" customHeight="1">
      <c r="A36" s="330" t="s">
        <v>117</v>
      </c>
      <c r="B36" s="338"/>
      <c r="C36" s="339">
        <f>C31/C35</f>
        <v>0.00001652031443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species'!Z5</f>
        <v>595</v>
      </c>
      <c r="E39" s="276" t="s">
        <v>2324</v>
      </c>
      <c r="F39" s="277">
        <v>995.76</v>
      </c>
      <c r="G39" s="277">
        <v>764.3</v>
      </c>
      <c r="H39" s="277"/>
      <c r="X39" s="269"/>
    </row>
    <row r="40" ht="12.75" customHeight="1">
      <c r="A40" s="350" t="s">
        <v>2339</v>
      </c>
      <c r="B40" s="351"/>
      <c r="C40" s="352">
        <f>C39/2</f>
        <v>297.5</v>
      </c>
      <c r="E40" s="353" t="s">
        <v>2340</v>
      </c>
      <c r="F40" s="277"/>
      <c r="G40" s="277"/>
      <c r="H40" s="277"/>
      <c r="J40" s="354" t="s">
        <v>2341</v>
      </c>
      <c r="K40" s="355">
        <f t="array" ref="K40">INDEX(J:J,MATCH("True",P:P,0))</f>
        <v>15</v>
      </c>
      <c r="L40" s="356">
        <f>'All species'!Z30</f>
        <v>15</v>
      </c>
      <c r="X40" s="269"/>
    </row>
    <row r="41" ht="12.75" customHeight="1">
      <c r="A41" s="382" t="s">
        <v>2342</v>
      </c>
      <c r="B41" s="351"/>
      <c r="C41" s="352">
        <f>'All species'!Z6</f>
        <v>11.31</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0.0000014264</v>
      </c>
      <c r="L45" s="250">
        <f>K45</f>
        <v>0.0000014264</v>
      </c>
      <c r="M45" s="250">
        <f>L45*C44</f>
        <v>0.000001412136</v>
      </c>
      <c r="N45" s="250">
        <f t="shared" ref="N45:N146" si="1">($C$19*(S45^$C$20))-$C$21</f>
        <v>0.02573458754</v>
      </c>
      <c r="O45" s="250">
        <f t="shared" ref="O45:O146" si="2">$C$24+($C$25*(LN(S45)))</f>
        <v>-35.65488633</v>
      </c>
      <c r="P45" s="250" t="str">
        <f t="shared" ref="P45:P146" si="3">IF(P44="True", "True", IF(O45&gt;N45,"True","False"))</f>
        <v>False</v>
      </c>
      <c r="Q45" s="250">
        <f t="shared" ref="Q45:Q146" si="4">IF(P45="True", O45, N45)</f>
        <v>0.02573458754</v>
      </c>
      <c r="R45" s="250">
        <f>L45-M45</f>
        <v>0.000000014264</v>
      </c>
      <c r="S45" s="250">
        <f t="shared" ref="S45:S146" si="5">$C$15*(M45^$C$16)</f>
        <v>0.0001221201373</v>
      </c>
      <c r="T45" s="250">
        <f t="shared" ref="T45:T146" si="6">(((R45/$C$41)/$C$44)^0.5)*0.7071067812</f>
        <v>0.00002523810643</v>
      </c>
      <c r="U45" s="250">
        <f t="shared" ref="U45:U146" si="7">(((R45/$C$38)/$C$42)/2)</f>
        <v>0.0000000260924971</v>
      </c>
      <c r="V45" s="368">
        <f t="shared" ref="V45:V146" si="8">0.79*((($C$41*1000000000)/(9.81*$C$39))^0.33)*(S45^0.6667)</f>
        <v>0.2309348423</v>
      </c>
      <c r="W45" s="250" t="str">
        <f t="shared" ref="W45:W146" si="9">IF(Q45&gt;V45,"True","False")</f>
        <v>False</v>
      </c>
      <c r="X45" s="269">
        <f t="shared" ref="X45:X146" si="10">$C$33*(K45^$C$34)</f>
        <v>0.00000003817735764</v>
      </c>
    </row>
    <row r="46" ht="12.75" customHeight="1">
      <c r="A46" s="370" t="s">
        <v>2361</v>
      </c>
      <c r="C46" s="356">
        <f>'All species'!Z33</f>
        <v>3</v>
      </c>
      <c r="J46" s="368">
        <f t="shared" ref="J46:J146" si="11">J45+1</f>
        <v>1</v>
      </c>
      <c r="K46" s="250">
        <f t="shared" ref="K46:K146" si="12">$C$28*(R45^$C$29)*U45</f>
        <v>0.00005942808316</v>
      </c>
      <c r="L46" s="250">
        <f t="shared" ref="L46:L146" si="13">M45+R45+K46</f>
        <v>0.00006085448316</v>
      </c>
      <c r="M46" s="250">
        <f t="shared" ref="M46:M146" si="14">M45+($C$3*(K46^$C$4))</f>
        <v>0.00002512956431</v>
      </c>
      <c r="N46" s="250">
        <f t="shared" si="1"/>
        <v>0.07589997766</v>
      </c>
      <c r="O46" s="250">
        <f t="shared" si="2"/>
        <v>-27.38517786</v>
      </c>
      <c r="P46" s="250" t="str">
        <f t="shared" si="3"/>
        <v>False</v>
      </c>
      <c r="Q46" s="250">
        <f t="shared" si="4"/>
        <v>0.07589997766</v>
      </c>
      <c r="R46" s="250">
        <f t="shared" ref="R46:R146" si="15">IF(P46="False",$C$7*(M46^$C$8),$C$11*(M46^$C$12))</f>
        <v>0.000009862274717</v>
      </c>
      <c r="S46" s="250">
        <f t="shared" si="5"/>
        <v>0.0004048488413</v>
      </c>
      <c r="T46" s="250">
        <f t="shared" si="6"/>
        <v>0.0006636279216</v>
      </c>
      <c r="U46" s="250">
        <f t="shared" si="7"/>
        <v>0.00001804061795</v>
      </c>
      <c r="V46" s="368">
        <f t="shared" si="8"/>
        <v>0.5134646585</v>
      </c>
      <c r="W46" s="250" t="str">
        <f t="shared" si="9"/>
        <v>False</v>
      </c>
      <c r="X46" s="269">
        <f t="shared" si="10"/>
        <v>0.000002289843873</v>
      </c>
    </row>
    <row r="47" ht="12.75" customHeight="1">
      <c r="A47" s="370" t="s">
        <v>2362</v>
      </c>
      <c r="C47" s="356">
        <f>'All species'!Z34</f>
        <v>2</v>
      </c>
      <c r="J47" s="368">
        <f t="shared" si="11"/>
        <v>2</v>
      </c>
      <c r="K47" s="250">
        <f t="shared" si="12"/>
        <v>0.002060537051</v>
      </c>
      <c r="L47" s="250">
        <f t="shared" si="13"/>
        <v>0.00209552889</v>
      </c>
      <c r="M47" s="250">
        <f t="shared" si="14"/>
        <v>0.0009849716975</v>
      </c>
      <c r="N47" s="250">
        <f t="shared" si="1"/>
        <v>0.3011622339</v>
      </c>
      <c r="O47" s="250">
        <f t="shared" si="2"/>
        <v>-16.84728179</v>
      </c>
      <c r="P47" s="250" t="str">
        <f t="shared" si="3"/>
        <v>False</v>
      </c>
      <c r="Q47" s="250">
        <f t="shared" si="4"/>
        <v>0.3011622339</v>
      </c>
      <c r="R47" s="250">
        <f t="shared" si="15"/>
        <v>0.0003481838176</v>
      </c>
      <c r="S47" s="250">
        <f t="shared" si="5"/>
        <v>0.001864494185</v>
      </c>
      <c r="T47" s="250">
        <f t="shared" si="6"/>
        <v>0.003943123629</v>
      </c>
      <c r="U47" s="250">
        <f t="shared" si="7"/>
        <v>0.0006369170815</v>
      </c>
      <c r="V47" s="368">
        <f t="shared" si="8"/>
        <v>1.421383994</v>
      </c>
      <c r="W47" s="250" t="str">
        <f t="shared" si="9"/>
        <v>False</v>
      </c>
      <c r="X47" s="269">
        <f t="shared" si="10"/>
        <v>0.0001122668337</v>
      </c>
    </row>
    <row r="48" ht="12.75" customHeight="1">
      <c r="A48" s="266"/>
      <c r="J48" s="368">
        <f t="shared" si="11"/>
        <v>3</v>
      </c>
      <c r="K48" s="250">
        <f t="shared" si="12"/>
        <v>0.01423539242</v>
      </c>
      <c r="L48" s="250">
        <f t="shared" si="13"/>
        <v>0.01556854793</v>
      </c>
      <c r="M48" s="250">
        <f t="shared" si="14"/>
        <v>0.00819913861</v>
      </c>
      <c r="N48" s="250">
        <f t="shared" si="1"/>
        <v>0.6676699442</v>
      </c>
      <c r="O48" s="250">
        <f t="shared" si="2"/>
        <v>-10.7599994</v>
      </c>
      <c r="P48" s="250" t="str">
        <f t="shared" si="3"/>
        <v>False</v>
      </c>
      <c r="Q48" s="250">
        <f t="shared" si="4"/>
        <v>0.6676699442</v>
      </c>
      <c r="R48" s="250">
        <f t="shared" si="15"/>
        <v>0.002728495501</v>
      </c>
      <c r="S48" s="250">
        <f t="shared" si="5"/>
        <v>0.00450507546</v>
      </c>
      <c r="T48" s="250">
        <f t="shared" si="6"/>
        <v>0.01103818639</v>
      </c>
      <c r="U48" s="250">
        <f t="shared" si="7"/>
        <v>0.00499111476</v>
      </c>
      <c r="V48" s="368">
        <f t="shared" si="8"/>
        <v>2.559478877</v>
      </c>
      <c r="W48" s="250" t="str">
        <f t="shared" si="9"/>
        <v>False</v>
      </c>
      <c r="X48" s="269">
        <f t="shared" si="10"/>
        <v>0.0009368041294</v>
      </c>
    </row>
    <row r="49" ht="12.75" customHeight="1">
      <c r="A49" s="266"/>
      <c r="J49" s="368">
        <f t="shared" si="11"/>
        <v>4</v>
      </c>
      <c r="K49" s="250">
        <f t="shared" si="12"/>
        <v>0.04347582413</v>
      </c>
      <c r="L49" s="250">
        <f t="shared" si="13"/>
        <v>0.05440345824</v>
      </c>
      <c r="M49" s="250">
        <f t="shared" si="14"/>
        <v>0.03133071675</v>
      </c>
      <c r="N49" s="250">
        <f t="shared" si="1"/>
        <v>1.104809754</v>
      </c>
      <c r="O49" s="250">
        <f t="shared" si="2"/>
        <v>-6.909236244</v>
      </c>
      <c r="P49" s="250" t="str">
        <f t="shared" si="3"/>
        <v>False</v>
      </c>
      <c r="Q49" s="250">
        <f t="shared" si="4"/>
        <v>1.104809754</v>
      </c>
      <c r="R49" s="250">
        <f t="shared" si="15"/>
        <v>0.01003535139</v>
      </c>
      <c r="S49" s="250">
        <f t="shared" si="5"/>
        <v>0.007871796105</v>
      </c>
      <c r="T49" s="250">
        <f t="shared" si="6"/>
        <v>0.0211691</v>
      </c>
      <c r="U49" s="250">
        <f t="shared" si="7"/>
        <v>0.01835721936</v>
      </c>
      <c r="V49" s="368">
        <f t="shared" si="8"/>
        <v>3.713135575</v>
      </c>
      <c r="W49" s="250" t="str">
        <f t="shared" si="9"/>
        <v>False</v>
      </c>
      <c r="X49" s="269">
        <f t="shared" si="10"/>
        <v>0.003190801546</v>
      </c>
    </row>
    <row r="50" ht="12.75" customHeight="1">
      <c r="A50" s="266"/>
      <c r="J50" s="368">
        <f t="shared" si="11"/>
        <v>5</v>
      </c>
      <c r="K50" s="250">
        <f t="shared" si="12"/>
        <v>0.08810037752</v>
      </c>
      <c r="L50" s="250">
        <f t="shared" si="13"/>
        <v>0.1294664457</v>
      </c>
      <c r="M50" s="250">
        <f t="shared" si="14"/>
        <v>0.07967093815</v>
      </c>
      <c r="N50" s="250">
        <f t="shared" si="1"/>
        <v>1.568788873</v>
      </c>
      <c r="O50" s="250">
        <f t="shared" si="2"/>
        <v>-4.228331644</v>
      </c>
      <c r="P50" s="250" t="str">
        <f t="shared" si="3"/>
        <v>False</v>
      </c>
      <c r="Q50" s="250">
        <f t="shared" si="4"/>
        <v>1.568788873</v>
      </c>
      <c r="R50" s="250">
        <f t="shared" si="15"/>
        <v>0.02484907868</v>
      </c>
      <c r="S50" s="250">
        <f t="shared" si="5"/>
        <v>0.01160949336</v>
      </c>
      <c r="T50" s="250">
        <f t="shared" si="6"/>
        <v>0.03331127441</v>
      </c>
      <c r="U50" s="250">
        <f t="shared" si="7"/>
        <v>0.045455308</v>
      </c>
      <c r="V50" s="368">
        <f t="shared" si="8"/>
        <v>4.811044625</v>
      </c>
      <c r="W50" s="250" t="str">
        <f t="shared" si="9"/>
        <v>False</v>
      </c>
      <c r="X50" s="269">
        <f t="shared" si="10"/>
        <v>0.006927830537</v>
      </c>
    </row>
    <row r="51" ht="12.75" customHeight="1">
      <c r="A51" s="266"/>
      <c r="J51" s="368">
        <f t="shared" si="11"/>
        <v>6</v>
      </c>
      <c r="K51" s="250">
        <f t="shared" si="12"/>
        <v>0.1440533691</v>
      </c>
      <c r="L51" s="250">
        <f t="shared" si="13"/>
        <v>0.248573386</v>
      </c>
      <c r="M51" s="250">
        <f t="shared" si="14"/>
        <v>0.160425093</v>
      </c>
      <c r="N51" s="250">
        <f t="shared" si="1"/>
        <v>2.040623678</v>
      </c>
      <c r="O51" s="250">
        <f t="shared" si="2"/>
        <v>-2.217817437</v>
      </c>
      <c r="P51" s="250" t="str">
        <f t="shared" si="3"/>
        <v>False</v>
      </c>
      <c r="Q51" s="250">
        <f t="shared" si="4"/>
        <v>2.040623678</v>
      </c>
      <c r="R51" s="250">
        <f t="shared" si="15"/>
        <v>0.0490477904</v>
      </c>
      <c r="S51" s="250">
        <f t="shared" si="5"/>
        <v>0.01553665432</v>
      </c>
      <c r="T51" s="250">
        <f t="shared" si="6"/>
        <v>0.04679999708</v>
      </c>
      <c r="U51" s="250">
        <f t="shared" si="7"/>
        <v>0.08972092882</v>
      </c>
      <c r="V51" s="368">
        <f t="shared" si="8"/>
        <v>5.84260367</v>
      </c>
      <c r="W51" s="250" t="str">
        <f t="shared" si="9"/>
        <v>False</v>
      </c>
      <c r="X51" s="269">
        <f t="shared" si="10"/>
        <v>0.01188519513</v>
      </c>
    </row>
    <row r="52" ht="12.75" customHeight="1">
      <c r="A52" s="266"/>
      <c r="J52" s="250">
        <f t="shared" si="11"/>
        <v>7</v>
      </c>
      <c r="K52" s="250">
        <f t="shared" si="12"/>
        <v>0.2082905541</v>
      </c>
      <c r="L52" s="250">
        <f t="shared" si="13"/>
        <v>0.4177634375</v>
      </c>
      <c r="M52" s="250">
        <f t="shared" si="14"/>
        <v>0.2790821039</v>
      </c>
      <c r="N52" s="250">
        <f t="shared" si="1"/>
        <v>2.512467568</v>
      </c>
      <c r="O52" s="250">
        <f t="shared" si="2"/>
        <v>-0.6273846527</v>
      </c>
      <c r="P52" s="250" t="str">
        <f t="shared" si="3"/>
        <v>False</v>
      </c>
      <c r="Q52" s="250">
        <f t="shared" si="4"/>
        <v>2.512467568</v>
      </c>
      <c r="R52" s="250">
        <f t="shared" si="15"/>
        <v>0.08398970091</v>
      </c>
      <c r="S52" s="250">
        <f t="shared" si="5"/>
        <v>0.01956416413</v>
      </c>
      <c r="T52" s="250">
        <f t="shared" si="6"/>
        <v>0.0612419654</v>
      </c>
      <c r="U52" s="250">
        <f t="shared" si="7"/>
        <v>0.1536386026</v>
      </c>
      <c r="V52" s="368">
        <f t="shared" si="8"/>
        <v>6.813113547</v>
      </c>
      <c r="W52" s="250" t="str">
        <f t="shared" si="9"/>
        <v>False</v>
      </c>
      <c r="X52" s="269">
        <f t="shared" si="10"/>
        <v>0.01781553018</v>
      </c>
    </row>
    <row r="53" ht="12.75" customHeight="1">
      <c r="A53" s="266"/>
      <c r="J53" s="250">
        <f t="shared" si="11"/>
        <v>8</v>
      </c>
      <c r="K53" s="250">
        <f t="shared" si="12"/>
        <v>0.278839585</v>
      </c>
      <c r="L53" s="250">
        <f t="shared" si="13"/>
        <v>0.6419113898</v>
      </c>
      <c r="M53" s="250">
        <f t="shared" si="14"/>
        <v>0.4399619773</v>
      </c>
      <c r="N53" s="250">
        <f t="shared" si="1"/>
        <v>2.981037413</v>
      </c>
      <c r="O53" s="250">
        <f t="shared" si="2"/>
        <v>0.6801183858</v>
      </c>
      <c r="P53" s="250" t="str">
        <f t="shared" si="3"/>
        <v>False</v>
      </c>
      <c r="Q53" s="250">
        <f t="shared" si="4"/>
        <v>2.981037413</v>
      </c>
      <c r="R53" s="250">
        <f t="shared" si="15"/>
        <v>0.1306998899</v>
      </c>
      <c r="S53" s="250">
        <f t="shared" si="5"/>
        <v>0.02364597065</v>
      </c>
      <c r="T53" s="250">
        <f t="shared" si="6"/>
        <v>0.07639654412</v>
      </c>
      <c r="U53" s="250">
        <f t="shared" si="7"/>
        <v>0.2390834617</v>
      </c>
      <c r="V53" s="368">
        <f t="shared" si="8"/>
        <v>7.730583388</v>
      </c>
      <c r="W53" s="250" t="str">
        <f t="shared" si="9"/>
        <v>False</v>
      </c>
      <c r="X53" s="269">
        <f t="shared" si="10"/>
        <v>0.02453921771</v>
      </c>
    </row>
    <row r="54" ht="12.75" customHeight="1">
      <c r="A54" s="266"/>
      <c r="J54" s="250">
        <f t="shared" si="11"/>
        <v>9</v>
      </c>
      <c r="K54" s="250">
        <f t="shared" si="12"/>
        <v>0.3544073351</v>
      </c>
      <c r="L54" s="250">
        <f t="shared" si="13"/>
        <v>0.9250692022</v>
      </c>
      <c r="M54" s="250">
        <f t="shared" si="14"/>
        <v>0.6465907778</v>
      </c>
      <c r="N54" s="250">
        <f t="shared" si="1"/>
        <v>3.4449876</v>
      </c>
      <c r="O54" s="250">
        <f t="shared" si="2"/>
        <v>1.786096702</v>
      </c>
      <c r="P54" s="250" t="str">
        <f t="shared" si="3"/>
        <v>False</v>
      </c>
      <c r="Q54" s="250">
        <f t="shared" si="4"/>
        <v>3.4449876</v>
      </c>
      <c r="R54" s="250">
        <f t="shared" si="15"/>
        <v>0.1899870386</v>
      </c>
      <c r="S54" s="250">
        <f t="shared" si="5"/>
        <v>0.02775676068</v>
      </c>
      <c r="T54" s="250">
        <f t="shared" si="6"/>
        <v>0.09210815625</v>
      </c>
      <c r="U54" s="250">
        <f t="shared" si="7"/>
        <v>0.3475347905</v>
      </c>
      <c r="V54" s="368">
        <f t="shared" si="8"/>
        <v>8.602453743</v>
      </c>
      <c r="W54" s="250" t="str">
        <f t="shared" si="9"/>
        <v>False</v>
      </c>
      <c r="X54" s="269">
        <f t="shared" si="10"/>
        <v>0.03192892333</v>
      </c>
    </row>
    <row r="55" ht="12.75" customHeight="1">
      <c r="A55" s="266"/>
      <c r="I55" s="371"/>
      <c r="J55" s="371">
        <f t="shared" si="11"/>
        <v>10</v>
      </c>
      <c r="K55" s="250">
        <f t="shared" si="12"/>
        <v>0.43410887</v>
      </c>
      <c r="L55" s="250">
        <f t="shared" si="13"/>
        <v>1.270686686</v>
      </c>
      <c r="M55" s="250">
        <f t="shared" si="14"/>
        <v>0.9019360354</v>
      </c>
      <c r="N55" s="250">
        <f t="shared" si="1"/>
        <v>3.903837951</v>
      </c>
      <c r="O55" s="250">
        <f t="shared" si="2"/>
        <v>2.742144963</v>
      </c>
      <c r="P55" s="250" t="str">
        <f t="shared" si="3"/>
        <v>False</v>
      </c>
      <c r="Q55" s="250">
        <f t="shared" si="4"/>
        <v>3.903837951</v>
      </c>
      <c r="R55" s="250">
        <f t="shared" si="15"/>
        <v>0.2625128931</v>
      </c>
      <c r="S55" s="250">
        <f t="shared" si="5"/>
        <v>0.03188185878</v>
      </c>
      <c r="T55" s="250">
        <f t="shared" si="6"/>
        <v>0.1082708189</v>
      </c>
      <c r="U55" s="250">
        <f t="shared" si="7"/>
        <v>0.4802030919</v>
      </c>
      <c r="V55" s="368">
        <f t="shared" si="8"/>
        <v>9.434978621</v>
      </c>
      <c r="W55" s="250" t="str">
        <f t="shared" si="9"/>
        <v>False</v>
      </c>
      <c r="X55" s="269">
        <f t="shared" si="10"/>
        <v>0.0398921283</v>
      </c>
    </row>
    <row r="56" ht="12.75" customHeight="1">
      <c r="A56" s="266"/>
      <c r="J56" s="250">
        <f t="shared" si="11"/>
        <v>11</v>
      </c>
      <c r="K56" s="250">
        <f t="shared" si="12"/>
        <v>0.5173113895</v>
      </c>
      <c r="L56" s="250">
        <f t="shared" si="13"/>
        <v>1.681760318</v>
      </c>
      <c r="M56" s="250">
        <f t="shared" si="14"/>
        <v>1.208556731</v>
      </c>
      <c r="N56" s="250">
        <f t="shared" si="1"/>
        <v>4.357509201</v>
      </c>
      <c r="O56" s="250">
        <f t="shared" si="2"/>
        <v>3.582743965</v>
      </c>
      <c r="P56" s="250" t="str">
        <f t="shared" si="3"/>
        <v>False</v>
      </c>
      <c r="Q56" s="250">
        <f t="shared" si="4"/>
        <v>4.357509201</v>
      </c>
      <c r="R56" s="250">
        <f t="shared" si="15"/>
        <v>0.348834828</v>
      </c>
      <c r="S56" s="250">
        <f t="shared" si="5"/>
        <v>0.03601239195</v>
      </c>
      <c r="T56" s="250">
        <f t="shared" si="6"/>
        <v>0.124809034</v>
      </c>
      <c r="U56" s="250">
        <f t="shared" si="7"/>
        <v>0.6381079457</v>
      </c>
      <c r="V56" s="368">
        <f t="shared" si="8"/>
        <v>10.23328117</v>
      </c>
      <c r="W56" s="250" t="str">
        <f t="shared" si="9"/>
        <v>False</v>
      </c>
      <c r="X56" s="269">
        <f t="shared" si="10"/>
        <v>0.04835938542</v>
      </c>
    </row>
    <row r="57" ht="12.75" customHeight="1">
      <c r="A57" s="266"/>
      <c r="J57" s="250">
        <f t="shared" si="11"/>
        <v>12</v>
      </c>
      <c r="K57" s="250">
        <f t="shared" si="12"/>
        <v>0.6035446265</v>
      </c>
      <c r="L57" s="250">
        <f t="shared" si="13"/>
        <v>2.160936185</v>
      </c>
      <c r="M57" s="250">
        <f t="shared" si="14"/>
        <v>1.568702363</v>
      </c>
      <c r="N57" s="250">
        <f t="shared" si="1"/>
        <v>4.806109713</v>
      </c>
      <c r="O57" s="250">
        <f t="shared" si="2"/>
        <v>4.33195022</v>
      </c>
      <c r="P57" s="250" t="str">
        <f t="shared" si="3"/>
        <v>False</v>
      </c>
      <c r="Q57" s="250">
        <f t="shared" si="4"/>
        <v>4.806109713</v>
      </c>
      <c r="R57" s="250">
        <f t="shared" si="15"/>
        <v>0.4494330987</v>
      </c>
      <c r="S57" s="250">
        <f t="shared" si="5"/>
        <v>0.04014282488</v>
      </c>
      <c r="T57" s="250">
        <f t="shared" si="6"/>
        <v>0.1416669777</v>
      </c>
      <c r="U57" s="250">
        <f t="shared" si="7"/>
        <v>0.8221278621</v>
      </c>
      <c r="V57" s="368">
        <f t="shared" si="8"/>
        <v>11.00154773</v>
      </c>
      <c r="W57" s="250" t="str">
        <f t="shared" si="9"/>
        <v>False</v>
      </c>
      <c r="X57" s="269">
        <f t="shared" si="10"/>
        <v>0.05727694597</v>
      </c>
    </row>
    <row r="58" ht="12.75" customHeight="1">
      <c r="A58" s="266"/>
      <c r="J58" s="250">
        <f t="shared" si="11"/>
        <v>13</v>
      </c>
      <c r="K58" s="250">
        <f t="shared" si="12"/>
        <v>0.6924475889</v>
      </c>
      <c r="L58" s="250">
        <f t="shared" si="13"/>
        <v>2.710583051</v>
      </c>
      <c r="M58" s="250">
        <f t="shared" si="14"/>
        <v>1.98438091</v>
      </c>
      <c r="N58" s="250">
        <f t="shared" si="1"/>
        <v>5.249832908</v>
      </c>
      <c r="O58" s="250">
        <f t="shared" si="2"/>
        <v>5.007150791</v>
      </c>
      <c r="P58" s="250" t="str">
        <f t="shared" si="3"/>
        <v>False</v>
      </c>
      <c r="Q58" s="250">
        <f t="shared" si="4"/>
        <v>5.249832908</v>
      </c>
      <c r="R58" s="250">
        <f t="shared" si="15"/>
        <v>0.5647290581</v>
      </c>
      <c r="S58" s="250">
        <f t="shared" si="5"/>
        <v>0.04426962925</v>
      </c>
      <c r="T58" s="250">
        <f t="shared" si="6"/>
        <v>0.1588020739</v>
      </c>
      <c r="U58" s="250">
        <f t="shared" si="7"/>
        <v>1.033033603</v>
      </c>
      <c r="V58" s="368">
        <f t="shared" si="8"/>
        <v>11.74321935</v>
      </c>
      <c r="W58" s="250" t="str">
        <f t="shared" si="9"/>
        <v>False</v>
      </c>
      <c r="X58" s="269">
        <f t="shared" si="10"/>
        <v>0.06660209136</v>
      </c>
    </row>
    <row r="59" ht="12.75" customHeight="1">
      <c r="A59" s="266"/>
      <c r="J59" s="250">
        <f t="shared" si="11"/>
        <v>14</v>
      </c>
      <c r="K59" s="250">
        <f t="shared" si="12"/>
        <v>0.7837355637</v>
      </c>
      <c r="L59" s="250">
        <f t="shared" si="13"/>
        <v>3.332845532</v>
      </c>
      <c r="M59" s="250">
        <f t="shared" si="14"/>
        <v>2.457407095</v>
      </c>
      <c r="N59" s="250">
        <f t="shared" si="1"/>
        <v>5.68890631</v>
      </c>
      <c r="O59" s="250">
        <f t="shared" si="2"/>
        <v>5.621286877</v>
      </c>
      <c r="P59" s="250" t="str">
        <f t="shared" si="3"/>
        <v>False</v>
      </c>
      <c r="Q59" s="250">
        <f t="shared" si="4"/>
        <v>5.68890631</v>
      </c>
      <c r="R59" s="250">
        <f t="shared" si="15"/>
        <v>0.6950978069</v>
      </c>
      <c r="S59" s="250">
        <f t="shared" si="5"/>
        <v>0.04839052847</v>
      </c>
      <c r="T59" s="250">
        <f t="shared" si="6"/>
        <v>0.1761809963</v>
      </c>
      <c r="U59" s="250">
        <f t="shared" si="7"/>
        <v>1.271511323</v>
      </c>
      <c r="V59" s="368">
        <f t="shared" si="8"/>
        <v>12.46114975</v>
      </c>
      <c r="W59" s="250" t="str">
        <f t="shared" si="9"/>
        <v>False</v>
      </c>
      <c r="X59" s="269">
        <f t="shared" si="10"/>
        <v>0.07630009488</v>
      </c>
    </row>
    <row r="60" ht="12.75" customHeight="1">
      <c r="A60" s="266"/>
      <c r="I60" s="371"/>
      <c r="J60" s="371">
        <f t="shared" si="11"/>
        <v>15</v>
      </c>
      <c r="K60" s="250">
        <f t="shared" si="12"/>
        <v>0.8771788477</v>
      </c>
      <c r="L60" s="250">
        <f t="shared" si="13"/>
        <v>4.029683749</v>
      </c>
      <c r="M60" s="250">
        <f t="shared" si="14"/>
        <v>2.989437716</v>
      </c>
      <c r="N60" s="250">
        <f t="shared" si="1"/>
        <v>6.123565836</v>
      </c>
      <c r="O60" s="250">
        <f t="shared" si="2"/>
        <v>6.184231771</v>
      </c>
      <c r="P60" s="250" t="str">
        <f t="shared" si="3"/>
        <v>True</v>
      </c>
      <c r="Q60" s="250">
        <f t="shared" si="4"/>
        <v>6.184231771</v>
      </c>
      <c r="R60" s="250">
        <f t="shared" si="15"/>
        <v>0.8261742915</v>
      </c>
      <c r="S60" s="250">
        <f t="shared" si="5"/>
        <v>0.05250405046</v>
      </c>
      <c r="T60" s="250">
        <f t="shared" si="6"/>
        <v>0.192075486</v>
      </c>
      <c r="U60" s="250">
        <f t="shared" si="7"/>
        <v>1.511283672</v>
      </c>
      <c r="V60" s="368">
        <f t="shared" si="8"/>
        <v>13.15772864</v>
      </c>
      <c r="W60" s="250" t="str">
        <f t="shared" si="9"/>
        <v>False</v>
      </c>
      <c r="X60" s="269">
        <f t="shared" si="10"/>
        <v>0.08634218229</v>
      </c>
    </row>
    <row r="61" ht="12.75" customHeight="1">
      <c r="A61" s="266"/>
      <c r="J61" s="250">
        <f t="shared" si="11"/>
        <v>16</v>
      </c>
      <c r="K61" s="250">
        <f t="shared" si="12"/>
        <v>0.9633289665</v>
      </c>
      <c r="L61" s="250">
        <f t="shared" si="13"/>
        <v>4.778940974</v>
      </c>
      <c r="M61" s="250">
        <f t="shared" si="14"/>
        <v>3.576111967</v>
      </c>
      <c r="N61" s="250">
        <f t="shared" si="1"/>
        <v>6.54999461</v>
      </c>
      <c r="O61" s="250">
        <f t="shared" si="2"/>
        <v>6.698954311</v>
      </c>
      <c r="P61" s="250" t="str">
        <f t="shared" si="3"/>
        <v>True</v>
      </c>
      <c r="Q61" s="250">
        <f t="shared" si="4"/>
        <v>6.698954311</v>
      </c>
      <c r="R61" s="250">
        <f t="shared" si="15"/>
        <v>0.938129417</v>
      </c>
      <c r="S61" s="250">
        <f t="shared" si="5"/>
        <v>0.05657050791</v>
      </c>
      <c r="T61" s="250">
        <f t="shared" si="6"/>
        <v>0.2046762633</v>
      </c>
      <c r="U61" s="250">
        <f t="shared" si="7"/>
        <v>1.716078175</v>
      </c>
      <c r="V61" s="368">
        <f t="shared" si="8"/>
        <v>13.82866273</v>
      </c>
      <c r="W61" s="250" t="str">
        <f t="shared" si="9"/>
        <v>False</v>
      </c>
      <c r="X61" s="269">
        <f t="shared" si="10"/>
        <v>0.09569396685</v>
      </c>
    </row>
    <row r="62" ht="12.75" customHeight="1">
      <c r="A62" s="270"/>
      <c r="B62" s="371"/>
      <c r="C62" s="371"/>
      <c r="D62" s="371"/>
      <c r="E62" s="371"/>
      <c r="F62" s="371"/>
      <c r="G62" s="371"/>
      <c r="H62" s="371"/>
      <c r="J62" s="250">
        <f t="shared" si="11"/>
        <v>17</v>
      </c>
      <c r="K62" s="250">
        <f t="shared" si="12"/>
        <v>1.032059512</v>
      </c>
      <c r="L62" s="250">
        <f t="shared" si="13"/>
        <v>5.546300896</v>
      </c>
      <c r="M62" s="250">
        <f t="shared" si="14"/>
        <v>4.206535044</v>
      </c>
      <c r="N62" s="250">
        <f t="shared" si="1"/>
        <v>6.961966047</v>
      </c>
      <c r="O62" s="250">
        <f t="shared" si="2"/>
        <v>7.165339462</v>
      </c>
      <c r="P62" s="250" t="str">
        <f t="shared" si="3"/>
        <v>True</v>
      </c>
      <c r="Q62" s="250">
        <f t="shared" si="4"/>
        <v>7.165339462</v>
      </c>
      <c r="R62" s="250">
        <f t="shared" si="15"/>
        <v>1.052618164</v>
      </c>
      <c r="S62" s="250">
        <f t="shared" si="5"/>
        <v>0.06052641242</v>
      </c>
      <c r="T62" s="250">
        <f t="shared" si="6"/>
        <v>0.2168061176</v>
      </c>
      <c r="U62" s="250">
        <f t="shared" si="7"/>
        <v>1.925507319</v>
      </c>
      <c r="V62" s="368">
        <f t="shared" si="8"/>
        <v>14.46608679</v>
      </c>
      <c r="W62" s="250" t="str">
        <f t="shared" si="9"/>
        <v>False</v>
      </c>
      <c r="X62" s="269">
        <f t="shared" si="10"/>
        <v>0.1032140578</v>
      </c>
    </row>
    <row r="63" ht="12.75" customHeight="1">
      <c r="A63" s="266"/>
      <c r="J63" s="250">
        <f t="shared" si="11"/>
        <v>18</v>
      </c>
      <c r="K63" s="250">
        <f t="shared" si="12"/>
        <v>1.098560897</v>
      </c>
      <c r="L63" s="250">
        <f t="shared" si="13"/>
        <v>6.357714106</v>
      </c>
      <c r="M63" s="250">
        <f t="shared" si="14"/>
        <v>4.879409287</v>
      </c>
      <c r="N63" s="250">
        <f t="shared" si="1"/>
        <v>7.361091053</v>
      </c>
      <c r="O63" s="250">
        <f t="shared" si="2"/>
        <v>7.59157241</v>
      </c>
      <c r="P63" s="250" t="str">
        <f t="shared" si="3"/>
        <v>True</v>
      </c>
      <c r="Q63" s="250">
        <f t="shared" si="4"/>
        <v>7.59157241</v>
      </c>
      <c r="R63" s="250">
        <f t="shared" si="15"/>
        <v>1.169428434</v>
      </c>
      <c r="S63" s="250">
        <f t="shared" si="5"/>
        <v>0.06438320001</v>
      </c>
      <c r="T63" s="250">
        <f t="shared" si="6"/>
        <v>0.2285193221</v>
      </c>
      <c r="U63" s="250">
        <f t="shared" si="7"/>
        <v>2.139183119</v>
      </c>
      <c r="V63" s="368">
        <f t="shared" si="8"/>
        <v>15.0742962</v>
      </c>
      <c r="W63" s="250" t="str">
        <f t="shared" si="9"/>
        <v>False</v>
      </c>
      <c r="X63" s="269">
        <f t="shared" si="10"/>
        <v>0.1105370355</v>
      </c>
    </row>
    <row r="64" ht="12.75" customHeight="1">
      <c r="A64" s="266"/>
      <c r="J64" s="250">
        <f t="shared" si="11"/>
        <v>19</v>
      </c>
      <c r="K64" s="250">
        <f t="shared" si="12"/>
        <v>1.163077781</v>
      </c>
      <c r="L64" s="250">
        <f t="shared" si="13"/>
        <v>7.211915501</v>
      </c>
      <c r="M64" s="250">
        <f t="shared" si="14"/>
        <v>5.59357523</v>
      </c>
      <c r="N64" s="250">
        <f t="shared" si="1"/>
        <v>7.748698685</v>
      </c>
      <c r="O64" s="250">
        <f t="shared" si="2"/>
        <v>7.983937666</v>
      </c>
      <c r="P64" s="250" t="str">
        <f t="shared" si="3"/>
        <v>True</v>
      </c>
      <c r="Q64" s="250">
        <f t="shared" si="4"/>
        <v>7.983937666</v>
      </c>
      <c r="R64" s="250">
        <f t="shared" si="15"/>
        <v>1.288382978</v>
      </c>
      <c r="S64" s="250">
        <f t="shared" si="5"/>
        <v>0.06815041581</v>
      </c>
      <c r="T64" s="250">
        <f t="shared" si="6"/>
        <v>0.239860421</v>
      </c>
      <c r="U64" s="250">
        <f t="shared" si="7"/>
        <v>2.356781345</v>
      </c>
      <c r="V64" s="368">
        <f t="shared" si="8"/>
        <v>15.65675787</v>
      </c>
      <c r="W64" s="250" t="str">
        <f t="shared" si="9"/>
        <v>False</v>
      </c>
      <c r="X64" s="269">
        <f t="shared" si="10"/>
        <v>0.1176830439</v>
      </c>
    </row>
    <row r="65" ht="12.75" customHeight="1">
      <c r="A65" s="266"/>
      <c r="I65" s="371"/>
      <c r="J65" s="371">
        <f t="shared" si="11"/>
        <v>20</v>
      </c>
      <c r="K65" s="250">
        <f t="shared" si="12"/>
        <v>1.225812486</v>
      </c>
      <c r="L65" s="250">
        <f t="shared" si="13"/>
        <v>8.107770694</v>
      </c>
      <c r="M65" s="250">
        <f t="shared" si="14"/>
        <v>6.347988231</v>
      </c>
      <c r="N65" s="250">
        <f t="shared" si="1"/>
        <v>8.125900486</v>
      </c>
      <c r="O65" s="250">
        <f t="shared" si="2"/>
        <v>8.347362078</v>
      </c>
      <c r="P65" s="250" t="str">
        <f t="shared" si="3"/>
        <v>True</v>
      </c>
      <c r="Q65" s="250">
        <f t="shared" si="4"/>
        <v>8.347362078</v>
      </c>
      <c r="R65" s="250">
        <f t="shared" si="15"/>
        <v>1.409331399</v>
      </c>
      <c r="S65" s="250">
        <f t="shared" si="5"/>
        <v>0.07183612363</v>
      </c>
      <c r="T65" s="250">
        <f t="shared" si="6"/>
        <v>0.2508664975</v>
      </c>
      <c r="U65" s="250">
        <f t="shared" si="7"/>
        <v>2.578026882</v>
      </c>
      <c r="V65" s="368">
        <f t="shared" si="8"/>
        <v>16.21631545</v>
      </c>
      <c r="W65" s="250" t="str">
        <f t="shared" si="9"/>
        <v>False</v>
      </c>
      <c r="X65" s="269">
        <f t="shared" si="10"/>
        <v>0.1246689288</v>
      </c>
    </row>
    <row r="66" ht="12.75" customHeight="1">
      <c r="A66" s="266"/>
      <c r="J66" s="250">
        <f t="shared" si="11"/>
        <v>21</v>
      </c>
      <c r="K66" s="250">
        <f t="shared" si="12"/>
        <v>1.286934573</v>
      </c>
      <c r="L66" s="250">
        <f t="shared" si="13"/>
        <v>9.044254203</v>
      </c>
      <c r="M66" s="250">
        <f t="shared" si="14"/>
        <v>7.141700265</v>
      </c>
      <c r="N66" s="250">
        <f t="shared" si="1"/>
        <v>8.493637214</v>
      </c>
      <c r="O66" s="250">
        <f t="shared" si="2"/>
        <v>8.68577763</v>
      </c>
      <c r="P66" s="250" t="str">
        <f t="shared" si="3"/>
        <v>True</v>
      </c>
      <c r="Q66" s="250">
        <f t="shared" si="4"/>
        <v>8.68577763</v>
      </c>
      <c r="R66" s="250">
        <f t="shared" si="15"/>
        <v>1.532144424</v>
      </c>
      <c r="S66" s="250">
        <f t="shared" si="5"/>
        <v>0.07544720924</v>
      </c>
      <c r="T66" s="250">
        <f t="shared" si="6"/>
        <v>0.261568809</v>
      </c>
      <c r="U66" s="250">
        <f t="shared" si="7"/>
        <v>2.802683253</v>
      </c>
      <c r="V66" s="368">
        <f t="shared" si="8"/>
        <v>16.75533394</v>
      </c>
      <c r="W66" s="250" t="str">
        <f t="shared" si="9"/>
        <v>False</v>
      </c>
      <c r="X66" s="269">
        <f t="shared" si="10"/>
        <v>0.131508945</v>
      </c>
    </row>
    <row r="67" ht="12.75" customHeight="1">
      <c r="A67" s="270"/>
      <c r="B67" s="371"/>
      <c r="C67" s="371"/>
      <c r="D67" s="371"/>
      <c r="E67" s="371"/>
      <c r="F67" s="371"/>
      <c r="G67" s="371"/>
      <c r="H67" s="371"/>
      <c r="J67" s="250">
        <f t="shared" si="11"/>
        <v>22</v>
      </c>
      <c r="K67" s="250">
        <f t="shared" si="12"/>
        <v>1.346587811</v>
      </c>
      <c r="L67" s="250">
        <f t="shared" si="13"/>
        <v>10.0204325</v>
      </c>
      <c r="M67" s="250">
        <f t="shared" si="14"/>
        <v>7.97384553</v>
      </c>
      <c r="N67" s="250">
        <f t="shared" si="1"/>
        <v>8.852713487</v>
      </c>
      <c r="O67" s="250">
        <f t="shared" si="2"/>
        <v>9.002371122</v>
      </c>
      <c r="P67" s="250" t="str">
        <f t="shared" si="3"/>
        <v>True</v>
      </c>
      <c r="Q67" s="250">
        <f t="shared" si="4"/>
        <v>9.002371122</v>
      </c>
      <c r="R67" s="250">
        <f t="shared" si="15"/>
        <v>1.656709693</v>
      </c>
      <c r="S67" s="250">
        <f t="shared" si="5"/>
        <v>0.07898960891</v>
      </c>
      <c r="T67" s="250">
        <f t="shared" si="6"/>
        <v>0.2719939907</v>
      </c>
      <c r="U67" s="250">
        <f t="shared" si="7"/>
        <v>3.030544929</v>
      </c>
      <c r="V67" s="368">
        <f t="shared" si="8"/>
        <v>17.27580425</v>
      </c>
      <c r="W67" s="250" t="str">
        <f t="shared" si="9"/>
        <v>False</v>
      </c>
      <c r="X67" s="269">
        <f t="shared" si="10"/>
        <v>0.1382152824</v>
      </c>
    </row>
    <row r="68" ht="12.75" customHeight="1">
      <c r="A68" s="266"/>
      <c r="J68" s="250">
        <f t="shared" si="11"/>
        <v>23</v>
      </c>
      <c r="K68" s="250">
        <f t="shared" si="12"/>
        <v>1.404895363</v>
      </c>
      <c r="L68" s="250">
        <f t="shared" si="13"/>
        <v>11.03545059</v>
      </c>
      <c r="M68" s="250">
        <f t="shared" si="14"/>
        <v>8.843628883</v>
      </c>
      <c r="N68" s="250">
        <f t="shared" si="1"/>
        <v>9.203823899</v>
      </c>
      <c r="O68" s="250">
        <f t="shared" si="2"/>
        <v>9.29976042</v>
      </c>
      <c r="P68" s="250" t="str">
        <f t="shared" si="3"/>
        <v>True</v>
      </c>
      <c r="Q68" s="250">
        <f t="shared" si="4"/>
        <v>9.29976042</v>
      </c>
      <c r="R68" s="250">
        <f t="shared" si="15"/>
        <v>1.78292861</v>
      </c>
      <c r="S68" s="250">
        <f t="shared" si="5"/>
        <v>0.0824684841</v>
      </c>
      <c r="T68" s="250">
        <f t="shared" si="6"/>
        <v>0.282164959</v>
      </c>
      <c r="U68" s="250">
        <f t="shared" si="7"/>
        <v>3.261431546</v>
      </c>
      <c r="V68" s="368">
        <f t="shared" si="8"/>
        <v>17.77942032</v>
      </c>
      <c r="W68" s="250" t="str">
        <f t="shared" si="9"/>
        <v>False</v>
      </c>
      <c r="X68" s="269">
        <f t="shared" si="10"/>
        <v>0.1447984637</v>
      </c>
    </row>
    <row r="69" ht="12.75" customHeight="1">
      <c r="A69" s="266"/>
      <c r="J69" s="250">
        <f t="shared" si="11"/>
        <v>24</v>
      </c>
      <c r="K69" s="250">
        <f t="shared" si="12"/>
        <v>1.46196371</v>
      </c>
      <c r="L69" s="250">
        <f t="shared" si="13"/>
        <v>12.0885212</v>
      </c>
      <c r="M69" s="250">
        <f t="shared" si="14"/>
        <v>9.750316455</v>
      </c>
      <c r="N69" s="250">
        <f t="shared" si="1"/>
        <v>9.547573064</v>
      </c>
      <c r="O69" s="250">
        <f t="shared" si="2"/>
        <v>9.5801217</v>
      </c>
      <c r="P69" s="250" t="str">
        <f t="shared" si="3"/>
        <v>True</v>
      </c>
      <c r="Q69" s="250">
        <f t="shared" si="4"/>
        <v>9.5801217</v>
      </c>
      <c r="R69" s="250">
        <f t="shared" si="15"/>
        <v>1.910713916</v>
      </c>
      <c r="S69" s="250">
        <f t="shared" si="5"/>
        <v>0.08588835704</v>
      </c>
      <c r="T69" s="250">
        <f t="shared" si="6"/>
        <v>0.2921015999</v>
      </c>
      <c r="U69" s="250">
        <f t="shared" si="7"/>
        <v>3.495183491</v>
      </c>
      <c r="V69" s="368">
        <f t="shared" si="8"/>
        <v>18.26763706</v>
      </c>
      <c r="W69" s="250" t="str">
        <f t="shared" si="9"/>
        <v>False</v>
      </c>
      <c r="X69" s="269">
        <f t="shared" si="10"/>
        <v>0.1512676485</v>
      </c>
    </row>
    <row r="70" ht="12.75" customHeight="1">
      <c r="A70" s="266"/>
      <c r="I70" s="371"/>
      <c r="J70" s="371">
        <f t="shared" si="11"/>
        <v>25</v>
      </c>
      <c r="K70" s="250">
        <f t="shared" si="12"/>
        <v>1.517885664</v>
      </c>
      <c r="L70" s="250">
        <f t="shared" si="13"/>
        <v>13.17891603</v>
      </c>
      <c r="M70" s="250">
        <f t="shared" si="14"/>
        <v>10.69322792</v>
      </c>
      <c r="N70" s="250">
        <f t="shared" si="1"/>
        <v>9.884491187</v>
      </c>
      <c r="O70" s="250">
        <f t="shared" si="2"/>
        <v>9.845283105</v>
      </c>
      <c r="P70" s="250" t="str">
        <f t="shared" si="3"/>
        <v>True</v>
      </c>
      <c r="Q70" s="250">
        <f t="shared" si="4"/>
        <v>9.845283105</v>
      </c>
      <c r="R70" s="250">
        <f t="shared" si="15"/>
        <v>2.03998782</v>
      </c>
      <c r="S70" s="250">
        <f t="shared" si="5"/>
        <v>0.0892532173</v>
      </c>
      <c r="T70" s="250">
        <f t="shared" si="6"/>
        <v>0.301821303</v>
      </c>
      <c r="U70" s="250">
        <f t="shared" si="7"/>
        <v>3.73165846</v>
      </c>
      <c r="V70" s="368">
        <f t="shared" si="8"/>
        <v>18.74171462</v>
      </c>
      <c r="W70" s="250" t="str">
        <f t="shared" si="9"/>
        <v>False</v>
      </c>
      <c r="X70" s="269">
        <f t="shared" si="10"/>
        <v>0.1576308704</v>
      </c>
    </row>
    <row r="71" ht="12.75" customHeight="1">
      <c r="A71" s="266"/>
      <c r="I71" s="371"/>
      <c r="J71" s="250">
        <f t="shared" si="11"/>
        <v>26</v>
      </c>
      <c r="K71" s="250">
        <f t="shared" si="12"/>
        <v>1.572742717</v>
      </c>
      <c r="L71" s="250">
        <f t="shared" si="13"/>
        <v>14.30595846</v>
      </c>
      <c r="M71" s="250">
        <f t="shared" si="14"/>
        <v>11.67173009</v>
      </c>
      <c r="N71" s="250">
        <f t="shared" si="1"/>
        <v>10.21504635</v>
      </c>
      <c r="O71" s="250">
        <f t="shared" si="2"/>
        <v>10.09679492</v>
      </c>
      <c r="P71" s="250" t="str">
        <f t="shared" si="3"/>
        <v>True</v>
      </c>
      <c r="Q71" s="250">
        <f t="shared" si="4"/>
        <v>10.09679492</v>
      </c>
      <c r="R71" s="250">
        <f t="shared" si="15"/>
        <v>2.170680505</v>
      </c>
      <c r="S71" s="250">
        <f t="shared" si="5"/>
        <v>0.09256660651</v>
      </c>
      <c r="T71" s="250">
        <f t="shared" si="6"/>
        <v>0.3113393794</v>
      </c>
      <c r="U71" s="250">
        <f t="shared" si="7"/>
        <v>3.970728743</v>
      </c>
      <c r="V71" s="368">
        <f t="shared" si="8"/>
        <v>19.20275275</v>
      </c>
      <c r="W71" s="250" t="str">
        <f t="shared" si="9"/>
        <v>False</v>
      </c>
      <c r="X71" s="269">
        <f t="shared" si="10"/>
        <v>0.1638952234</v>
      </c>
    </row>
    <row r="72" ht="12.75" customHeight="1">
      <c r="A72" s="270"/>
      <c r="B72" s="371"/>
      <c r="C72" s="371"/>
      <c r="D72" s="371"/>
      <c r="E72" s="371"/>
      <c r="F72" s="371"/>
      <c r="G72" s="371"/>
      <c r="H72" s="371"/>
      <c r="J72" s="250">
        <f t="shared" si="11"/>
        <v>27</v>
      </c>
      <c r="K72" s="250">
        <f t="shared" si="12"/>
        <v>1.626606895</v>
      </c>
      <c r="L72" s="250">
        <f t="shared" si="13"/>
        <v>15.46901749</v>
      </c>
      <c r="M72" s="250">
        <f t="shared" si="14"/>
        <v>12.68523152</v>
      </c>
      <c r="N72" s="250">
        <f t="shared" si="1"/>
        <v>10.53965429</v>
      </c>
      <c r="O72" s="250">
        <f t="shared" si="2"/>
        <v>10.33598295</v>
      </c>
      <c r="P72" s="250" t="str">
        <f t="shared" si="3"/>
        <v>True</v>
      </c>
      <c r="Q72" s="250">
        <f t="shared" si="4"/>
        <v>10.33598295</v>
      </c>
      <c r="R72" s="250">
        <f t="shared" si="15"/>
        <v>2.302728947</v>
      </c>
      <c r="S72" s="250">
        <f t="shared" si="5"/>
        <v>0.09583168652</v>
      </c>
      <c r="T72" s="250">
        <f t="shared" si="6"/>
        <v>0.3206693952</v>
      </c>
      <c r="U72" s="250">
        <f t="shared" si="7"/>
        <v>4.212279051</v>
      </c>
      <c r="V72" s="368">
        <f t="shared" si="8"/>
        <v>19.65171774</v>
      </c>
      <c r="W72" s="250" t="str">
        <f t="shared" si="9"/>
        <v>False</v>
      </c>
      <c r="X72" s="269">
        <f t="shared" si="10"/>
        <v>0.1700670107</v>
      </c>
    </row>
    <row r="73" ht="12.75" customHeight="1">
      <c r="A73" s="266"/>
      <c r="J73" s="250">
        <f t="shared" si="11"/>
        <v>28</v>
      </c>
      <c r="K73" s="250">
        <f t="shared" si="12"/>
        <v>1.67954224</v>
      </c>
      <c r="L73" s="250">
        <f t="shared" si="13"/>
        <v>16.66750271</v>
      </c>
      <c r="M73" s="250">
        <f t="shared" si="14"/>
        <v>13.73317797</v>
      </c>
      <c r="N73" s="250">
        <f t="shared" si="1"/>
        <v>10.85868631</v>
      </c>
      <c r="O73" s="250">
        <f t="shared" si="2"/>
        <v>10.5639897</v>
      </c>
      <c r="P73" s="250" t="str">
        <f t="shared" si="3"/>
        <v>True</v>
      </c>
      <c r="Q73" s="250">
        <f t="shared" si="4"/>
        <v>10.5639897</v>
      </c>
      <c r="R73" s="250">
        <f t="shared" si="15"/>
        <v>2.436075948</v>
      </c>
      <c r="S73" s="250">
        <f t="shared" si="5"/>
        <v>0.0990512947</v>
      </c>
      <c r="T73" s="250">
        <f t="shared" si="6"/>
        <v>0.329823438</v>
      </c>
      <c r="U73" s="250">
        <f t="shared" si="7"/>
        <v>4.456204754</v>
      </c>
      <c r="V73" s="368">
        <f t="shared" si="8"/>
        <v>20.08946384</v>
      </c>
      <c r="W73" s="250" t="str">
        <f t="shared" si="9"/>
        <v>False</v>
      </c>
      <c r="X73" s="269">
        <f t="shared" si="10"/>
        <v>0.1761518639</v>
      </c>
      <c r="Y73" s="371"/>
      <c r="Z73" s="371"/>
    </row>
    <row r="74" ht="12.75" customHeight="1">
      <c r="A74" s="266"/>
      <c r="J74" s="250">
        <f t="shared" si="11"/>
        <v>29</v>
      </c>
      <c r="K74" s="250">
        <f t="shared" si="12"/>
        <v>1.731606004</v>
      </c>
      <c r="L74" s="250">
        <f t="shared" si="13"/>
        <v>17.90085992</v>
      </c>
      <c r="M74" s="250">
        <f t="shared" si="14"/>
        <v>14.81504852</v>
      </c>
      <c r="N74" s="250">
        <f t="shared" si="1"/>
        <v>11.17247568</v>
      </c>
      <c r="O74" s="250">
        <f t="shared" si="2"/>
        <v>10.78180658</v>
      </c>
      <c r="P74" s="250" t="str">
        <f t="shared" si="3"/>
        <v>True</v>
      </c>
      <c r="Q74" s="250">
        <f t="shared" si="4"/>
        <v>10.78180658</v>
      </c>
      <c r="R74" s="250">
        <f t="shared" si="15"/>
        <v>2.57066935</v>
      </c>
      <c r="S74" s="250">
        <f t="shared" si="5"/>
        <v>0.1022279893</v>
      </c>
      <c r="T74" s="250">
        <f t="shared" si="6"/>
        <v>0.3388123343</v>
      </c>
      <c r="U74" s="250">
        <f t="shared" si="7"/>
        <v>4.702410443</v>
      </c>
      <c r="V74" s="368">
        <f t="shared" si="8"/>
        <v>20.51675055</v>
      </c>
      <c r="W74" s="250" t="str">
        <f t="shared" si="9"/>
        <v>False</v>
      </c>
      <c r="X74" s="269">
        <f t="shared" si="10"/>
        <v>0.1821548406</v>
      </c>
    </row>
    <row r="75" ht="12.75" customHeight="1">
      <c r="A75" s="270"/>
      <c r="B75" s="371"/>
      <c r="C75" s="371"/>
      <c r="D75" s="371"/>
      <c r="E75" s="371"/>
      <c r="I75" s="371"/>
      <c r="J75" s="371">
        <f t="shared" si="11"/>
        <v>30</v>
      </c>
      <c r="K75" s="250">
        <f t="shared" si="12"/>
        <v>1.782849625</v>
      </c>
      <c r="L75" s="250">
        <f t="shared" si="13"/>
        <v>19.16856749</v>
      </c>
      <c r="M75" s="250">
        <f t="shared" si="14"/>
        <v>15.93035224</v>
      </c>
      <c r="N75" s="250">
        <f t="shared" si="1"/>
        <v>11.48132291</v>
      </c>
      <c r="O75" s="250">
        <f t="shared" si="2"/>
        <v>10.99029933</v>
      </c>
      <c r="P75" s="250" t="str">
        <f t="shared" si="3"/>
        <v>True</v>
      </c>
      <c r="Q75" s="250">
        <f t="shared" si="4"/>
        <v>10.99029933</v>
      </c>
      <c r="R75" s="250">
        <f t="shared" si="15"/>
        <v>2.706461385</v>
      </c>
      <c r="S75" s="250">
        <f t="shared" si="5"/>
        <v>0.1053640871</v>
      </c>
      <c r="T75" s="250">
        <f t="shared" si="6"/>
        <v>0.3476458264</v>
      </c>
      <c r="U75" s="250">
        <f t="shared" si="7"/>
        <v>4.950808738</v>
      </c>
      <c r="V75" s="368">
        <f t="shared" si="8"/>
        <v>20.93425654</v>
      </c>
      <c r="W75" s="250" t="str">
        <f t="shared" si="9"/>
        <v>False</v>
      </c>
      <c r="X75" s="269">
        <f t="shared" si="10"/>
        <v>0.188080504</v>
      </c>
    </row>
    <row r="76" ht="12.75" customHeight="1">
      <c r="A76" s="266"/>
      <c r="J76" s="250">
        <f t="shared" si="11"/>
        <v>31</v>
      </c>
      <c r="K76" s="250">
        <f t="shared" si="12"/>
        <v>1.833319527</v>
      </c>
      <c r="L76" s="250">
        <f t="shared" si="13"/>
        <v>20.47013315</v>
      </c>
      <c r="M76" s="250">
        <f t="shared" si="14"/>
        <v>17.07862532</v>
      </c>
      <c r="N76" s="250">
        <f t="shared" si="1"/>
        <v>11.78550015</v>
      </c>
      <c r="O76" s="250">
        <f t="shared" si="2"/>
        <v>11.1902283</v>
      </c>
      <c r="P76" s="250" t="str">
        <f t="shared" si="3"/>
        <v>True</v>
      </c>
      <c r="Q76" s="250">
        <f t="shared" si="4"/>
        <v>11.1902283</v>
      </c>
      <c r="R76" s="250">
        <f t="shared" si="15"/>
        <v>2.84340813</v>
      </c>
      <c r="S76" s="250">
        <f t="shared" si="5"/>
        <v>0.1084616942</v>
      </c>
      <c r="T76" s="250">
        <f t="shared" si="6"/>
        <v>0.3563327199</v>
      </c>
      <c r="U76" s="250">
        <f t="shared" si="7"/>
        <v>5.201319293</v>
      </c>
      <c r="V76" s="368">
        <f t="shared" si="8"/>
        <v>21.34259115</v>
      </c>
      <c r="W76" s="250" t="str">
        <f t="shared" si="9"/>
        <v>False</v>
      </c>
      <c r="X76" s="269">
        <f t="shared" si="10"/>
        <v>0.1939329891</v>
      </c>
    </row>
    <row r="77" ht="12.75" customHeight="1">
      <c r="A77" s="270"/>
      <c r="B77" s="371"/>
      <c r="C77" s="371"/>
      <c r="D77" s="371"/>
      <c r="E77" s="371"/>
      <c r="F77" s="371"/>
      <c r="G77" s="371"/>
      <c r="H77" s="371"/>
      <c r="J77" s="250">
        <f t="shared" si="11"/>
        <v>32</v>
      </c>
      <c r="K77" s="250">
        <f t="shared" si="12"/>
        <v>1.883057787</v>
      </c>
      <c r="L77" s="250">
        <f t="shared" si="13"/>
        <v>21.80509123</v>
      </c>
      <c r="M77" s="250">
        <f t="shared" si="14"/>
        <v>18.25942856</v>
      </c>
      <c r="N77" s="250">
        <f t="shared" si="1"/>
        <v>12.08525481</v>
      </c>
      <c r="O77" s="250">
        <f t="shared" si="2"/>
        <v>11.38226488</v>
      </c>
      <c r="P77" s="250" t="str">
        <f t="shared" si="3"/>
        <v>True</v>
      </c>
      <c r="Q77" s="250">
        <f t="shared" si="4"/>
        <v>11.38226488</v>
      </c>
      <c r="R77" s="250">
        <f t="shared" si="15"/>
        <v>2.981469054</v>
      </c>
      <c r="S77" s="250">
        <f t="shared" si="5"/>
        <v>0.1115227326</v>
      </c>
      <c r="T77" s="250">
        <f t="shared" si="6"/>
        <v>0.364881005</v>
      </c>
      <c r="U77" s="250">
        <f t="shared" si="7"/>
        <v>5.453867965</v>
      </c>
      <c r="V77" s="368">
        <f t="shared" si="8"/>
        <v>21.74230382</v>
      </c>
      <c r="W77" s="250" t="str">
        <f t="shared" si="9"/>
        <v>False</v>
      </c>
      <c r="X77" s="269">
        <f t="shared" si="10"/>
        <v>0.1997160576</v>
      </c>
    </row>
    <row r="78" ht="12.75" customHeight="1">
      <c r="A78" s="266"/>
      <c r="F78" s="371"/>
      <c r="G78" s="371"/>
      <c r="H78" s="371"/>
      <c r="J78" s="250">
        <f t="shared" si="11"/>
        <v>33</v>
      </c>
      <c r="K78" s="250">
        <f t="shared" si="12"/>
        <v>1.932102685</v>
      </c>
      <c r="L78" s="250">
        <f t="shared" si="13"/>
        <v>23.1730003</v>
      </c>
      <c r="M78" s="250">
        <f t="shared" si="14"/>
        <v>19.4723452</v>
      </c>
      <c r="N78" s="250">
        <f t="shared" si="1"/>
        <v>12.38081261</v>
      </c>
      <c r="O78" s="250">
        <f t="shared" si="2"/>
        <v>11.5670048</v>
      </c>
      <c r="P78" s="250" t="str">
        <f t="shared" si="3"/>
        <v>True</v>
      </c>
      <c r="Q78" s="250">
        <f t="shared" si="4"/>
        <v>11.5670048</v>
      </c>
      <c r="R78" s="250">
        <f t="shared" si="15"/>
        <v>3.120606629</v>
      </c>
      <c r="S78" s="250">
        <f t="shared" si="5"/>
        <v>0.1145489624</v>
      </c>
      <c r="T78" s="250">
        <f t="shared" si="6"/>
        <v>0.3732979593</v>
      </c>
      <c r="U78" s="250">
        <f t="shared" si="7"/>
        <v>5.708386105</v>
      </c>
      <c r="V78" s="368">
        <f t="shared" si="8"/>
        <v>22.13389197</v>
      </c>
      <c r="W78" s="250" t="str">
        <f t="shared" si="9"/>
        <v>False</v>
      </c>
      <c r="X78" s="269">
        <f t="shared" si="10"/>
        <v>0.2054331443</v>
      </c>
    </row>
    <row r="79" ht="12.75" customHeight="1">
      <c r="A79" s="266"/>
      <c r="J79" s="250">
        <f t="shared" si="11"/>
        <v>34</v>
      </c>
      <c r="K79" s="250">
        <f t="shared" si="12"/>
        <v>1.980489176</v>
      </c>
      <c r="L79" s="250">
        <f t="shared" si="13"/>
        <v>24.57344101</v>
      </c>
      <c r="M79" s="250">
        <f t="shared" si="14"/>
        <v>20.716979</v>
      </c>
      <c r="N79" s="250">
        <f t="shared" si="1"/>
        <v>12.67238021</v>
      </c>
      <c r="O79" s="250">
        <f t="shared" si="2"/>
        <v>11.74497903</v>
      </c>
      <c r="P79" s="250" t="str">
        <f t="shared" si="3"/>
        <v>True</v>
      </c>
      <c r="Q79" s="250">
        <f t="shared" si="4"/>
        <v>11.74497903</v>
      </c>
      <c r="R79" s="250">
        <f t="shared" si="15"/>
        <v>3.260786</v>
      </c>
      <c r="S79" s="250">
        <f t="shared" si="5"/>
        <v>0.1175420002</v>
      </c>
      <c r="T79" s="250">
        <f t="shared" si="6"/>
        <v>0.381590234</v>
      </c>
      <c r="U79" s="250">
        <f t="shared" si="7"/>
        <v>5.964809959</v>
      </c>
      <c r="V79" s="368">
        <f t="shared" si="8"/>
        <v>22.5178076</v>
      </c>
      <c r="W79" s="250" t="str">
        <f t="shared" si="9"/>
        <v>False</v>
      </c>
      <c r="X79" s="269">
        <f t="shared" si="10"/>
        <v>0.2110873959</v>
      </c>
    </row>
    <row r="80" ht="12.75" customHeight="1">
      <c r="A80" s="266"/>
      <c r="I80" s="371"/>
      <c r="J80" s="371">
        <f t="shared" si="11"/>
        <v>35</v>
      </c>
      <c r="K80" s="250">
        <f t="shared" si="12"/>
        <v>2.028249283</v>
      </c>
      <c r="L80" s="250">
        <f t="shared" si="13"/>
        <v>26.00601428</v>
      </c>
      <c r="M80" s="250">
        <f t="shared" si="14"/>
        <v>21.9929525</v>
      </c>
      <c r="N80" s="250">
        <f t="shared" si="1"/>
        <v>12.96014736</v>
      </c>
      <c r="O80" s="250">
        <f t="shared" si="2"/>
        <v>11.91666286</v>
      </c>
      <c r="P80" s="250" t="str">
        <f t="shared" si="3"/>
        <v>True</v>
      </c>
      <c r="Q80" s="250">
        <f t="shared" si="4"/>
        <v>11.91666286</v>
      </c>
      <c r="R80" s="250">
        <f t="shared" si="15"/>
        <v>3.401974708</v>
      </c>
      <c r="S80" s="250">
        <f t="shared" si="5"/>
        <v>0.1205033354</v>
      </c>
      <c r="T80" s="250">
        <f t="shared" si="6"/>
        <v>0.3897639273</v>
      </c>
      <c r="U80" s="250">
        <f t="shared" si="7"/>
        <v>6.223080146</v>
      </c>
      <c r="V80" s="368">
        <f t="shared" si="8"/>
        <v>22.89446284</v>
      </c>
      <c r="W80" s="250" t="str">
        <f t="shared" si="9"/>
        <v>False</v>
      </c>
      <c r="X80" s="269">
        <f t="shared" si="10"/>
        <v>0.2166817046</v>
      </c>
    </row>
    <row r="81" ht="12.75" customHeight="1">
      <c r="A81" s="266"/>
      <c r="J81" s="250">
        <f t="shared" si="11"/>
        <v>36</v>
      </c>
      <c r="K81" s="250">
        <f t="shared" si="12"/>
        <v>2.075412433</v>
      </c>
      <c r="L81" s="250">
        <f t="shared" si="13"/>
        <v>27.47033964</v>
      </c>
      <c r="M81" s="250">
        <f t="shared" si="14"/>
        <v>23.2999056</v>
      </c>
      <c r="N81" s="250">
        <f t="shared" si="1"/>
        <v>13.24428884</v>
      </c>
      <c r="O81" s="250">
        <f t="shared" si="2"/>
        <v>12.08248335</v>
      </c>
      <c r="P81" s="250" t="str">
        <f t="shared" si="3"/>
        <v>True</v>
      </c>
      <c r="Q81" s="250">
        <f t="shared" si="4"/>
        <v>12.08248335</v>
      </c>
      <c r="R81" s="250">
        <f t="shared" si="15"/>
        <v>3.544142439</v>
      </c>
      <c r="S81" s="250">
        <f t="shared" si="5"/>
        <v>0.123434344</v>
      </c>
      <c r="T81" s="250">
        <f t="shared" si="6"/>
        <v>0.3978246472</v>
      </c>
      <c r="U81" s="250">
        <f t="shared" si="7"/>
        <v>6.483141216</v>
      </c>
      <c r="V81" s="368">
        <f t="shared" si="8"/>
        <v>23.26423467</v>
      </c>
      <c r="W81" s="250" t="str">
        <f t="shared" si="9"/>
        <v>False</v>
      </c>
      <c r="X81" s="269">
        <f t="shared" si="10"/>
        <v>0.2222187363</v>
      </c>
    </row>
    <row r="82" ht="12.75" customHeight="1">
      <c r="A82" s="270"/>
      <c r="B82" s="371"/>
      <c r="C82" s="371"/>
      <c r="D82" s="371"/>
      <c r="E82" s="371"/>
      <c r="F82" s="371"/>
      <c r="G82" s="371"/>
      <c r="H82" s="371"/>
      <c r="J82" s="250">
        <f t="shared" si="11"/>
        <v>37</v>
      </c>
      <c r="K82" s="250">
        <f t="shared" si="12"/>
        <v>2.122005745</v>
      </c>
      <c r="L82" s="250">
        <f t="shared" si="13"/>
        <v>28.96605378</v>
      </c>
      <c r="M82" s="250">
        <f t="shared" si="14"/>
        <v>24.63749414</v>
      </c>
      <c r="N82" s="250">
        <f t="shared" si="1"/>
        <v>13.52496607</v>
      </c>
      <c r="O82" s="250">
        <f t="shared" si="2"/>
        <v>12.24282567</v>
      </c>
      <c r="P82" s="250" t="str">
        <f t="shared" si="3"/>
        <v>True</v>
      </c>
      <c r="Q82" s="250">
        <f t="shared" si="4"/>
        <v>12.24282567</v>
      </c>
      <c r="R82" s="250">
        <f t="shared" si="15"/>
        <v>3.687260818</v>
      </c>
      <c r="S82" s="250">
        <f t="shared" si="5"/>
        <v>0.1263363007</v>
      </c>
      <c r="T82" s="250">
        <f t="shared" si="6"/>
        <v>0.405777565</v>
      </c>
      <c r="U82" s="250">
        <f t="shared" si="7"/>
        <v>6.744941265</v>
      </c>
      <c r="V82" s="368">
        <f t="shared" si="8"/>
        <v>23.62746897</v>
      </c>
      <c r="W82" s="250" t="str">
        <f t="shared" si="9"/>
        <v>False</v>
      </c>
      <c r="X82" s="269">
        <f t="shared" si="10"/>
        <v>0.2277009551</v>
      </c>
    </row>
    <row r="83" ht="12.75" customHeight="1">
      <c r="A83" s="266"/>
      <c r="J83" s="250">
        <f t="shared" si="11"/>
        <v>38</v>
      </c>
      <c r="K83" s="250">
        <f t="shared" si="12"/>
        <v>2.168054282</v>
      </c>
      <c r="L83" s="250">
        <f t="shared" si="13"/>
        <v>30.49280924</v>
      </c>
      <c r="M83" s="250">
        <f t="shared" si="14"/>
        <v>26.00538877</v>
      </c>
      <c r="N83" s="250">
        <f t="shared" si="1"/>
        <v>13.80232847</v>
      </c>
      <c r="O83" s="250">
        <f t="shared" si="2"/>
        <v>12.39803836</v>
      </c>
      <c r="P83" s="250" t="str">
        <f t="shared" si="3"/>
        <v>True</v>
      </c>
      <c r="Q83" s="250">
        <f t="shared" si="4"/>
        <v>12.39803836</v>
      </c>
      <c r="R83" s="250">
        <f t="shared" si="15"/>
        <v>3.831303223</v>
      </c>
      <c r="S83" s="250">
        <f t="shared" si="5"/>
        <v>0.1292103889</v>
      </c>
      <c r="T83" s="250">
        <f t="shared" si="6"/>
        <v>0.4136274617</v>
      </c>
      <c r="U83" s="250">
        <f t="shared" si="7"/>
        <v>7.008431591</v>
      </c>
      <c r="V83" s="368">
        <f t="shared" si="8"/>
        <v>23.98448395</v>
      </c>
      <c r="W83" s="250" t="str">
        <f t="shared" si="9"/>
        <v>False</v>
      </c>
      <c r="X83" s="269">
        <f t="shared" si="10"/>
        <v>0.2331306442</v>
      </c>
    </row>
    <row r="84" ht="12.75" customHeight="1">
      <c r="A84" s="266"/>
      <c r="J84" s="250">
        <f t="shared" si="11"/>
        <v>39</v>
      </c>
      <c r="K84" s="250">
        <f t="shared" si="12"/>
        <v>2.213581261</v>
      </c>
      <c r="L84" s="250">
        <f t="shared" si="13"/>
        <v>32.05027325</v>
      </c>
      <c r="M84" s="250">
        <f t="shared" si="14"/>
        <v>27.40327384</v>
      </c>
      <c r="N84" s="250">
        <f t="shared" si="1"/>
        <v>14.07651474</v>
      </c>
      <c r="O84" s="250">
        <f t="shared" si="2"/>
        <v>12.54843783</v>
      </c>
      <c r="P84" s="250" t="str">
        <f t="shared" si="3"/>
        <v>True</v>
      </c>
      <c r="Q84" s="250">
        <f t="shared" si="4"/>
        <v>12.54843783</v>
      </c>
      <c r="R84" s="250">
        <f t="shared" si="15"/>
        <v>3.976244621</v>
      </c>
      <c r="S84" s="250">
        <f t="shared" si="5"/>
        <v>0.1320577097</v>
      </c>
      <c r="T84" s="250">
        <f t="shared" si="6"/>
        <v>0.4213787687</v>
      </c>
      <c r="U84" s="250">
        <f t="shared" si="7"/>
        <v>7.273566407</v>
      </c>
      <c r="V84" s="368">
        <f t="shared" si="8"/>
        <v>24.33557316</v>
      </c>
      <c r="W84" s="250" t="str">
        <f t="shared" si="9"/>
        <v>False</v>
      </c>
      <c r="X84" s="269">
        <f t="shared" si="10"/>
        <v>0.2385099247</v>
      </c>
    </row>
    <row r="85" ht="12.75" customHeight="1">
      <c r="A85" s="266"/>
      <c r="I85" s="371"/>
      <c r="J85" s="371">
        <f t="shared" si="11"/>
        <v>40</v>
      </c>
      <c r="K85" s="250">
        <f t="shared" si="12"/>
        <v>2.25860824</v>
      </c>
      <c r="L85" s="250">
        <f t="shared" si="13"/>
        <v>33.6381267</v>
      </c>
      <c r="M85" s="250">
        <f t="shared" si="14"/>
        <v>28.83084645</v>
      </c>
      <c r="N85" s="250">
        <f t="shared" si="1"/>
        <v>14.34765388</v>
      </c>
      <c r="O85" s="250">
        <f t="shared" si="2"/>
        <v>12.69431219</v>
      </c>
      <c r="P85" s="250" t="str">
        <f t="shared" si="3"/>
        <v>True</v>
      </c>
      <c r="Q85" s="250">
        <f t="shared" si="4"/>
        <v>12.69431219</v>
      </c>
      <c r="R85" s="250">
        <f t="shared" si="15"/>
        <v>4.122061432</v>
      </c>
      <c r="S85" s="250">
        <f t="shared" si="5"/>
        <v>0.1348792905</v>
      </c>
      <c r="T85" s="250">
        <f t="shared" si="6"/>
        <v>0.4290356023</v>
      </c>
      <c r="U85" s="250">
        <f t="shared" si="7"/>
        <v>7.540302576</v>
      </c>
      <c r="V85" s="368">
        <f t="shared" si="8"/>
        <v>24.68100802</v>
      </c>
      <c r="W85" s="250" t="str">
        <f t="shared" si="9"/>
        <v>False</v>
      </c>
      <c r="X85" s="269">
        <f t="shared" si="10"/>
        <v>0.2438407713</v>
      </c>
    </row>
    <row r="86" ht="12.75" customHeight="1">
      <c r="A86" s="266"/>
      <c r="J86" s="250">
        <f t="shared" si="11"/>
        <v>41</v>
      </c>
      <c r="K86" s="250">
        <f t="shared" si="12"/>
        <v>2.303155287</v>
      </c>
      <c r="L86" s="250">
        <f t="shared" si="13"/>
        <v>35.25606317</v>
      </c>
      <c r="M86" s="250">
        <f t="shared" si="14"/>
        <v>30.28781558</v>
      </c>
      <c r="N86" s="250">
        <f t="shared" si="1"/>
        <v>14.61586614</v>
      </c>
      <c r="O86" s="250">
        <f t="shared" si="2"/>
        <v>12.83592451</v>
      </c>
      <c r="P86" s="250" t="str">
        <f t="shared" si="3"/>
        <v>True</v>
      </c>
      <c r="Q86" s="250">
        <f t="shared" si="4"/>
        <v>12.83592451</v>
      </c>
      <c r="R86" s="250">
        <f t="shared" si="15"/>
        <v>4.268731396</v>
      </c>
      <c r="S86" s="250">
        <f t="shared" si="5"/>
        <v>0.1376760909</v>
      </c>
      <c r="T86" s="250">
        <f t="shared" si="6"/>
        <v>0.4366017947</v>
      </c>
      <c r="U86" s="250">
        <f t="shared" si="7"/>
        <v>7.808599381</v>
      </c>
      <c r="V86" s="368">
        <f t="shared" si="8"/>
        <v>25.02104012</v>
      </c>
      <c r="W86" s="250" t="str">
        <f t="shared" si="9"/>
        <v>False</v>
      </c>
      <c r="X86" s="269">
        <f t="shared" si="10"/>
        <v>0.2491250263</v>
      </c>
    </row>
    <row r="87" ht="12.75" customHeight="1">
      <c r="A87" s="270"/>
      <c r="B87" s="371"/>
      <c r="C87" s="371"/>
      <c r="D87" s="371"/>
      <c r="E87" s="371"/>
      <c r="F87" s="371"/>
      <c r="G87" s="371"/>
      <c r="H87" s="371"/>
      <c r="J87" s="250">
        <f t="shared" si="11"/>
        <v>42</v>
      </c>
      <c r="K87" s="250">
        <f t="shared" si="12"/>
        <v>2.347241114</v>
      </c>
      <c r="L87" s="250">
        <f t="shared" si="13"/>
        <v>36.90378809</v>
      </c>
      <c r="M87" s="250">
        <f t="shared" si="14"/>
        <v>31.77390127</v>
      </c>
      <c r="N87" s="250">
        <f t="shared" si="1"/>
        <v>14.88126382</v>
      </c>
      <c r="O87" s="250">
        <f t="shared" si="2"/>
        <v>12.97351564</v>
      </c>
      <c r="P87" s="250" t="str">
        <f t="shared" si="3"/>
        <v>True</v>
      </c>
      <c r="Q87" s="250">
        <f t="shared" si="4"/>
        <v>12.97351564</v>
      </c>
      <c r="R87" s="250">
        <f t="shared" si="15"/>
        <v>4.41623347</v>
      </c>
      <c r="S87" s="250">
        <f t="shared" si="5"/>
        <v>0.1404490097</v>
      </c>
      <c r="T87" s="250">
        <f t="shared" si="6"/>
        <v>0.4440809208</v>
      </c>
      <c r="U87" s="250">
        <f t="shared" si="7"/>
        <v>8.078418325</v>
      </c>
      <c r="V87" s="368">
        <f t="shared" si="8"/>
        <v>25.35590317</v>
      </c>
      <c r="W87" s="250" t="str">
        <f t="shared" si="9"/>
        <v>False</v>
      </c>
      <c r="X87" s="269">
        <f t="shared" si="10"/>
        <v>0.2543644122</v>
      </c>
    </row>
    <row r="88" ht="12.75" customHeight="1">
      <c r="A88" s="266"/>
      <c r="J88" s="250">
        <f t="shared" si="11"/>
        <v>43</v>
      </c>
      <c r="K88" s="250">
        <f t="shared" si="12"/>
        <v>2.39088321</v>
      </c>
      <c r="L88" s="250">
        <f t="shared" si="13"/>
        <v>38.58101795</v>
      </c>
      <c r="M88" s="250">
        <f t="shared" si="14"/>
        <v>33.28883398</v>
      </c>
      <c r="N88" s="250">
        <f t="shared" si="1"/>
        <v>15.14395203</v>
      </c>
      <c r="O88" s="250">
        <f t="shared" si="2"/>
        <v>13.10730663</v>
      </c>
      <c r="P88" s="250" t="str">
        <f t="shared" si="3"/>
        <v>True</v>
      </c>
      <c r="Q88" s="250">
        <f t="shared" si="4"/>
        <v>13.10730663</v>
      </c>
      <c r="R88" s="250">
        <f t="shared" si="15"/>
        <v>4.564547721</v>
      </c>
      <c r="S88" s="250">
        <f t="shared" si="5"/>
        <v>0.1431988898</v>
      </c>
      <c r="T88" s="250">
        <f t="shared" si="6"/>
        <v>0.451476322</v>
      </c>
      <c r="U88" s="250">
        <f t="shared" si="7"/>
        <v>8.34972295</v>
      </c>
      <c r="V88" s="368">
        <f t="shared" si="8"/>
        <v>25.68581469</v>
      </c>
      <c r="W88" s="250" t="str">
        <f t="shared" si="9"/>
        <v>False</v>
      </c>
      <c r="X88" s="269">
        <f t="shared" si="10"/>
        <v>0.2595605421</v>
      </c>
    </row>
    <row r="89" ht="12.75" customHeight="1">
      <c r="A89" s="266"/>
      <c r="J89" s="250">
        <f t="shared" si="11"/>
        <v>44</v>
      </c>
      <c r="K89" s="250">
        <f t="shared" si="12"/>
        <v>2.434097946</v>
      </c>
      <c r="L89" s="250">
        <f t="shared" si="13"/>
        <v>40.28747965</v>
      </c>
      <c r="M89" s="250">
        <f t="shared" si="14"/>
        <v>34.83235385</v>
      </c>
      <c r="N89" s="250">
        <f t="shared" si="1"/>
        <v>15.40402928</v>
      </c>
      <c r="O89" s="250">
        <f t="shared" si="2"/>
        <v>13.23750085</v>
      </c>
      <c r="P89" s="250" t="str">
        <f t="shared" si="3"/>
        <v>True</v>
      </c>
      <c r="Q89" s="250">
        <f t="shared" si="4"/>
        <v>13.23750085</v>
      </c>
      <c r="R89" s="250">
        <f t="shared" si="15"/>
        <v>4.713655244</v>
      </c>
      <c r="S89" s="250">
        <f t="shared" si="5"/>
        <v>0.1459265231</v>
      </c>
      <c r="T89" s="250">
        <f t="shared" si="6"/>
        <v>0.4587911269</v>
      </c>
      <c r="U89" s="250">
        <f t="shared" si="7"/>
        <v>8.622478671</v>
      </c>
      <c r="V89" s="368">
        <f t="shared" si="8"/>
        <v>26.01097755</v>
      </c>
      <c r="W89" s="250" t="str">
        <f t="shared" si="9"/>
        <v>False</v>
      </c>
      <c r="X89" s="269">
        <f t="shared" si="10"/>
        <v>0.2647149296</v>
      </c>
    </row>
    <row r="90" ht="12.75" customHeight="1">
      <c r="A90" s="266"/>
      <c r="I90" s="371"/>
      <c r="J90" s="371">
        <f t="shared" si="11"/>
        <v>45</v>
      </c>
      <c r="K90" s="250">
        <f t="shared" si="12"/>
        <v>2.476900679</v>
      </c>
      <c r="L90" s="250">
        <f t="shared" si="13"/>
        <v>42.02290977</v>
      </c>
      <c r="M90" s="250">
        <f t="shared" si="14"/>
        <v>36.40421015</v>
      </c>
      <c r="N90" s="250">
        <f t="shared" si="1"/>
        <v>15.66158809</v>
      </c>
      <c r="O90" s="250">
        <f t="shared" si="2"/>
        <v>13.36428581</v>
      </c>
      <c r="P90" s="250" t="str">
        <f t="shared" si="3"/>
        <v>True</v>
      </c>
      <c r="Q90" s="250">
        <f t="shared" si="4"/>
        <v>13.36428581</v>
      </c>
      <c r="R90" s="250">
        <f t="shared" si="15"/>
        <v>4.863538078</v>
      </c>
      <c r="S90" s="250">
        <f t="shared" si="5"/>
        <v>0.1486326551</v>
      </c>
      <c r="T90" s="250">
        <f t="shared" si="6"/>
        <v>0.4660282702</v>
      </c>
      <c r="U90" s="250">
        <f t="shared" si="7"/>
        <v>8.896652634</v>
      </c>
      <c r="V90" s="368">
        <f t="shared" si="8"/>
        <v>26.33158131</v>
      </c>
      <c r="W90" s="250" t="str">
        <f t="shared" si="9"/>
        <v>False</v>
      </c>
      <c r="X90" s="269">
        <f t="shared" si="10"/>
        <v>0.2698289976</v>
      </c>
    </row>
    <row r="91" ht="12.75" customHeight="1">
      <c r="A91" s="266"/>
      <c r="J91" s="250">
        <f t="shared" si="11"/>
        <v>46</v>
      </c>
      <c r="K91" s="250">
        <f t="shared" si="12"/>
        <v>2.519305834</v>
      </c>
      <c r="L91" s="250">
        <f t="shared" si="13"/>
        <v>43.78705407</v>
      </c>
      <c r="M91" s="250">
        <f t="shared" si="14"/>
        <v>38.00416076</v>
      </c>
      <c r="N91" s="250">
        <f t="shared" si="1"/>
        <v>15.91671547</v>
      </c>
      <c r="O91" s="250">
        <f t="shared" si="2"/>
        <v>13.48783476</v>
      </c>
      <c r="P91" s="250" t="str">
        <f t="shared" si="3"/>
        <v>True</v>
      </c>
      <c r="Q91" s="250">
        <f t="shared" si="4"/>
        <v>13.48783476</v>
      </c>
      <c r="R91" s="250">
        <f t="shared" si="15"/>
        <v>5.014179139</v>
      </c>
      <c r="S91" s="250">
        <f t="shared" si="5"/>
        <v>0.1513179883</v>
      </c>
      <c r="T91" s="250">
        <f t="shared" si="6"/>
        <v>0.4731905091</v>
      </c>
      <c r="U91" s="250">
        <f t="shared" si="7"/>
        <v>9.172213589</v>
      </c>
      <c r="V91" s="368">
        <f t="shared" si="8"/>
        <v>26.64780339</v>
      </c>
      <c r="W91" s="250" t="str">
        <f t="shared" si="9"/>
        <v>False</v>
      </c>
      <c r="X91" s="269">
        <f t="shared" si="10"/>
        <v>0.2749040854</v>
      </c>
    </row>
    <row r="92" ht="12.75" customHeight="1">
      <c r="A92" s="270"/>
      <c r="B92" s="371"/>
      <c r="C92" s="371"/>
      <c r="D92" s="371"/>
      <c r="E92" s="371"/>
      <c r="F92" s="371"/>
      <c r="G92" s="371"/>
      <c r="H92" s="371"/>
      <c r="J92" s="250">
        <f t="shared" si="11"/>
        <v>47</v>
      </c>
      <c r="K92" s="250">
        <f t="shared" si="12"/>
        <v>2.561326987</v>
      </c>
      <c r="L92" s="250">
        <f t="shared" si="13"/>
        <v>45.57966688</v>
      </c>
      <c r="M92" s="250">
        <f t="shared" si="14"/>
        <v>39.63197159</v>
      </c>
      <c r="N92" s="250">
        <f t="shared" si="1"/>
        <v>16.16949337</v>
      </c>
      <c r="O92" s="250">
        <f t="shared" si="2"/>
        <v>13.60830813</v>
      </c>
      <c r="P92" s="250" t="str">
        <f t="shared" si="3"/>
        <v>True</v>
      </c>
      <c r="Q92" s="250">
        <f t="shared" si="4"/>
        <v>13.60830813</v>
      </c>
      <c r="R92" s="250">
        <f t="shared" si="15"/>
        <v>5.165562153</v>
      </c>
      <c r="S92" s="250">
        <f t="shared" si="5"/>
        <v>0.1539831858</v>
      </c>
      <c r="T92" s="250">
        <f t="shared" si="6"/>
        <v>0.4802804381</v>
      </c>
      <c r="U92" s="250">
        <f t="shared" si="7"/>
        <v>9.449131764</v>
      </c>
      <c r="V92" s="368">
        <f t="shared" si="8"/>
        <v>26.95981013</v>
      </c>
      <c r="W92" s="250" t="str">
        <f t="shared" si="9"/>
        <v>False</v>
      </c>
      <c r="X92" s="269">
        <f t="shared" si="10"/>
        <v>0.2799414558</v>
      </c>
    </row>
    <row r="93" ht="12.75" customHeight="1">
      <c r="A93" s="266"/>
      <c r="J93" s="250">
        <f t="shared" si="11"/>
        <v>48</v>
      </c>
      <c r="K93" s="250">
        <f t="shared" si="12"/>
        <v>2.60297693</v>
      </c>
      <c r="L93" s="250">
        <f t="shared" si="13"/>
        <v>47.40051068</v>
      </c>
      <c r="M93" s="250">
        <f t="shared" si="14"/>
        <v>41.28741623</v>
      </c>
      <c r="N93" s="250">
        <f t="shared" si="1"/>
        <v>16.41999913</v>
      </c>
      <c r="O93" s="250">
        <f t="shared" si="2"/>
        <v>13.72585471</v>
      </c>
      <c r="P93" s="250" t="str">
        <f t="shared" si="3"/>
        <v>True</v>
      </c>
      <c r="Q93" s="250">
        <f t="shared" si="4"/>
        <v>13.72585471</v>
      </c>
      <c r="R93" s="250">
        <f t="shared" si="15"/>
        <v>5.3176716</v>
      </c>
      <c r="S93" s="250">
        <f t="shared" si="5"/>
        <v>0.1566288745</v>
      </c>
      <c r="T93" s="250">
        <f t="shared" si="6"/>
        <v>0.4873005024</v>
      </c>
      <c r="U93" s="250">
        <f t="shared" si="7"/>
        <v>9.72737877</v>
      </c>
      <c r="V93" s="368">
        <f t="shared" si="8"/>
        <v>27.26775775</v>
      </c>
      <c r="W93" s="250" t="str">
        <f t="shared" si="9"/>
        <v>False</v>
      </c>
      <c r="X93" s="269">
        <f t="shared" si="10"/>
        <v>0.2849423012</v>
      </c>
    </row>
    <row r="94" ht="12.75" customHeight="1">
      <c r="A94" s="266"/>
      <c r="J94" s="250">
        <f t="shared" si="11"/>
        <v>49</v>
      </c>
      <c r="K94" s="250">
        <f t="shared" si="12"/>
        <v>2.644267735</v>
      </c>
      <c r="L94" s="250">
        <f t="shared" si="13"/>
        <v>49.24935556</v>
      </c>
      <c r="M94" s="250">
        <f t="shared" si="14"/>
        <v>42.97027541</v>
      </c>
      <c r="N94" s="250">
        <f t="shared" si="1"/>
        <v>16.66830577</v>
      </c>
      <c r="O94" s="250">
        <f t="shared" si="2"/>
        <v>13.84061281</v>
      </c>
      <c r="P94" s="250" t="str">
        <f t="shared" si="3"/>
        <v>True</v>
      </c>
      <c r="Q94" s="250">
        <f t="shared" si="4"/>
        <v>13.84061281</v>
      </c>
      <c r="R94" s="250">
        <f t="shared" si="15"/>
        <v>5.470492659</v>
      </c>
      <c r="S94" s="250">
        <f t="shared" si="5"/>
        <v>0.1592556477</v>
      </c>
      <c r="T94" s="250">
        <f t="shared" si="6"/>
        <v>0.4942530092</v>
      </c>
      <c r="U94" s="250">
        <f t="shared" si="7"/>
        <v>10.0069275</v>
      </c>
      <c r="V94" s="368">
        <f t="shared" si="8"/>
        <v>27.57179313</v>
      </c>
      <c r="W94" s="250" t="str">
        <f t="shared" si="9"/>
        <v>False</v>
      </c>
      <c r="X94" s="269">
        <f t="shared" si="10"/>
        <v>0.2899077492</v>
      </c>
    </row>
    <row r="95" ht="12.75" customHeight="1">
      <c r="A95" s="266"/>
      <c r="I95" s="371"/>
      <c r="J95" s="371">
        <f t="shared" si="11"/>
        <v>50</v>
      </c>
      <c r="K95" s="250">
        <f t="shared" si="12"/>
        <v>2.685210812</v>
      </c>
      <c r="L95" s="250">
        <f t="shared" si="13"/>
        <v>51.12597888</v>
      </c>
      <c r="M95" s="250">
        <f t="shared" si="14"/>
        <v>44.68033672</v>
      </c>
      <c r="N95" s="250">
        <f t="shared" si="1"/>
        <v>16.91448239</v>
      </c>
      <c r="O95" s="250">
        <f t="shared" si="2"/>
        <v>13.95271115</v>
      </c>
      <c r="P95" s="250" t="str">
        <f t="shared" si="3"/>
        <v>True</v>
      </c>
      <c r="Q95" s="250">
        <f t="shared" si="4"/>
        <v>13.95271115</v>
      </c>
      <c r="R95" s="250">
        <f t="shared" si="15"/>
        <v>5.624011162</v>
      </c>
      <c r="S95" s="250">
        <f t="shared" si="5"/>
        <v>0.1618640676</v>
      </c>
      <c r="T95" s="250">
        <f t="shared" si="6"/>
        <v>0.5011401393</v>
      </c>
      <c r="U95" s="250">
        <f t="shared" si="7"/>
        <v>10.28775203</v>
      </c>
      <c r="V95" s="368">
        <f t="shared" si="8"/>
        <v>27.87205465</v>
      </c>
      <c r="W95" s="250" t="str">
        <f t="shared" si="9"/>
        <v>False</v>
      </c>
      <c r="X95" s="269">
        <f t="shared" si="10"/>
        <v>0.2948388673</v>
      </c>
    </row>
    <row r="96" ht="12.75" customHeight="1">
      <c r="A96" s="266"/>
      <c r="J96" s="250">
        <f t="shared" si="11"/>
        <v>51</v>
      </c>
      <c r="K96" s="250">
        <f t="shared" si="12"/>
        <v>2.725816959</v>
      </c>
      <c r="L96" s="250">
        <f t="shared" si="13"/>
        <v>53.03016484</v>
      </c>
      <c r="M96" s="250">
        <f t="shared" si="14"/>
        <v>46.41739416</v>
      </c>
      <c r="N96" s="250">
        <f t="shared" si="1"/>
        <v>17.15859442</v>
      </c>
      <c r="O96" s="250">
        <f t="shared" si="2"/>
        <v>14.06226978</v>
      </c>
      <c r="P96" s="250" t="str">
        <f t="shared" si="3"/>
        <v>True</v>
      </c>
      <c r="Q96" s="250">
        <f t="shared" si="4"/>
        <v>14.06226978</v>
      </c>
      <c r="R96" s="250">
        <f t="shared" si="15"/>
        <v>5.778213553</v>
      </c>
      <c r="S96" s="250">
        <f t="shared" si="5"/>
        <v>0.1644546679</v>
      </c>
      <c r="T96" s="250">
        <f t="shared" si="6"/>
        <v>0.5079639559</v>
      </c>
      <c r="U96" s="250">
        <f t="shared" si="7"/>
        <v>10.56982756</v>
      </c>
      <c r="V96" s="368">
        <f t="shared" si="8"/>
        <v>28.16867277</v>
      </c>
      <c r="W96" s="250" t="str">
        <f t="shared" si="9"/>
        <v>False</v>
      </c>
      <c r="X96" s="269">
        <f t="shared" si="10"/>
        <v>0.2997366672</v>
      </c>
    </row>
    <row r="97" ht="12.75" customHeight="1">
      <c r="A97" s="270"/>
      <c r="B97" s="371"/>
      <c r="C97" s="371"/>
      <c r="D97" s="371"/>
      <c r="E97" s="371"/>
      <c r="F97" s="371"/>
      <c r="G97" s="371"/>
      <c r="H97" s="371"/>
      <c r="J97" s="250">
        <f t="shared" si="11"/>
        <v>52</v>
      </c>
      <c r="K97" s="250">
        <f t="shared" si="12"/>
        <v>2.766096405</v>
      </c>
      <c r="L97" s="250">
        <f t="shared" si="13"/>
        <v>54.96170412</v>
      </c>
      <c r="M97" s="250">
        <f t="shared" si="14"/>
        <v>48.18124786</v>
      </c>
      <c r="N97" s="250">
        <f t="shared" si="1"/>
        <v>17.4007039</v>
      </c>
      <c r="O97" s="250">
        <f t="shared" si="2"/>
        <v>14.16940083</v>
      </c>
      <c r="P97" s="250" t="str">
        <f t="shared" si="3"/>
        <v>True</v>
      </c>
      <c r="Q97" s="250">
        <f t="shared" si="4"/>
        <v>14.16940083</v>
      </c>
      <c r="R97" s="250">
        <f t="shared" si="15"/>
        <v>5.933086844</v>
      </c>
      <c r="S97" s="250">
        <f t="shared" si="5"/>
        <v>0.1670279554</v>
      </c>
      <c r="T97" s="250">
        <f t="shared" si="6"/>
        <v>0.5147264137</v>
      </c>
      <c r="U97" s="250">
        <f t="shared" si="7"/>
        <v>10.85313035</v>
      </c>
      <c r="V97" s="368">
        <f t="shared" si="8"/>
        <v>28.46177073</v>
      </c>
      <c r="W97" s="250" t="str">
        <f t="shared" si="9"/>
        <v>False</v>
      </c>
      <c r="X97" s="269">
        <f t="shared" si="10"/>
        <v>0.3046021097</v>
      </c>
    </row>
    <row r="98" ht="12.75" customHeight="1">
      <c r="A98" s="266"/>
      <c r="J98" s="250">
        <f t="shared" si="11"/>
        <v>53</v>
      </c>
      <c r="K98" s="250">
        <f t="shared" si="12"/>
        <v>2.806058853</v>
      </c>
      <c r="L98" s="250">
        <f t="shared" si="13"/>
        <v>56.92039356</v>
      </c>
      <c r="M98" s="250">
        <f t="shared" si="14"/>
        <v>49.97170377</v>
      </c>
      <c r="N98" s="250">
        <f t="shared" si="1"/>
        <v>17.64086974</v>
      </c>
      <c r="O98" s="250">
        <f t="shared" si="2"/>
        <v>14.27420915</v>
      </c>
      <c r="P98" s="250" t="str">
        <f t="shared" si="3"/>
        <v>True</v>
      </c>
      <c r="Q98" s="250">
        <f t="shared" si="4"/>
        <v>14.27420915</v>
      </c>
      <c r="R98" s="250">
        <f t="shared" si="15"/>
        <v>6.08861858</v>
      </c>
      <c r="S98" s="250">
        <f t="shared" si="5"/>
        <v>0.1695844119</v>
      </c>
      <c r="T98" s="250">
        <f t="shared" si="6"/>
        <v>0.5214293666</v>
      </c>
      <c r="U98" s="250">
        <f t="shared" si="7"/>
        <v>11.13763759</v>
      </c>
      <c r="V98" s="368">
        <f t="shared" si="8"/>
        <v>28.75146504</v>
      </c>
      <c r="W98" s="250" t="str">
        <f t="shared" si="9"/>
        <v>False</v>
      </c>
      <c r="X98" s="269">
        <f t="shared" si="10"/>
        <v>0.3094361072</v>
      </c>
    </row>
    <row r="99" ht="12.75" customHeight="1">
      <c r="A99" s="266"/>
      <c r="J99" s="250">
        <f t="shared" si="11"/>
        <v>54</v>
      </c>
      <c r="K99" s="250">
        <f t="shared" si="12"/>
        <v>2.845713521</v>
      </c>
      <c r="L99" s="250">
        <f t="shared" si="13"/>
        <v>58.90603587</v>
      </c>
      <c r="M99" s="250">
        <f t="shared" si="14"/>
        <v>51.78857332</v>
      </c>
      <c r="N99" s="250">
        <f t="shared" si="1"/>
        <v>17.87914792</v>
      </c>
      <c r="O99" s="250">
        <f t="shared" si="2"/>
        <v>14.376793</v>
      </c>
      <c r="P99" s="250" t="str">
        <f t="shared" si="3"/>
        <v>True</v>
      </c>
      <c r="Q99" s="250">
        <f t="shared" si="4"/>
        <v>14.376793</v>
      </c>
      <c r="R99" s="250">
        <f t="shared" si="15"/>
        <v>6.244796808</v>
      </c>
      <c r="S99" s="250">
        <f t="shared" si="5"/>
        <v>0.1721244965</v>
      </c>
      <c r="T99" s="250">
        <f t="shared" si="6"/>
        <v>0.5280745753</v>
      </c>
      <c r="U99" s="250">
        <f t="shared" si="7"/>
        <v>11.42332744</v>
      </c>
      <c r="V99" s="368">
        <f t="shared" si="8"/>
        <v>29.03786598</v>
      </c>
      <c r="W99" s="250" t="str">
        <f t="shared" si="9"/>
        <v>False</v>
      </c>
      <c r="X99" s="269">
        <f t="shared" si="10"/>
        <v>0.3142395279</v>
      </c>
    </row>
    <row r="100" ht="12.75" customHeight="1">
      <c r="A100" s="266"/>
      <c r="I100" s="371"/>
      <c r="J100" s="371">
        <f t="shared" si="11"/>
        <v>55</v>
      </c>
      <c r="K100" s="250">
        <f t="shared" si="12"/>
        <v>2.885069169</v>
      </c>
      <c r="L100" s="250">
        <f t="shared" si="13"/>
        <v>60.9184393</v>
      </c>
      <c r="M100" s="250">
        <f t="shared" si="14"/>
        <v>53.63167323</v>
      </c>
      <c r="N100" s="250">
        <f t="shared" si="1"/>
        <v>18.11559169</v>
      </c>
      <c r="O100" s="250">
        <f t="shared" si="2"/>
        <v>14.4772445</v>
      </c>
      <c r="P100" s="250" t="str">
        <f t="shared" si="3"/>
        <v>True</v>
      </c>
      <c r="Q100" s="250">
        <f t="shared" si="4"/>
        <v>14.4772445</v>
      </c>
      <c r="R100" s="250">
        <f t="shared" si="15"/>
        <v>6.401610046</v>
      </c>
      <c r="S100" s="250">
        <f t="shared" si="5"/>
        <v>0.1746486465</v>
      </c>
      <c r="T100" s="250">
        <f t="shared" si="6"/>
        <v>0.5346637132</v>
      </c>
      <c r="U100" s="250">
        <f t="shared" si="7"/>
        <v>11.71017888</v>
      </c>
      <c r="V100" s="368">
        <f t="shared" si="8"/>
        <v>29.3210781</v>
      </c>
      <c r="W100" s="250" t="str">
        <f t="shared" si="9"/>
        <v>False</v>
      </c>
      <c r="X100" s="269">
        <f t="shared" si="10"/>
        <v>0.3190131986</v>
      </c>
    </row>
    <row r="101" ht="12.75" customHeight="1">
      <c r="A101" s="266"/>
      <c r="J101" s="250">
        <f t="shared" si="11"/>
        <v>56</v>
      </c>
      <c r="K101" s="250">
        <f t="shared" si="12"/>
        <v>2.924134136</v>
      </c>
      <c r="L101" s="250">
        <f t="shared" si="13"/>
        <v>62.95741741</v>
      </c>
      <c r="M101" s="250">
        <f t="shared" si="14"/>
        <v>55.50082518</v>
      </c>
      <c r="N101" s="250">
        <f t="shared" si="1"/>
        <v>18.35025179</v>
      </c>
      <c r="O101" s="250">
        <f t="shared" si="2"/>
        <v>14.57565022</v>
      </c>
      <c r="P101" s="250" t="str">
        <f t="shared" si="3"/>
        <v>True</v>
      </c>
      <c r="Q101" s="250">
        <f t="shared" si="4"/>
        <v>14.57565022</v>
      </c>
      <c r="R101" s="250">
        <f t="shared" si="15"/>
        <v>6.559047252</v>
      </c>
      <c r="S101" s="250">
        <f t="shared" si="5"/>
        <v>0.1771572789</v>
      </c>
      <c r="T101" s="250">
        <f t="shared" si="6"/>
        <v>0.5411983729</v>
      </c>
      <c r="U101" s="250">
        <f t="shared" si="7"/>
        <v>11.99817172</v>
      </c>
      <c r="V101" s="368">
        <f t="shared" si="8"/>
        <v>29.60120058</v>
      </c>
      <c r="W101" s="250" t="str">
        <f t="shared" si="9"/>
        <v>False</v>
      </c>
      <c r="X101" s="269">
        <f t="shared" si="10"/>
        <v>0.3237579074</v>
      </c>
    </row>
    <row r="102" ht="12.75" customHeight="1">
      <c r="A102" s="270"/>
      <c r="B102" s="371"/>
      <c r="C102" s="371"/>
      <c r="D102" s="371"/>
      <c r="E102" s="371"/>
      <c r="F102" s="371"/>
      <c r="G102" s="371"/>
      <c r="H102" s="371"/>
      <c r="J102" s="250">
        <f t="shared" si="11"/>
        <v>57</v>
      </c>
      <c r="K102" s="250">
        <f t="shared" si="12"/>
        <v>2.962916367</v>
      </c>
      <c r="L102" s="250">
        <f t="shared" si="13"/>
        <v>65.02278879</v>
      </c>
      <c r="M102" s="250">
        <f t="shared" si="14"/>
        <v>57.39585563</v>
      </c>
      <c r="N102" s="250">
        <f t="shared" si="1"/>
        <v>18.58317656</v>
      </c>
      <c r="O102" s="250">
        <f t="shared" si="2"/>
        <v>14.67209154</v>
      </c>
      <c r="P102" s="250" t="str">
        <f t="shared" si="3"/>
        <v>True</v>
      </c>
      <c r="Q102" s="250">
        <f t="shared" si="4"/>
        <v>14.67209154</v>
      </c>
      <c r="R102" s="250">
        <f t="shared" si="15"/>
        <v>6.717097801</v>
      </c>
      <c r="S102" s="250">
        <f t="shared" si="5"/>
        <v>0.1796507921</v>
      </c>
      <c r="T102" s="250">
        <f t="shared" si="6"/>
        <v>0.5476800712</v>
      </c>
      <c r="U102" s="250">
        <f t="shared" si="7"/>
        <v>12.28728652</v>
      </c>
      <c r="V102" s="368">
        <f t="shared" si="8"/>
        <v>29.87832762</v>
      </c>
      <c r="W102" s="250" t="str">
        <f t="shared" si="9"/>
        <v>False</v>
      </c>
      <c r="X102" s="269">
        <f t="shared" si="10"/>
        <v>0.3284744061</v>
      </c>
    </row>
    <row r="103" ht="12.75" customHeight="1">
      <c r="A103" s="266"/>
      <c r="J103" s="250">
        <f t="shared" si="11"/>
        <v>58</v>
      </c>
      <c r="K103" s="250">
        <f t="shared" si="12"/>
        <v>3.001423438</v>
      </c>
      <c r="L103" s="250">
        <f t="shared" si="13"/>
        <v>67.11437687</v>
      </c>
      <c r="M103" s="250">
        <f t="shared" si="14"/>
        <v>59.3165956</v>
      </c>
      <c r="N103" s="250">
        <f t="shared" si="1"/>
        <v>18.81441213</v>
      </c>
      <c r="O103" s="250">
        <f t="shared" si="2"/>
        <v>14.76664511</v>
      </c>
      <c r="P103" s="250" t="str">
        <f t="shared" si="3"/>
        <v>True</v>
      </c>
      <c r="Q103" s="250">
        <f t="shared" si="4"/>
        <v>14.76664511</v>
      </c>
      <c r="R103" s="250">
        <f t="shared" si="15"/>
        <v>6.875751463</v>
      </c>
      <c r="S103" s="250">
        <f t="shared" si="5"/>
        <v>0.1821295667</v>
      </c>
      <c r="T103" s="250">
        <f t="shared" si="6"/>
        <v>0.5541102545</v>
      </c>
      <c r="U103" s="250">
        <f t="shared" si="7"/>
        <v>12.57750456</v>
      </c>
      <c r="V103" s="368">
        <f t="shared" si="8"/>
        <v>30.15254878</v>
      </c>
      <c r="W103" s="250" t="str">
        <f t="shared" si="9"/>
        <v>False</v>
      </c>
      <c r="X103" s="269">
        <f t="shared" si="10"/>
        <v>0.3331634128</v>
      </c>
    </row>
    <row r="104" ht="12.75" customHeight="1">
      <c r="A104" s="266"/>
      <c r="J104" s="250">
        <f t="shared" si="11"/>
        <v>59</v>
      </c>
      <c r="K104" s="250">
        <f t="shared" si="12"/>
        <v>3.039662581</v>
      </c>
      <c r="L104" s="250">
        <f t="shared" si="13"/>
        <v>69.23200964</v>
      </c>
      <c r="M104" s="250">
        <f t="shared" si="14"/>
        <v>61.26288043</v>
      </c>
      <c r="N104" s="250">
        <f t="shared" si="1"/>
        <v>19.04400258</v>
      </c>
      <c r="O104" s="250">
        <f t="shared" si="2"/>
        <v>14.85938319</v>
      </c>
      <c r="P104" s="250" t="str">
        <f t="shared" si="3"/>
        <v>True</v>
      </c>
      <c r="Q104" s="250">
        <f t="shared" si="4"/>
        <v>14.85938319</v>
      </c>
      <c r="R104" s="250">
        <f t="shared" si="15"/>
        <v>7.034998376</v>
      </c>
      <c r="S104" s="250">
        <f t="shared" si="5"/>
        <v>0.1845939669</v>
      </c>
      <c r="T104" s="250">
        <f t="shared" si="6"/>
        <v>0.5604903028</v>
      </c>
      <c r="U104" s="250">
        <f t="shared" si="7"/>
        <v>12.86880782</v>
      </c>
      <c r="V104" s="368">
        <f t="shared" si="8"/>
        <v>30.42394932</v>
      </c>
      <c r="W104" s="250" t="str">
        <f t="shared" si="9"/>
        <v>False</v>
      </c>
      <c r="X104" s="269">
        <f t="shared" si="10"/>
        <v>0.3378256141</v>
      </c>
    </row>
    <row r="105" ht="12.75" customHeight="1">
      <c r="A105" s="266"/>
      <c r="I105" s="371"/>
      <c r="J105" s="371">
        <f t="shared" si="11"/>
        <v>60</v>
      </c>
      <c r="K105" s="250">
        <f t="shared" si="12"/>
        <v>3.077640703</v>
      </c>
      <c r="L105" s="250">
        <f t="shared" si="13"/>
        <v>71.37551951</v>
      </c>
      <c r="M105" s="250">
        <f t="shared" si="14"/>
        <v>63.23454964</v>
      </c>
      <c r="N105" s="250">
        <f t="shared" si="1"/>
        <v>19.27199003</v>
      </c>
      <c r="O105" s="250">
        <f t="shared" si="2"/>
        <v>14.95037395</v>
      </c>
      <c r="P105" s="250" t="str">
        <f t="shared" si="3"/>
        <v>True</v>
      </c>
      <c r="Q105" s="250">
        <f t="shared" si="4"/>
        <v>14.95037395</v>
      </c>
      <c r="R105" s="250">
        <f t="shared" si="15"/>
        <v>7.194829029</v>
      </c>
      <c r="S105" s="250">
        <f t="shared" si="5"/>
        <v>0.1870443411</v>
      </c>
      <c r="T105" s="250">
        <f t="shared" si="6"/>
        <v>0.5668215346</v>
      </c>
      <c r="U105" s="250">
        <f t="shared" si="7"/>
        <v>13.16117888</v>
      </c>
      <c r="V105" s="368">
        <f t="shared" si="8"/>
        <v>30.69261042</v>
      </c>
      <c r="W105" s="250" t="str">
        <f t="shared" si="9"/>
        <v>False</v>
      </c>
      <c r="X105" s="269">
        <f t="shared" si="10"/>
        <v>0.3424616667</v>
      </c>
    </row>
    <row r="106" ht="12.75" customHeight="1">
      <c r="A106" s="266"/>
      <c r="J106" s="250">
        <f t="shared" si="11"/>
        <v>61</v>
      </c>
      <c r="K106" s="250">
        <f t="shared" si="12"/>
        <v>3.115364412</v>
      </c>
      <c r="L106" s="250">
        <f t="shared" si="13"/>
        <v>73.54474308</v>
      </c>
      <c r="M106" s="250">
        <f t="shared" si="14"/>
        <v>65.23144669</v>
      </c>
      <c r="N106" s="250">
        <f t="shared" si="1"/>
        <v>19.49841476</v>
      </c>
      <c r="O106" s="250">
        <f t="shared" si="2"/>
        <v>15.03968184</v>
      </c>
      <c r="P106" s="250" t="str">
        <f t="shared" si="3"/>
        <v>True</v>
      </c>
      <c r="Q106" s="250">
        <f t="shared" si="4"/>
        <v>15.03968184</v>
      </c>
      <c r="R106" s="250">
        <f t="shared" si="15"/>
        <v>7.355234243</v>
      </c>
      <c r="S106" s="250">
        <f t="shared" si="5"/>
        <v>0.1894810234</v>
      </c>
      <c r="T106" s="250">
        <f t="shared" si="6"/>
        <v>0.57310521</v>
      </c>
      <c r="U106" s="250">
        <f t="shared" si="7"/>
        <v>13.45460096</v>
      </c>
      <c r="V106" s="368">
        <f t="shared" si="8"/>
        <v>30.95860952</v>
      </c>
      <c r="W106" s="250" t="str">
        <f t="shared" si="9"/>
        <v>False</v>
      </c>
      <c r="X106" s="269">
        <f t="shared" si="10"/>
        <v>0.3470721993</v>
      </c>
    </row>
    <row r="107" ht="12.75" customHeight="1">
      <c r="A107" s="270"/>
      <c r="B107" s="371"/>
      <c r="C107" s="371"/>
      <c r="D107" s="371"/>
      <c r="E107" s="371"/>
      <c r="F107" s="371"/>
      <c r="G107" s="371"/>
      <c r="H107" s="371"/>
      <c r="J107" s="250">
        <f t="shared" si="11"/>
        <v>62</v>
      </c>
      <c r="K107" s="250">
        <f t="shared" si="12"/>
        <v>3.152840027</v>
      </c>
      <c r="L107" s="250">
        <f t="shared" si="13"/>
        <v>75.73952096</v>
      </c>
      <c r="M107" s="250">
        <f t="shared" si="14"/>
        <v>67.25341886</v>
      </c>
      <c r="N107" s="250">
        <f t="shared" si="1"/>
        <v>19.72331535</v>
      </c>
      <c r="O107" s="250">
        <f t="shared" si="2"/>
        <v>15.12736778</v>
      </c>
      <c r="P107" s="250" t="str">
        <f t="shared" si="3"/>
        <v>True</v>
      </c>
      <c r="Q107" s="250">
        <f t="shared" si="4"/>
        <v>15.12736778</v>
      </c>
      <c r="R107" s="250">
        <f t="shared" si="15"/>
        <v>7.516205153</v>
      </c>
      <c r="S107" s="250">
        <f t="shared" si="5"/>
        <v>0.1919043339</v>
      </c>
      <c r="T107" s="250">
        <f t="shared" si="6"/>
        <v>0.5793425348</v>
      </c>
      <c r="U107" s="250">
        <f t="shared" si="7"/>
        <v>13.74905785</v>
      </c>
      <c r="V107" s="368">
        <f t="shared" si="8"/>
        <v>31.22202049</v>
      </c>
      <c r="W107" s="250" t="str">
        <f t="shared" si="9"/>
        <v>False</v>
      </c>
      <c r="X107" s="269">
        <f t="shared" si="10"/>
        <v>0.3516578147</v>
      </c>
    </row>
    <row r="108" ht="12.75" customHeight="1">
      <c r="A108" s="266"/>
      <c r="J108" s="250">
        <f t="shared" si="11"/>
        <v>63</v>
      </c>
      <c r="K108" s="250">
        <f t="shared" si="12"/>
        <v>3.190073605</v>
      </c>
      <c r="L108" s="250">
        <f t="shared" si="13"/>
        <v>77.95969762</v>
      </c>
      <c r="M108" s="250">
        <f t="shared" si="14"/>
        <v>69.30031709</v>
      </c>
      <c r="N108" s="250">
        <f t="shared" si="1"/>
        <v>19.94672879</v>
      </c>
      <c r="O108" s="250">
        <f t="shared" si="2"/>
        <v>15.21348947</v>
      </c>
      <c r="P108" s="250" t="str">
        <f t="shared" si="3"/>
        <v>True</v>
      </c>
      <c r="Q108" s="250">
        <f t="shared" si="4"/>
        <v>15.21348947</v>
      </c>
      <c r="R108" s="250">
        <f t="shared" si="15"/>
        <v>7.677733191</v>
      </c>
      <c r="S108" s="250">
        <f t="shared" si="5"/>
        <v>0.1943145798</v>
      </c>
      <c r="T108" s="250">
        <f t="shared" si="6"/>
        <v>0.5855346636</v>
      </c>
      <c r="U108" s="250">
        <f t="shared" si="7"/>
        <v>14.04453386</v>
      </c>
      <c r="V108" s="368">
        <f t="shared" si="8"/>
        <v>31.48291391</v>
      </c>
      <c r="W108" s="250" t="str">
        <f t="shared" si="9"/>
        <v>False</v>
      </c>
      <c r="X108" s="269">
        <f t="shared" si="10"/>
        <v>0.3562190908</v>
      </c>
    </row>
    <row r="109" ht="12.75" customHeight="1">
      <c r="A109" s="266"/>
      <c r="J109" s="250">
        <f t="shared" si="11"/>
        <v>64</v>
      </c>
      <c r="K109" s="250">
        <f t="shared" si="12"/>
        <v>3.227070948</v>
      </c>
      <c r="L109" s="250">
        <f t="shared" si="13"/>
        <v>80.20512123</v>
      </c>
      <c r="M109" s="250">
        <f t="shared" si="14"/>
        <v>71.37199578</v>
      </c>
      <c r="N109" s="250">
        <f t="shared" si="1"/>
        <v>20.1686905</v>
      </c>
      <c r="O109" s="250">
        <f t="shared" si="2"/>
        <v>15.29810158</v>
      </c>
      <c r="P109" s="250" t="str">
        <f t="shared" si="3"/>
        <v>True</v>
      </c>
      <c r="Q109" s="250">
        <f t="shared" si="4"/>
        <v>15.29810158</v>
      </c>
      <c r="R109" s="250">
        <f t="shared" si="15"/>
        <v>7.839810072</v>
      </c>
      <c r="S109" s="250">
        <f t="shared" si="5"/>
        <v>0.1967120561</v>
      </c>
      <c r="T109" s="250">
        <f t="shared" si="6"/>
        <v>0.5916827026</v>
      </c>
      <c r="U109" s="250">
        <f t="shared" si="7"/>
        <v>14.34101385</v>
      </c>
      <c r="V109" s="368">
        <f t="shared" si="8"/>
        <v>31.74135722</v>
      </c>
      <c r="W109" s="250" t="str">
        <f t="shared" si="9"/>
        <v>False</v>
      </c>
      <c r="X109" s="269">
        <f t="shared" si="10"/>
        <v>0.3607565821</v>
      </c>
    </row>
    <row r="110" ht="12.75" customHeight="1">
      <c r="A110" s="266"/>
      <c r="I110" s="371"/>
      <c r="J110" s="371">
        <f t="shared" si="11"/>
        <v>65</v>
      </c>
      <c r="K110" s="250">
        <f t="shared" si="12"/>
        <v>3.263837623</v>
      </c>
      <c r="L110" s="250">
        <f t="shared" si="13"/>
        <v>82.47564348</v>
      </c>
      <c r="M110" s="250">
        <f t="shared" si="14"/>
        <v>73.46831272</v>
      </c>
      <c r="N110" s="250">
        <f t="shared" si="1"/>
        <v>20.38923451</v>
      </c>
      <c r="O110" s="250">
        <f t="shared" si="2"/>
        <v>15.38125597</v>
      </c>
      <c r="P110" s="250" t="str">
        <f t="shared" si="3"/>
        <v>True</v>
      </c>
      <c r="Q110" s="250">
        <f t="shared" si="4"/>
        <v>15.38125597</v>
      </c>
      <c r="R110" s="250">
        <f t="shared" si="15"/>
        <v>8.002427779</v>
      </c>
      <c r="S110" s="250">
        <f t="shared" si="5"/>
        <v>0.1990970464</v>
      </c>
      <c r="T110" s="250">
        <f t="shared" si="6"/>
        <v>0.5977877128</v>
      </c>
      <c r="U110" s="250">
        <f t="shared" si="7"/>
        <v>14.63848315</v>
      </c>
      <c r="V110" s="368">
        <f t="shared" si="8"/>
        <v>31.99741496</v>
      </c>
      <c r="W110" s="250" t="str">
        <f t="shared" si="9"/>
        <v>False</v>
      </c>
      <c r="X110" s="269">
        <f t="shared" si="10"/>
        <v>0.3652708215</v>
      </c>
    </row>
    <row r="111" ht="12.75" customHeight="1">
      <c r="A111" s="266"/>
      <c r="J111" s="250">
        <f t="shared" si="11"/>
        <v>66</v>
      </c>
      <c r="K111" s="250">
        <f t="shared" si="12"/>
        <v>3.300378972</v>
      </c>
      <c r="L111" s="250">
        <f t="shared" si="13"/>
        <v>84.77111947</v>
      </c>
      <c r="M111" s="250">
        <f t="shared" si="14"/>
        <v>75.58912891</v>
      </c>
      <c r="N111" s="250">
        <f t="shared" si="1"/>
        <v>20.60839349</v>
      </c>
      <c r="O111" s="250">
        <f t="shared" si="2"/>
        <v>15.46300188</v>
      </c>
      <c r="P111" s="250" t="str">
        <f t="shared" si="3"/>
        <v>True</v>
      </c>
      <c r="Q111" s="250">
        <f t="shared" si="4"/>
        <v>15.46300188</v>
      </c>
      <c r="R111" s="250">
        <f t="shared" si="15"/>
        <v>8.16557855</v>
      </c>
      <c r="S111" s="250">
        <f t="shared" si="5"/>
        <v>0.2014698232</v>
      </c>
      <c r="T111" s="250">
        <f t="shared" si="6"/>
        <v>0.6038507122</v>
      </c>
      <c r="U111" s="250">
        <f t="shared" si="7"/>
        <v>14.93692755</v>
      </c>
      <c r="V111" s="368">
        <f t="shared" si="8"/>
        <v>32.25114889</v>
      </c>
      <c r="W111" s="250" t="str">
        <f t="shared" si="9"/>
        <v>False</v>
      </c>
      <c r="X111" s="269">
        <f t="shared" si="10"/>
        <v>0.3697623209</v>
      </c>
    </row>
    <row r="112" ht="12.75" customHeight="1">
      <c r="A112" s="270"/>
      <c r="B112" s="371"/>
      <c r="C112" s="371"/>
      <c r="D112" s="371"/>
      <c r="E112" s="371"/>
      <c r="F112" s="371"/>
      <c r="G112" s="371"/>
      <c r="H112" s="371"/>
      <c r="J112" s="250">
        <f t="shared" si="11"/>
        <v>67</v>
      </c>
      <c r="K112" s="250">
        <f t="shared" si="12"/>
        <v>3.336700128</v>
      </c>
      <c r="L112" s="250">
        <f t="shared" si="13"/>
        <v>87.09140758</v>
      </c>
      <c r="M112" s="250">
        <f t="shared" si="14"/>
        <v>77.73430843</v>
      </c>
      <c r="N112" s="250">
        <f t="shared" si="1"/>
        <v>20.82619881</v>
      </c>
      <c r="O112" s="250">
        <f t="shared" si="2"/>
        <v>15.54338609</v>
      </c>
      <c r="P112" s="250" t="str">
        <f t="shared" si="3"/>
        <v>True</v>
      </c>
      <c r="Q112" s="250">
        <f t="shared" si="4"/>
        <v>15.54338609</v>
      </c>
      <c r="R112" s="250">
        <f t="shared" si="15"/>
        <v>8.329254866</v>
      </c>
      <c r="S112" s="250">
        <f t="shared" si="5"/>
        <v>0.2038306487</v>
      </c>
      <c r="T112" s="250">
        <f t="shared" si="6"/>
        <v>0.6098726786</v>
      </c>
      <c r="U112" s="250">
        <f t="shared" si="7"/>
        <v>15.23633332</v>
      </c>
      <c r="V112" s="368">
        <f t="shared" si="8"/>
        <v>32.50261821</v>
      </c>
      <c r="W112" s="250" t="str">
        <f t="shared" si="9"/>
        <v>False</v>
      </c>
      <c r="X112" s="269">
        <f t="shared" si="10"/>
        <v>0.3742315726</v>
      </c>
    </row>
    <row r="113" ht="12.75" customHeight="1">
      <c r="A113" s="266"/>
      <c r="J113" s="250">
        <f t="shared" si="11"/>
        <v>68</v>
      </c>
      <c r="K113" s="250">
        <f t="shared" si="12"/>
        <v>3.372806024</v>
      </c>
      <c r="L113" s="250">
        <f t="shared" si="13"/>
        <v>89.43636932</v>
      </c>
      <c r="M113" s="250">
        <f t="shared" si="14"/>
        <v>79.90371835</v>
      </c>
      <c r="N113" s="250">
        <f t="shared" si="1"/>
        <v>21.04268068</v>
      </c>
      <c r="O113" s="250">
        <f t="shared" si="2"/>
        <v>15.62245312</v>
      </c>
      <c r="P113" s="250" t="str">
        <f t="shared" si="3"/>
        <v>True</v>
      </c>
      <c r="Q113" s="250">
        <f t="shared" si="4"/>
        <v>15.62245312</v>
      </c>
      <c r="R113" s="250">
        <f t="shared" si="15"/>
        <v>8.49344944</v>
      </c>
      <c r="S113" s="250">
        <f t="shared" si="5"/>
        <v>0.2061797755</v>
      </c>
      <c r="T113" s="250">
        <f t="shared" si="6"/>
        <v>0.6158545513</v>
      </c>
      <c r="U113" s="250">
        <f t="shared" si="7"/>
        <v>15.5366871</v>
      </c>
      <c r="V113" s="368">
        <f t="shared" si="8"/>
        <v>32.75187966</v>
      </c>
      <c r="W113" s="250" t="str">
        <f t="shared" si="9"/>
        <v>False</v>
      </c>
      <c r="X113" s="269">
        <f t="shared" si="10"/>
        <v>0.3786790506</v>
      </c>
    </row>
    <row r="114" ht="12.75" customHeight="1">
      <c r="A114" s="266"/>
      <c r="J114" s="250">
        <f t="shared" si="11"/>
        <v>69</v>
      </c>
      <c r="K114" s="250">
        <f t="shared" si="12"/>
        <v>3.408701405</v>
      </c>
      <c r="L114" s="250">
        <f t="shared" si="13"/>
        <v>91.8058692</v>
      </c>
      <c r="M114" s="250">
        <f t="shared" si="14"/>
        <v>82.09722863</v>
      </c>
      <c r="N114" s="250">
        <f t="shared" si="1"/>
        <v>21.25786811</v>
      </c>
      <c r="O114" s="250">
        <f t="shared" si="2"/>
        <v>15.70024531</v>
      </c>
      <c r="P114" s="250" t="str">
        <f t="shared" si="3"/>
        <v>True</v>
      </c>
      <c r="Q114" s="250">
        <f t="shared" si="4"/>
        <v>15.70024531</v>
      </c>
      <c r="R114" s="250">
        <f t="shared" si="15"/>
        <v>8.658155203</v>
      </c>
      <c r="S114" s="250">
        <f t="shared" si="5"/>
        <v>0.2085174468</v>
      </c>
      <c r="T114" s="250">
        <f t="shared" si="6"/>
        <v>0.6217972339</v>
      </c>
      <c r="U114" s="250">
        <f t="shared" si="7"/>
        <v>15.83797599</v>
      </c>
      <c r="V114" s="368">
        <f t="shared" si="8"/>
        <v>32.99898766</v>
      </c>
      <c r="W114" s="250" t="str">
        <f t="shared" si="9"/>
        <v>False</v>
      </c>
      <c r="X114" s="269">
        <f t="shared" si="10"/>
        <v>0.383105211</v>
      </c>
    </row>
    <row r="115" ht="12.75" customHeight="1">
      <c r="A115" s="266"/>
      <c r="I115" s="371"/>
      <c r="J115" s="371">
        <f t="shared" si="11"/>
        <v>70</v>
      </c>
      <c r="K115" s="250">
        <f t="shared" si="12"/>
        <v>3.444390838</v>
      </c>
      <c r="L115" s="250">
        <f t="shared" si="13"/>
        <v>94.19977467</v>
      </c>
      <c r="M115" s="250">
        <f t="shared" si="14"/>
        <v>84.31471195</v>
      </c>
      <c r="N115" s="250">
        <f t="shared" si="1"/>
        <v>21.47178908</v>
      </c>
      <c r="O115" s="250">
        <f t="shared" si="2"/>
        <v>15.77680302</v>
      </c>
      <c r="P115" s="250" t="str">
        <f t="shared" si="3"/>
        <v>True</v>
      </c>
      <c r="Q115" s="250">
        <f t="shared" si="4"/>
        <v>15.77680302</v>
      </c>
      <c r="R115" s="250">
        <f t="shared" si="15"/>
        <v>8.8233653</v>
      </c>
      <c r="S115" s="250">
        <f t="shared" si="5"/>
        <v>0.2108438971</v>
      </c>
      <c r="T115" s="250">
        <f t="shared" si="6"/>
        <v>0.6277015953</v>
      </c>
      <c r="U115" s="250">
        <f t="shared" si="7"/>
        <v>16.14018743</v>
      </c>
      <c r="V115" s="368">
        <f t="shared" si="8"/>
        <v>33.2439945</v>
      </c>
      <c r="W115" s="250" t="str">
        <f t="shared" si="9"/>
        <v>False</v>
      </c>
      <c r="X115" s="269">
        <f t="shared" si="10"/>
        <v>0.3875104937</v>
      </c>
    </row>
    <row r="116" ht="12.75" customHeight="1">
      <c r="A116" s="266"/>
      <c r="J116" s="250">
        <f t="shared" si="11"/>
        <v>71</v>
      </c>
      <c r="K116" s="250">
        <f t="shared" si="12"/>
        <v>3.47987872</v>
      </c>
      <c r="L116" s="250">
        <f t="shared" si="13"/>
        <v>96.61795597</v>
      </c>
      <c r="M116" s="250">
        <f t="shared" si="14"/>
        <v>86.55604368</v>
      </c>
      <c r="N116" s="250">
        <f t="shared" si="1"/>
        <v>21.68447052</v>
      </c>
      <c r="O116" s="250">
        <f t="shared" si="2"/>
        <v>15.85216471</v>
      </c>
      <c r="P116" s="250" t="str">
        <f t="shared" si="3"/>
        <v>True</v>
      </c>
      <c r="Q116" s="250">
        <f t="shared" si="4"/>
        <v>15.85216471</v>
      </c>
      <c r="R116" s="250">
        <f t="shared" si="15"/>
        <v>8.989073073</v>
      </c>
      <c r="S116" s="250">
        <f t="shared" si="5"/>
        <v>0.2131593526</v>
      </c>
      <c r="T116" s="250">
        <f t="shared" si="6"/>
        <v>0.6335684725</v>
      </c>
      <c r="U116" s="250">
        <f t="shared" si="7"/>
        <v>16.44330924</v>
      </c>
      <c r="V116" s="368">
        <f t="shared" si="8"/>
        <v>33.48695036</v>
      </c>
      <c r="W116" s="250" t="str">
        <f t="shared" si="9"/>
        <v>False</v>
      </c>
      <c r="X116" s="269">
        <f t="shared" si="10"/>
        <v>0.3918953225</v>
      </c>
    </row>
    <row r="117" ht="12.75" customHeight="1">
      <c r="A117" s="270"/>
      <c r="B117" s="371"/>
      <c r="C117" s="371"/>
      <c r="D117" s="371"/>
      <c r="E117" s="371"/>
      <c r="F117" s="371"/>
      <c r="G117" s="371"/>
      <c r="H117" s="371"/>
      <c r="J117" s="250">
        <f t="shared" si="11"/>
        <v>72</v>
      </c>
      <c r="K117" s="250">
        <f t="shared" si="12"/>
        <v>3.515169289</v>
      </c>
      <c r="L117" s="250">
        <f t="shared" si="13"/>
        <v>99.06028604</v>
      </c>
      <c r="M117" s="250">
        <f t="shared" si="14"/>
        <v>88.82110173</v>
      </c>
      <c r="N117" s="250">
        <f t="shared" si="1"/>
        <v>21.89593838</v>
      </c>
      <c r="O117" s="250">
        <f t="shared" si="2"/>
        <v>15.92636709</v>
      </c>
      <c r="P117" s="250" t="str">
        <f t="shared" si="3"/>
        <v>True</v>
      </c>
      <c r="Q117" s="250">
        <f t="shared" si="4"/>
        <v>15.92636709</v>
      </c>
      <c r="R117" s="250">
        <f t="shared" si="15"/>
        <v>9.155272058</v>
      </c>
      <c r="S117" s="250">
        <f t="shared" si="5"/>
        <v>0.2154640315</v>
      </c>
      <c r="T117" s="250">
        <f t="shared" si="6"/>
        <v>0.6393986715</v>
      </c>
      <c r="U117" s="250">
        <f t="shared" si="7"/>
        <v>16.74732961</v>
      </c>
      <c r="V117" s="368">
        <f t="shared" si="8"/>
        <v>33.7279035</v>
      </c>
      <c r="W117" s="250" t="str">
        <f t="shared" si="9"/>
        <v>False</v>
      </c>
      <c r="X117" s="269">
        <f t="shared" si="10"/>
        <v>0.3962601063</v>
      </c>
    </row>
    <row r="118" ht="12.75" customHeight="1">
      <c r="A118" s="266"/>
      <c r="J118" s="250">
        <f t="shared" si="11"/>
        <v>73</v>
      </c>
      <c r="K118" s="250">
        <f t="shared" si="12"/>
        <v>3.550266629</v>
      </c>
      <c r="L118" s="250">
        <f t="shared" si="13"/>
        <v>101.5266404</v>
      </c>
      <c r="M118" s="250">
        <f t="shared" si="14"/>
        <v>91.10976649</v>
      </c>
      <c r="N118" s="250">
        <f t="shared" si="1"/>
        <v>22.1062177</v>
      </c>
      <c r="O118" s="250">
        <f t="shared" si="2"/>
        <v>15.9994452</v>
      </c>
      <c r="P118" s="250" t="str">
        <f t="shared" si="3"/>
        <v>True</v>
      </c>
      <c r="Q118" s="250">
        <f t="shared" si="4"/>
        <v>15.9994452</v>
      </c>
      <c r="R118" s="250">
        <f t="shared" si="15"/>
        <v>9.321955974</v>
      </c>
      <c r="S118" s="250">
        <f t="shared" si="5"/>
        <v>0.2177581445</v>
      </c>
      <c r="T118" s="250">
        <f t="shared" si="6"/>
        <v>0.6451929692</v>
      </c>
      <c r="U118" s="250">
        <f t="shared" si="7"/>
        <v>17.05223704</v>
      </c>
      <c r="V118" s="368">
        <f t="shared" si="8"/>
        <v>33.96690035</v>
      </c>
      <c r="W118" s="250" t="str">
        <f t="shared" si="9"/>
        <v>False</v>
      </c>
      <c r="X118" s="269">
        <f t="shared" si="10"/>
        <v>0.4006052398</v>
      </c>
    </row>
    <row r="119" ht="12.75" customHeight="1">
      <c r="A119" s="266"/>
      <c r="J119" s="250">
        <f t="shared" si="11"/>
        <v>74</v>
      </c>
      <c r="K119" s="250">
        <f t="shared" si="12"/>
        <v>3.585174683</v>
      </c>
      <c r="L119" s="250">
        <f t="shared" si="13"/>
        <v>104.0168971</v>
      </c>
      <c r="M119" s="250">
        <f t="shared" si="14"/>
        <v>93.42192075</v>
      </c>
      <c r="N119" s="250">
        <f t="shared" si="1"/>
        <v>22.31533265</v>
      </c>
      <c r="O119" s="250">
        <f t="shared" si="2"/>
        <v>16.07143251</v>
      </c>
      <c r="P119" s="250" t="str">
        <f t="shared" si="3"/>
        <v>True</v>
      </c>
      <c r="Q119" s="250">
        <f t="shared" si="4"/>
        <v>16.07143251</v>
      </c>
      <c r="R119" s="250">
        <f t="shared" si="15"/>
        <v>9.489118716</v>
      </c>
      <c r="S119" s="250">
        <f t="shared" si="5"/>
        <v>0.2200418952</v>
      </c>
      <c r="T119" s="250">
        <f t="shared" si="6"/>
        <v>0.650952115</v>
      </c>
      <c r="U119" s="250">
        <f t="shared" si="7"/>
        <v>17.35802037</v>
      </c>
      <c r="V119" s="368">
        <f t="shared" si="8"/>
        <v>34.20398557</v>
      </c>
      <c r="W119" s="250" t="str">
        <f t="shared" si="9"/>
        <v>False</v>
      </c>
      <c r="X119" s="269">
        <f t="shared" si="10"/>
        <v>0.4049311041</v>
      </c>
    </row>
    <row r="120" ht="12.75" customHeight="1">
      <c r="A120" s="266"/>
      <c r="I120" s="371"/>
      <c r="J120" s="371">
        <f t="shared" si="11"/>
        <v>75</v>
      </c>
      <c r="K120" s="250">
        <f t="shared" si="12"/>
        <v>3.619897254</v>
      </c>
      <c r="L120" s="250">
        <f t="shared" si="13"/>
        <v>106.5309367</v>
      </c>
      <c r="M120" s="250">
        <f t="shared" si="14"/>
        <v>95.7574496</v>
      </c>
      <c r="N120" s="250">
        <f t="shared" si="1"/>
        <v>22.52330655</v>
      </c>
      <c r="O120" s="250">
        <f t="shared" si="2"/>
        <v>16.14236102</v>
      </c>
      <c r="P120" s="250" t="str">
        <f t="shared" si="3"/>
        <v>True</v>
      </c>
      <c r="Q120" s="250">
        <f t="shared" si="4"/>
        <v>16.14236102</v>
      </c>
      <c r="R120" s="250">
        <f t="shared" si="15"/>
        <v>9.656754345</v>
      </c>
      <c r="S120" s="250">
        <f t="shared" si="5"/>
        <v>0.2223154804</v>
      </c>
      <c r="T120" s="250">
        <f t="shared" si="6"/>
        <v>0.6566768318</v>
      </c>
      <c r="U120" s="250">
        <f t="shared" si="7"/>
        <v>17.66466873</v>
      </c>
      <c r="V120" s="368">
        <f t="shared" si="8"/>
        <v>34.43920218</v>
      </c>
      <c r="W120" s="250" t="str">
        <f t="shared" si="9"/>
        <v>False</v>
      </c>
      <c r="X120" s="269">
        <f t="shared" si="10"/>
        <v>0.4092380675</v>
      </c>
    </row>
    <row r="121" ht="12.75" customHeight="1">
      <c r="A121" s="266"/>
      <c r="J121" s="250">
        <f t="shared" si="11"/>
        <v>76</v>
      </c>
      <c r="K121" s="250">
        <f t="shared" si="12"/>
        <v>3.654438015</v>
      </c>
      <c r="L121" s="250">
        <f t="shared" si="13"/>
        <v>109.068642</v>
      </c>
      <c r="M121" s="250">
        <f t="shared" si="14"/>
        <v>98.11624033</v>
      </c>
      <c r="N121" s="250">
        <f t="shared" si="1"/>
        <v>22.73016192</v>
      </c>
      <c r="O121" s="250">
        <f t="shared" si="2"/>
        <v>16.21226137</v>
      </c>
      <c r="P121" s="250" t="str">
        <f t="shared" si="3"/>
        <v>True</v>
      </c>
      <c r="Q121" s="250">
        <f t="shared" si="4"/>
        <v>16.21226137</v>
      </c>
      <c r="R121" s="250">
        <f t="shared" si="15"/>
        <v>9.824857085</v>
      </c>
      <c r="S121" s="250">
        <f t="shared" si="5"/>
        <v>0.2245790904</v>
      </c>
      <c r="T121" s="250">
        <f t="shared" si="6"/>
        <v>0.6623678176</v>
      </c>
      <c r="U121" s="250">
        <f t="shared" si="7"/>
        <v>17.97217155</v>
      </c>
      <c r="V121" s="368">
        <f t="shared" si="8"/>
        <v>34.67259162</v>
      </c>
      <c r="W121" s="250" t="str">
        <f t="shared" si="9"/>
        <v>False</v>
      </c>
      <c r="X121" s="269">
        <f t="shared" si="10"/>
        <v>0.413526486</v>
      </c>
    </row>
    <row r="122" ht="12.75" customHeight="1">
      <c r="A122" s="270"/>
      <c r="B122" s="371"/>
      <c r="C122" s="371"/>
      <c r="D122" s="371"/>
      <c r="E122" s="371"/>
      <c r="F122" s="371"/>
      <c r="G122" s="371"/>
      <c r="H122" s="371"/>
      <c r="J122" s="250">
        <f t="shared" si="11"/>
        <v>77</v>
      </c>
      <c r="K122" s="250">
        <f t="shared" si="12"/>
        <v>3.688800516</v>
      </c>
      <c r="L122" s="250">
        <f t="shared" si="13"/>
        <v>111.6298979</v>
      </c>
      <c r="M122" s="250">
        <f t="shared" si="14"/>
        <v>100.4981824</v>
      </c>
      <c r="N122" s="250">
        <f t="shared" si="1"/>
        <v>22.93592055</v>
      </c>
      <c r="O122" s="250">
        <f t="shared" si="2"/>
        <v>16.28116285</v>
      </c>
      <c r="P122" s="250" t="str">
        <f t="shared" si="3"/>
        <v>True</v>
      </c>
      <c r="Q122" s="250">
        <f t="shared" si="4"/>
        <v>16.28116285</v>
      </c>
      <c r="R122" s="250">
        <f t="shared" si="15"/>
        <v>9.993421313</v>
      </c>
      <c r="S122" s="250">
        <f t="shared" si="5"/>
        <v>0.2268329091</v>
      </c>
      <c r="T122" s="250">
        <f t="shared" si="6"/>
        <v>0.6680257465</v>
      </c>
      <c r="U122" s="250">
        <f t="shared" si="7"/>
        <v>18.28051855</v>
      </c>
      <c r="V122" s="368">
        <f t="shared" si="8"/>
        <v>34.90419383</v>
      </c>
      <c r="W122" s="250" t="str">
        <f t="shared" si="9"/>
        <v>False</v>
      </c>
      <c r="X122" s="269">
        <f t="shared" si="10"/>
        <v>0.4177967039</v>
      </c>
    </row>
    <row r="123" ht="12.75" customHeight="1">
      <c r="A123" s="266"/>
      <c r="J123" s="250">
        <f t="shared" si="11"/>
        <v>78</v>
      </c>
      <c r="K123" s="250">
        <f t="shared" si="12"/>
        <v>3.722988187</v>
      </c>
      <c r="L123" s="250">
        <f t="shared" si="13"/>
        <v>114.2145919</v>
      </c>
      <c r="M123" s="250">
        <f t="shared" si="14"/>
        <v>102.9031674</v>
      </c>
      <c r="N123" s="250">
        <f t="shared" si="1"/>
        <v>23.14060347</v>
      </c>
      <c r="O123" s="250">
        <f t="shared" si="2"/>
        <v>16.34909356</v>
      </c>
      <c r="P123" s="250" t="str">
        <f t="shared" si="3"/>
        <v>True</v>
      </c>
      <c r="Q123" s="250">
        <f t="shared" si="4"/>
        <v>16.34909356</v>
      </c>
      <c r="R123" s="250">
        <f t="shared" si="15"/>
        <v>10.16244156</v>
      </c>
      <c r="S123" s="250">
        <f t="shared" si="5"/>
        <v>0.2290771149</v>
      </c>
      <c r="T123" s="250">
        <f t="shared" si="6"/>
        <v>0.67365127</v>
      </c>
      <c r="U123" s="250">
        <f t="shared" si="7"/>
        <v>18.58969972</v>
      </c>
      <c r="V123" s="368">
        <f t="shared" si="8"/>
        <v>35.13404736</v>
      </c>
      <c r="W123" s="250" t="str">
        <f t="shared" si="9"/>
        <v>False</v>
      </c>
      <c r="X123" s="269">
        <f t="shared" si="10"/>
        <v>0.4220490544</v>
      </c>
    </row>
    <row r="124" ht="12.75" customHeight="1">
      <c r="A124" s="266"/>
      <c r="J124" s="250">
        <f t="shared" si="11"/>
        <v>79</v>
      </c>
      <c r="K124" s="250">
        <f t="shared" si="12"/>
        <v>3.757004347</v>
      </c>
      <c r="L124" s="250">
        <f t="shared" si="13"/>
        <v>116.8226133</v>
      </c>
      <c r="M124" s="250">
        <f t="shared" si="14"/>
        <v>105.3310888</v>
      </c>
      <c r="N124" s="250">
        <f t="shared" si="1"/>
        <v>23.34423107</v>
      </c>
      <c r="O124" s="250">
        <f t="shared" si="2"/>
        <v>16.4160804</v>
      </c>
      <c r="P124" s="250" t="str">
        <f t="shared" si="3"/>
        <v>True</v>
      </c>
      <c r="Q124" s="250">
        <f t="shared" si="4"/>
        <v>16.4160804</v>
      </c>
      <c r="R124" s="250">
        <f t="shared" si="15"/>
        <v>10.33191248</v>
      </c>
      <c r="S124" s="250">
        <f t="shared" si="5"/>
        <v>0.2313118802</v>
      </c>
      <c r="T124" s="250">
        <f t="shared" si="6"/>
        <v>0.679245018</v>
      </c>
      <c r="U124" s="250">
        <f t="shared" si="7"/>
        <v>18.8997053</v>
      </c>
      <c r="V124" s="368">
        <f t="shared" si="8"/>
        <v>35.36218937</v>
      </c>
      <c r="W124" s="250" t="str">
        <f t="shared" si="9"/>
        <v>False</v>
      </c>
      <c r="X124" s="269">
        <f t="shared" si="10"/>
        <v>0.4262838601</v>
      </c>
    </row>
    <row r="125" ht="12.75" customHeight="1">
      <c r="A125" s="266"/>
      <c r="I125" s="371"/>
      <c r="J125" s="371">
        <f t="shared" si="11"/>
        <v>80</v>
      </c>
      <c r="K125" s="250">
        <f t="shared" si="12"/>
        <v>3.790852205</v>
      </c>
      <c r="L125" s="250">
        <f t="shared" si="13"/>
        <v>119.4538535</v>
      </c>
      <c r="M125" s="250">
        <f t="shared" si="14"/>
        <v>107.7818423</v>
      </c>
      <c r="N125" s="250">
        <f t="shared" si="1"/>
        <v>23.54682305</v>
      </c>
      <c r="O125" s="250">
        <f t="shared" si="2"/>
        <v>16.48214918</v>
      </c>
      <c r="P125" s="250" t="str">
        <f t="shared" si="3"/>
        <v>True</v>
      </c>
      <c r="Q125" s="250">
        <f t="shared" si="4"/>
        <v>16.48214918</v>
      </c>
      <c r="R125" s="250">
        <f t="shared" si="15"/>
        <v>10.50182889</v>
      </c>
      <c r="S125" s="250">
        <f t="shared" si="5"/>
        <v>0.2335373722</v>
      </c>
      <c r="T125" s="250">
        <f t="shared" si="6"/>
        <v>0.6848075998</v>
      </c>
      <c r="U125" s="250">
        <f t="shared" si="7"/>
        <v>19.21052579</v>
      </c>
      <c r="V125" s="368">
        <f t="shared" si="8"/>
        <v>35.58865577</v>
      </c>
      <c r="W125" s="250" t="str">
        <f t="shared" si="9"/>
        <v>False</v>
      </c>
      <c r="X125" s="269">
        <f t="shared" si="10"/>
        <v>0.4305014332</v>
      </c>
    </row>
    <row r="126" ht="12.75" customHeight="1">
      <c r="A126" s="266"/>
      <c r="J126" s="250">
        <f t="shared" si="11"/>
        <v>81</v>
      </c>
      <c r="K126" s="250">
        <f t="shared" si="12"/>
        <v>3.82453487</v>
      </c>
      <c r="L126" s="250">
        <f t="shared" si="13"/>
        <v>122.108206</v>
      </c>
      <c r="M126" s="250">
        <f t="shared" si="14"/>
        <v>110.255325</v>
      </c>
      <c r="N126" s="250">
        <f t="shared" si="1"/>
        <v>23.74839849</v>
      </c>
      <c r="O126" s="250">
        <f t="shared" si="2"/>
        <v>16.54732467</v>
      </c>
      <c r="P126" s="250" t="str">
        <f t="shared" si="3"/>
        <v>True</v>
      </c>
      <c r="Q126" s="250">
        <f t="shared" si="4"/>
        <v>16.54732467</v>
      </c>
      <c r="R126" s="250">
        <f t="shared" si="15"/>
        <v>10.67218572</v>
      </c>
      <c r="S126" s="250">
        <f t="shared" si="5"/>
        <v>0.2357537529</v>
      </c>
      <c r="T126" s="250">
        <f t="shared" si="6"/>
        <v>0.6903396048</v>
      </c>
      <c r="U126" s="250">
        <f t="shared" si="7"/>
        <v>19.52215192</v>
      </c>
      <c r="V126" s="368">
        <f t="shared" si="8"/>
        <v>35.81348122</v>
      </c>
      <c r="W126" s="250" t="str">
        <f t="shared" si="9"/>
        <v>False</v>
      </c>
      <c r="X126" s="269">
        <f t="shared" si="10"/>
        <v>0.4347020766</v>
      </c>
    </row>
    <row r="127" ht="12.75" customHeight="1">
      <c r="A127" s="270"/>
      <c r="B127" s="371"/>
      <c r="C127" s="371"/>
      <c r="D127" s="371"/>
      <c r="E127" s="371"/>
      <c r="F127" s="371"/>
      <c r="G127" s="371"/>
      <c r="H127" s="371"/>
      <c r="J127" s="250">
        <f t="shared" si="11"/>
        <v>82</v>
      </c>
      <c r="K127" s="250">
        <f t="shared" si="12"/>
        <v>3.85805535</v>
      </c>
      <c r="L127" s="250">
        <f t="shared" si="13"/>
        <v>124.7855661</v>
      </c>
      <c r="M127" s="250">
        <f t="shared" si="14"/>
        <v>112.7514364</v>
      </c>
      <c r="N127" s="250">
        <f t="shared" si="1"/>
        <v>23.94897588</v>
      </c>
      <c r="O127" s="250">
        <f t="shared" si="2"/>
        <v>16.61163066</v>
      </c>
      <c r="P127" s="250" t="str">
        <f t="shared" si="3"/>
        <v>True</v>
      </c>
      <c r="Q127" s="250">
        <f t="shared" si="4"/>
        <v>16.61163066</v>
      </c>
      <c r="R127" s="250">
        <f t="shared" si="15"/>
        <v>10.84297803</v>
      </c>
      <c r="S127" s="250">
        <f t="shared" si="5"/>
        <v>0.2379611794</v>
      </c>
      <c r="T127" s="250">
        <f t="shared" si="6"/>
        <v>0.695841604</v>
      </c>
      <c r="U127" s="250">
        <f t="shared" si="7"/>
        <v>19.83457465</v>
      </c>
      <c r="V127" s="368">
        <f t="shared" si="8"/>
        <v>36.03669923</v>
      </c>
      <c r="W127" s="250" t="str">
        <f t="shared" si="9"/>
        <v>False</v>
      </c>
      <c r="X127" s="269">
        <f t="shared" si="10"/>
        <v>0.4388860836</v>
      </c>
    </row>
    <row r="128" ht="12.75" customHeight="1">
      <c r="A128" s="266"/>
      <c r="J128" s="250">
        <f t="shared" si="11"/>
        <v>83</v>
      </c>
      <c r="K128" s="250">
        <f t="shared" si="12"/>
        <v>3.891416562</v>
      </c>
      <c r="L128" s="250">
        <f t="shared" si="13"/>
        <v>127.485831</v>
      </c>
      <c r="M128" s="250">
        <f t="shared" si="14"/>
        <v>115.2700773</v>
      </c>
      <c r="N128" s="250">
        <f t="shared" si="1"/>
        <v>24.14857312</v>
      </c>
      <c r="O128" s="250">
        <f t="shared" si="2"/>
        <v>16.67508998</v>
      </c>
      <c r="P128" s="250" t="str">
        <f t="shared" si="3"/>
        <v>True</v>
      </c>
      <c r="Q128" s="250">
        <f t="shared" si="4"/>
        <v>16.67508998</v>
      </c>
      <c r="R128" s="250">
        <f t="shared" si="15"/>
        <v>11.01420101</v>
      </c>
      <c r="S128" s="250">
        <f t="shared" si="5"/>
        <v>0.240159804</v>
      </c>
      <c r="T128" s="250">
        <f t="shared" si="6"/>
        <v>0.70131415</v>
      </c>
      <c r="U128" s="250">
        <f t="shared" si="7"/>
        <v>20.14778519</v>
      </c>
      <c r="V128" s="368">
        <f t="shared" si="8"/>
        <v>36.2583422</v>
      </c>
      <c r="W128" s="250" t="str">
        <f t="shared" si="9"/>
        <v>False</v>
      </c>
      <c r="X128" s="269">
        <f t="shared" si="10"/>
        <v>0.4430537388</v>
      </c>
    </row>
    <row r="129" ht="12.75" customHeight="1">
      <c r="A129" s="266"/>
      <c r="J129" s="250">
        <f t="shared" si="11"/>
        <v>84</v>
      </c>
      <c r="K129" s="250">
        <f t="shared" si="12"/>
        <v>3.924621331</v>
      </c>
      <c r="L129" s="250">
        <f t="shared" si="13"/>
        <v>130.2088996</v>
      </c>
      <c r="M129" s="250">
        <f t="shared" si="14"/>
        <v>117.8111505</v>
      </c>
      <c r="N129" s="250">
        <f t="shared" si="1"/>
        <v>24.34720759</v>
      </c>
      <c r="O129" s="250">
        <f t="shared" si="2"/>
        <v>16.7377246</v>
      </c>
      <c r="P129" s="250" t="str">
        <f t="shared" si="3"/>
        <v>True</v>
      </c>
      <c r="Q129" s="250">
        <f t="shared" si="4"/>
        <v>16.7377246</v>
      </c>
      <c r="R129" s="250">
        <f t="shared" si="15"/>
        <v>11.18584995</v>
      </c>
      <c r="S129" s="250">
        <f t="shared" si="5"/>
        <v>0.2423497747</v>
      </c>
      <c r="T129" s="250">
        <f t="shared" si="6"/>
        <v>0.7067577787</v>
      </c>
      <c r="U129" s="250">
        <f t="shared" si="7"/>
        <v>20.46177492</v>
      </c>
      <c r="V129" s="368">
        <f t="shared" si="8"/>
        <v>36.47844146</v>
      </c>
      <c r="W129" s="250" t="str">
        <f t="shared" si="9"/>
        <v>False</v>
      </c>
      <c r="X129" s="269">
        <f t="shared" si="10"/>
        <v>0.4472053181</v>
      </c>
    </row>
    <row r="130" ht="12.75" customHeight="1">
      <c r="A130" s="266"/>
      <c r="I130" s="371"/>
      <c r="J130" s="371">
        <f t="shared" si="11"/>
        <v>85</v>
      </c>
      <c r="K130" s="250">
        <f t="shared" si="12"/>
        <v>3.957672399</v>
      </c>
      <c r="L130" s="250">
        <f t="shared" si="13"/>
        <v>132.9546728</v>
      </c>
      <c r="M130" s="250">
        <f t="shared" si="14"/>
        <v>120.3745604</v>
      </c>
      <c r="N130" s="250">
        <f t="shared" si="1"/>
        <v>24.54489611</v>
      </c>
      <c r="O130" s="250">
        <f t="shared" si="2"/>
        <v>16.79955563</v>
      </c>
      <c r="P130" s="250" t="str">
        <f t="shared" si="3"/>
        <v>True</v>
      </c>
      <c r="Q130" s="250">
        <f t="shared" si="4"/>
        <v>16.79955563</v>
      </c>
      <c r="R130" s="250">
        <f t="shared" si="15"/>
        <v>11.35792027</v>
      </c>
      <c r="S130" s="250">
        <f t="shared" si="5"/>
        <v>0.244531235</v>
      </c>
      <c r="T130" s="250">
        <f t="shared" si="6"/>
        <v>0.7121730093</v>
      </c>
      <c r="U130" s="250">
        <f t="shared" si="7"/>
        <v>20.77653545</v>
      </c>
      <c r="V130" s="368">
        <f t="shared" si="8"/>
        <v>36.69702731</v>
      </c>
      <c r="W130" s="250" t="str">
        <f t="shared" si="9"/>
        <v>False</v>
      </c>
      <c r="X130" s="269">
        <f t="shared" si="10"/>
        <v>0.4513410895</v>
      </c>
    </row>
    <row r="131" ht="12.75" customHeight="1">
      <c r="A131" s="266"/>
      <c r="J131" s="250">
        <f t="shared" si="11"/>
        <v>86</v>
      </c>
      <c r="K131" s="250">
        <f t="shared" si="12"/>
        <v>3.990572422</v>
      </c>
      <c r="L131" s="250">
        <f t="shared" si="13"/>
        <v>135.7230531</v>
      </c>
      <c r="M131" s="250">
        <f t="shared" si="14"/>
        <v>122.9602129</v>
      </c>
      <c r="N131" s="250">
        <f t="shared" si="1"/>
        <v>24.74165504</v>
      </c>
      <c r="O131" s="250">
        <f t="shared" si="2"/>
        <v>16.86060338</v>
      </c>
      <c r="P131" s="250" t="str">
        <f t="shared" si="3"/>
        <v>True</v>
      </c>
      <c r="Q131" s="250">
        <f t="shared" si="4"/>
        <v>16.86060338</v>
      </c>
      <c r="R131" s="250">
        <f t="shared" si="15"/>
        <v>11.53040749</v>
      </c>
      <c r="S131" s="250">
        <f t="shared" si="5"/>
        <v>0.2467043242</v>
      </c>
      <c r="T131" s="250">
        <f t="shared" si="6"/>
        <v>0.7175603453</v>
      </c>
      <c r="U131" s="250">
        <f t="shared" si="7"/>
        <v>21.0920586</v>
      </c>
      <c r="V131" s="368">
        <f t="shared" si="8"/>
        <v>36.91412912</v>
      </c>
      <c r="W131" s="250" t="str">
        <f t="shared" si="9"/>
        <v>False</v>
      </c>
      <c r="X131" s="269">
        <f t="shared" si="10"/>
        <v>0.4554613132</v>
      </c>
    </row>
    <row r="132" ht="12.75" customHeight="1">
      <c r="A132" s="270"/>
      <c r="B132" s="371"/>
      <c r="C132" s="371"/>
      <c r="D132" s="371"/>
      <c r="E132" s="371"/>
      <c r="F132" s="371"/>
      <c r="G132" s="371"/>
      <c r="H132" s="371"/>
      <c r="J132" s="250">
        <f t="shared" si="11"/>
        <v>87</v>
      </c>
      <c r="K132" s="250">
        <f t="shared" si="12"/>
        <v>4.023323981</v>
      </c>
      <c r="L132" s="250">
        <f t="shared" si="13"/>
        <v>138.5139444</v>
      </c>
      <c r="M132" s="250">
        <f t="shared" si="14"/>
        <v>125.5680157</v>
      </c>
      <c r="N132" s="250">
        <f t="shared" si="1"/>
        <v>24.93750023</v>
      </c>
      <c r="O132" s="250">
        <f t="shared" si="2"/>
        <v>16.92088742</v>
      </c>
      <c r="P132" s="250" t="str">
        <f t="shared" si="3"/>
        <v>True</v>
      </c>
      <c r="Q132" s="250">
        <f t="shared" si="4"/>
        <v>16.92088742</v>
      </c>
      <c r="R132" s="250">
        <f t="shared" si="15"/>
        <v>11.70330722</v>
      </c>
      <c r="S132" s="250">
        <f t="shared" si="5"/>
        <v>0.2488691779</v>
      </c>
      <c r="T132" s="250">
        <f t="shared" si="6"/>
        <v>0.7229202752</v>
      </c>
      <c r="U132" s="250">
        <f t="shared" si="7"/>
        <v>21.40833635</v>
      </c>
      <c r="V132" s="368">
        <f t="shared" si="8"/>
        <v>37.12977529</v>
      </c>
      <c r="W132" s="250" t="str">
        <f t="shared" si="9"/>
        <v>False</v>
      </c>
      <c r="X132" s="269">
        <f t="shared" si="10"/>
        <v>0.4595662416</v>
      </c>
    </row>
    <row r="133" ht="12.75" customHeight="1">
      <c r="A133" s="266"/>
      <c r="J133" s="250">
        <f t="shared" si="11"/>
        <v>88</v>
      </c>
      <c r="K133" s="250">
        <f t="shared" si="12"/>
        <v>4.055929579</v>
      </c>
      <c r="L133" s="250">
        <f t="shared" si="13"/>
        <v>141.3272525</v>
      </c>
      <c r="M133" s="250">
        <f t="shared" si="14"/>
        <v>128.1978779</v>
      </c>
      <c r="N133" s="250">
        <f t="shared" si="1"/>
        <v>25.13244708</v>
      </c>
      <c r="O133" s="250">
        <f t="shared" si="2"/>
        <v>16.98042657</v>
      </c>
      <c r="P133" s="250" t="str">
        <f t="shared" si="3"/>
        <v>True</v>
      </c>
      <c r="Q133" s="250">
        <f t="shared" si="4"/>
        <v>16.98042657</v>
      </c>
      <c r="R133" s="250">
        <f t="shared" si="15"/>
        <v>11.8766152</v>
      </c>
      <c r="S133" s="250">
        <f t="shared" si="5"/>
        <v>0.2510259275</v>
      </c>
      <c r="T133" s="250">
        <f t="shared" si="6"/>
        <v>0.7282532731</v>
      </c>
      <c r="U133" s="250">
        <f t="shared" si="7"/>
        <v>21.72536088</v>
      </c>
      <c r="V133" s="368">
        <f t="shared" si="8"/>
        <v>37.34399337</v>
      </c>
      <c r="W133" s="250" t="str">
        <f t="shared" si="9"/>
        <v>False</v>
      </c>
      <c r="X133" s="269">
        <f t="shared" si="10"/>
        <v>0.4636561203</v>
      </c>
    </row>
    <row r="134" ht="12.75" customHeight="1">
      <c r="A134" s="266"/>
      <c r="J134" s="250">
        <f t="shared" si="11"/>
        <v>89</v>
      </c>
      <c r="K134" s="250">
        <f t="shared" si="12"/>
        <v>4.088391649</v>
      </c>
      <c r="L134" s="250">
        <f t="shared" si="13"/>
        <v>144.1628847</v>
      </c>
      <c r="M134" s="250">
        <f t="shared" si="14"/>
        <v>130.8497099</v>
      </c>
      <c r="N134" s="250">
        <f t="shared" si="1"/>
        <v>25.32651053</v>
      </c>
      <c r="O134" s="250">
        <f t="shared" si="2"/>
        <v>17.03923898</v>
      </c>
      <c r="P134" s="250" t="str">
        <f t="shared" si="3"/>
        <v>True</v>
      </c>
      <c r="Q134" s="250">
        <f t="shared" si="4"/>
        <v>17.03923898</v>
      </c>
      <c r="R134" s="250">
        <f t="shared" si="15"/>
        <v>12.05032724</v>
      </c>
      <c r="S134" s="250">
        <f t="shared" si="5"/>
        <v>0.253174701</v>
      </c>
      <c r="T134" s="250">
        <f t="shared" si="6"/>
        <v>0.7335597991</v>
      </c>
      <c r="U134" s="250">
        <f t="shared" si="7"/>
        <v>22.04312455</v>
      </c>
      <c r="V134" s="368">
        <f t="shared" si="8"/>
        <v>37.55681005</v>
      </c>
      <c r="W134" s="250" t="str">
        <f t="shared" si="9"/>
        <v>False</v>
      </c>
      <c r="X134" s="269">
        <f t="shared" si="10"/>
        <v>0.467731188</v>
      </c>
    </row>
    <row r="135" ht="12.75" customHeight="1">
      <c r="A135" s="266"/>
      <c r="I135" s="371"/>
      <c r="J135" s="371">
        <f t="shared" si="11"/>
        <v>90</v>
      </c>
      <c r="K135" s="250">
        <f t="shared" si="12"/>
        <v>4.120712552</v>
      </c>
      <c r="L135" s="250">
        <f t="shared" si="13"/>
        <v>147.0207497</v>
      </c>
      <c r="M135" s="250">
        <f t="shared" si="14"/>
        <v>133.5234239</v>
      </c>
      <c r="N135" s="250">
        <f t="shared" si="1"/>
        <v>25.51970513</v>
      </c>
      <c r="O135" s="250">
        <f t="shared" si="2"/>
        <v>17.09734214</v>
      </c>
      <c r="P135" s="250" t="str">
        <f t="shared" si="3"/>
        <v>True</v>
      </c>
      <c r="Q135" s="250">
        <f t="shared" si="4"/>
        <v>17.09734214</v>
      </c>
      <c r="R135" s="250">
        <f t="shared" si="15"/>
        <v>12.22443927</v>
      </c>
      <c r="S135" s="250">
        <f t="shared" si="5"/>
        <v>0.2553156229</v>
      </c>
      <c r="T135" s="250">
        <f t="shared" si="6"/>
        <v>0.7388403003</v>
      </c>
      <c r="U135" s="250">
        <f t="shared" si="7"/>
        <v>22.3616199</v>
      </c>
      <c r="V135" s="368">
        <f t="shared" si="8"/>
        <v>37.7682512</v>
      </c>
      <c r="W135" s="250" t="str">
        <f t="shared" si="9"/>
        <v>False</v>
      </c>
      <c r="X135" s="269">
        <f t="shared" si="10"/>
        <v>0.4717916764</v>
      </c>
    </row>
    <row r="136" ht="12.75" customHeight="1">
      <c r="A136" s="266"/>
      <c r="J136" s="250">
        <f t="shared" si="11"/>
        <v>91</v>
      </c>
      <c r="K136" s="250">
        <f t="shared" si="12"/>
        <v>4.152894585</v>
      </c>
      <c r="L136" s="250">
        <f t="shared" si="13"/>
        <v>149.9007578</v>
      </c>
      <c r="M136" s="250">
        <f t="shared" si="14"/>
        <v>136.2189332</v>
      </c>
      <c r="N136" s="250">
        <f t="shared" si="1"/>
        <v>25.71204499</v>
      </c>
      <c r="O136" s="250">
        <f t="shared" si="2"/>
        <v>17.15475293</v>
      </c>
      <c r="P136" s="250" t="str">
        <f t="shared" si="3"/>
        <v>True</v>
      </c>
      <c r="Q136" s="250">
        <f t="shared" si="4"/>
        <v>17.15475293</v>
      </c>
      <c r="R136" s="250">
        <f t="shared" si="15"/>
        <v>12.39894729</v>
      </c>
      <c r="S136" s="250">
        <f t="shared" si="5"/>
        <v>0.2574488142</v>
      </c>
      <c r="T136" s="250">
        <f t="shared" si="6"/>
        <v>0.7440952108</v>
      </c>
      <c r="U136" s="250">
        <f t="shared" si="7"/>
        <v>22.68083961</v>
      </c>
      <c r="V136" s="368">
        <f t="shared" si="8"/>
        <v>37.97834191</v>
      </c>
      <c r="W136" s="250" t="str">
        <f t="shared" si="9"/>
        <v>False</v>
      </c>
      <c r="X136" s="269">
        <f t="shared" si="10"/>
        <v>0.4758378113</v>
      </c>
    </row>
    <row r="137" ht="12.75" customHeight="1">
      <c r="A137" s="270"/>
      <c r="B137" s="371"/>
      <c r="C137" s="371"/>
      <c r="D137" s="371"/>
      <c r="E137" s="371"/>
      <c r="F137" s="371"/>
      <c r="G137" s="371"/>
      <c r="H137" s="371"/>
      <c r="J137" s="250">
        <f t="shared" si="11"/>
        <v>92</v>
      </c>
      <c r="K137" s="250">
        <f t="shared" si="12"/>
        <v>4.184939979</v>
      </c>
      <c r="L137" s="250">
        <f t="shared" si="13"/>
        <v>152.8028205</v>
      </c>
      <c r="M137" s="250">
        <f t="shared" si="14"/>
        <v>138.9361527</v>
      </c>
      <c r="N137" s="250">
        <f t="shared" si="1"/>
        <v>25.90354384</v>
      </c>
      <c r="O137" s="250">
        <f t="shared" si="2"/>
        <v>17.21148761</v>
      </c>
      <c r="P137" s="250" t="str">
        <f t="shared" si="3"/>
        <v>True</v>
      </c>
      <c r="Q137" s="250">
        <f t="shared" si="4"/>
        <v>17.21148761</v>
      </c>
      <c r="R137" s="250">
        <f t="shared" si="15"/>
        <v>12.5738474</v>
      </c>
      <c r="S137" s="250">
        <f t="shared" si="5"/>
        <v>0.2595743927</v>
      </c>
      <c r="T137" s="250">
        <f t="shared" si="6"/>
        <v>0.7493249528</v>
      </c>
      <c r="U137" s="250">
        <f t="shared" si="7"/>
        <v>23.00077655</v>
      </c>
      <c r="V137" s="368">
        <f t="shared" si="8"/>
        <v>38.18710654</v>
      </c>
      <c r="W137" s="250" t="str">
        <f t="shared" si="9"/>
        <v>False</v>
      </c>
      <c r="X137" s="269">
        <f t="shared" si="10"/>
        <v>0.4798698122</v>
      </c>
    </row>
    <row r="138" ht="12.75" customHeight="1">
      <c r="A138" s="266"/>
      <c r="J138" s="250">
        <f t="shared" si="11"/>
        <v>93</v>
      </c>
      <c r="K138" s="250">
        <f t="shared" si="12"/>
        <v>4.216850905</v>
      </c>
      <c r="L138" s="250">
        <f t="shared" si="13"/>
        <v>155.726851</v>
      </c>
      <c r="M138" s="250">
        <f t="shared" si="14"/>
        <v>141.6749984</v>
      </c>
      <c r="N138" s="250">
        <f t="shared" si="1"/>
        <v>26.09421505</v>
      </c>
      <c r="O138" s="250">
        <f t="shared" si="2"/>
        <v>17.2675619</v>
      </c>
      <c r="P138" s="250" t="str">
        <f t="shared" si="3"/>
        <v>True</v>
      </c>
      <c r="Q138" s="250">
        <f t="shared" si="4"/>
        <v>17.2675619</v>
      </c>
      <c r="R138" s="250">
        <f t="shared" si="15"/>
        <v>12.74913576</v>
      </c>
      <c r="S138" s="250">
        <f t="shared" si="5"/>
        <v>0.261692473</v>
      </c>
      <c r="T138" s="250">
        <f t="shared" si="6"/>
        <v>0.7545299364</v>
      </c>
      <c r="U138" s="250">
        <f t="shared" si="7"/>
        <v>23.32142371</v>
      </c>
      <c r="V138" s="368">
        <f t="shared" si="8"/>
        <v>38.39456873</v>
      </c>
      <c r="W138" s="250" t="str">
        <f t="shared" si="9"/>
        <v>False</v>
      </c>
      <c r="X138" s="269">
        <f t="shared" si="10"/>
        <v>0.4838878927</v>
      </c>
    </row>
    <row r="139" ht="12.75" customHeight="1">
      <c r="A139" s="266"/>
      <c r="J139" s="250">
        <f t="shared" si="11"/>
        <v>94</v>
      </c>
      <c r="K139" s="250">
        <f t="shared" si="12"/>
        <v>4.248629473</v>
      </c>
      <c r="L139" s="250">
        <f t="shared" si="13"/>
        <v>158.6727637</v>
      </c>
      <c r="M139" s="250">
        <f t="shared" si="14"/>
        <v>144.4353878</v>
      </c>
      <c r="N139" s="250">
        <f t="shared" si="1"/>
        <v>26.28407159</v>
      </c>
      <c r="O139" s="250">
        <f t="shared" si="2"/>
        <v>17.32299096</v>
      </c>
      <c r="P139" s="250" t="str">
        <f t="shared" si="3"/>
        <v>True</v>
      </c>
      <c r="Q139" s="250">
        <f t="shared" si="4"/>
        <v>17.32299096</v>
      </c>
      <c r="R139" s="250">
        <f t="shared" si="15"/>
        <v>12.92480865</v>
      </c>
      <c r="S139" s="250">
        <f t="shared" si="5"/>
        <v>0.2638031668</v>
      </c>
      <c r="T139" s="250">
        <f t="shared" si="6"/>
        <v>0.7597105605</v>
      </c>
      <c r="U139" s="250">
        <f t="shared" si="7"/>
        <v>23.64277427</v>
      </c>
      <c r="V139" s="368">
        <f t="shared" si="8"/>
        <v>38.60075142</v>
      </c>
      <c r="W139" s="250" t="str">
        <f t="shared" si="9"/>
        <v>False</v>
      </c>
      <c r="X139" s="269">
        <f t="shared" si="10"/>
        <v>0.4878922609</v>
      </c>
    </row>
    <row r="140" ht="12.75" customHeight="1">
      <c r="A140" s="266"/>
      <c r="I140" s="371"/>
      <c r="J140" s="371">
        <f t="shared" si="11"/>
        <v>95</v>
      </c>
      <c r="K140" s="250">
        <f t="shared" si="12"/>
        <v>4.280277739</v>
      </c>
      <c r="L140" s="250">
        <f t="shared" si="13"/>
        <v>161.6404742</v>
      </c>
      <c r="M140" s="250">
        <f t="shared" si="14"/>
        <v>147.2172394</v>
      </c>
      <c r="N140" s="250">
        <f t="shared" si="1"/>
        <v>26.47312612</v>
      </c>
      <c r="O140" s="250">
        <f t="shared" si="2"/>
        <v>17.37778945</v>
      </c>
      <c r="P140" s="250" t="str">
        <f t="shared" si="3"/>
        <v>True</v>
      </c>
      <c r="Q140" s="250">
        <f t="shared" si="4"/>
        <v>17.37778945</v>
      </c>
      <c r="R140" s="250">
        <f t="shared" si="15"/>
        <v>13.1008624</v>
      </c>
      <c r="S140" s="250">
        <f t="shared" si="5"/>
        <v>0.2659065828</v>
      </c>
      <c r="T140" s="250">
        <f t="shared" si="6"/>
        <v>0.7648672134</v>
      </c>
      <c r="U140" s="250">
        <f t="shared" si="7"/>
        <v>23.96482152</v>
      </c>
      <c r="V140" s="368">
        <f t="shared" si="8"/>
        <v>38.8056769</v>
      </c>
      <c r="W140" s="250" t="str">
        <f t="shared" si="9"/>
        <v>False</v>
      </c>
      <c r="X140" s="269">
        <f t="shared" si="10"/>
        <v>0.4918831192</v>
      </c>
    </row>
    <row r="141" ht="12.75" customHeight="1">
      <c r="A141" s="266"/>
      <c r="J141" s="250">
        <f t="shared" si="11"/>
        <v>96</v>
      </c>
      <c r="K141" s="250">
        <f t="shared" si="12"/>
        <v>4.311797703</v>
      </c>
      <c r="L141" s="250">
        <f t="shared" si="13"/>
        <v>164.6298995</v>
      </c>
      <c r="M141" s="250">
        <f t="shared" si="14"/>
        <v>150.0204732</v>
      </c>
      <c r="N141" s="250">
        <f t="shared" si="1"/>
        <v>26.66139095</v>
      </c>
      <c r="O141" s="250">
        <f t="shared" si="2"/>
        <v>17.43197153</v>
      </c>
      <c r="P141" s="250" t="str">
        <f t="shared" si="3"/>
        <v>True</v>
      </c>
      <c r="Q141" s="250">
        <f t="shared" si="4"/>
        <v>17.43197153</v>
      </c>
      <c r="R141" s="250">
        <f t="shared" si="15"/>
        <v>13.27729343</v>
      </c>
      <c r="S141" s="250">
        <f t="shared" si="5"/>
        <v>0.2680028271</v>
      </c>
      <c r="T141" s="250">
        <f t="shared" si="6"/>
        <v>0.7700002727</v>
      </c>
      <c r="U141" s="250">
        <f t="shared" si="7"/>
        <v>24.2875589</v>
      </c>
      <c r="V141" s="368">
        <f t="shared" si="8"/>
        <v>39.00936684</v>
      </c>
      <c r="W141" s="250" t="str">
        <f t="shared" si="9"/>
        <v>False</v>
      </c>
      <c r="X141" s="269">
        <f t="shared" si="10"/>
        <v>0.495860665</v>
      </c>
    </row>
    <row r="142" ht="12.75" customHeight="1">
      <c r="A142" s="270"/>
      <c r="B142" s="371"/>
      <c r="C142" s="371"/>
      <c r="D142" s="371"/>
      <c r="E142" s="371"/>
      <c r="F142" s="371"/>
      <c r="G142" s="371"/>
      <c r="H142" s="371"/>
      <c r="J142" s="250">
        <f t="shared" si="11"/>
        <v>97</v>
      </c>
      <c r="K142" s="250">
        <f t="shared" si="12"/>
        <v>4.343191311</v>
      </c>
      <c r="L142" s="250">
        <f t="shared" si="13"/>
        <v>167.6409579</v>
      </c>
      <c r="M142" s="250">
        <f t="shared" si="14"/>
        <v>152.8450102</v>
      </c>
      <c r="N142" s="250">
        <f t="shared" si="1"/>
        <v>26.84887807</v>
      </c>
      <c r="O142" s="250">
        <f t="shared" si="2"/>
        <v>17.48555087</v>
      </c>
      <c r="P142" s="250" t="str">
        <f t="shared" si="3"/>
        <v>True</v>
      </c>
      <c r="Q142" s="250">
        <f t="shared" si="4"/>
        <v>17.48555087</v>
      </c>
      <c r="R142" s="250">
        <f t="shared" si="15"/>
        <v>13.45409822</v>
      </c>
      <c r="S142" s="250">
        <f t="shared" si="5"/>
        <v>0.2700920028</v>
      </c>
      <c r="T142" s="250">
        <f t="shared" si="6"/>
        <v>0.7751101061</v>
      </c>
      <c r="U142" s="250">
        <f t="shared" si="7"/>
        <v>24.61098</v>
      </c>
      <c r="V142" s="368">
        <f t="shared" si="8"/>
        <v>39.21184227</v>
      </c>
      <c r="W142" s="250" t="str">
        <f t="shared" si="9"/>
        <v>False</v>
      </c>
      <c r="X142" s="269">
        <f t="shared" si="10"/>
        <v>0.4998250907</v>
      </c>
    </row>
    <row r="143" ht="12.75" customHeight="1">
      <c r="A143" s="266"/>
      <c r="J143" s="250">
        <f t="shared" si="11"/>
        <v>98</v>
      </c>
      <c r="K143" s="250">
        <f t="shared" si="12"/>
        <v>4.37446046</v>
      </c>
      <c r="L143" s="250">
        <f t="shared" si="13"/>
        <v>170.6735689</v>
      </c>
      <c r="M143" s="250">
        <f t="shared" si="14"/>
        <v>155.6907726</v>
      </c>
      <c r="N143" s="250">
        <f t="shared" si="1"/>
        <v>27.03559915</v>
      </c>
      <c r="O143" s="250">
        <f t="shared" si="2"/>
        <v>17.53854073</v>
      </c>
      <c r="P143" s="250" t="str">
        <f t="shared" si="3"/>
        <v>True</v>
      </c>
      <c r="Q143" s="250">
        <f t="shared" si="4"/>
        <v>17.53854073</v>
      </c>
      <c r="R143" s="250">
        <f t="shared" si="15"/>
        <v>13.63127334</v>
      </c>
      <c r="S143" s="250">
        <f t="shared" si="5"/>
        <v>0.2721742107</v>
      </c>
      <c r="T143" s="250">
        <f t="shared" si="6"/>
        <v>0.7801970713</v>
      </c>
      <c r="U143" s="250">
        <f t="shared" si="7"/>
        <v>24.93507853</v>
      </c>
      <c r="V143" s="368">
        <f t="shared" si="8"/>
        <v>39.41312368</v>
      </c>
      <c r="W143" s="250" t="str">
        <f t="shared" si="9"/>
        <v>False</v>
      </c>
      <c r="X143" s="269">
        <f t="shared" si="10"/>
        <v>0.5037765836</v>
      </c>
    </row>
    <row r="144" ht="12.75" customHeight="1">
      <c r="A144" s="266"/>
      <c r="J144" s="250">
        <f t="shared" si="11"/>
        <v>99</v>
      </c>
      <c r="K144" s="250">
        <f t="shared" si="12"/>
        <v>4.405606998</v>
      </c>
      <c r="L144" s="250">
        <f t="shared" si="13"/>
        <v>173.7276529</v>
      </c>
      <c r="M144" s="250">
        <f t="shared" si="14"/>
        <v>158.5576838</v>
      </c>
      <c r="N144" s="250">
        <f t="shared" si="1"/>
        <v>27.22156556</v>
      </c>
      <c r="O144" s="250">
        <f t="shared" si="2"/>
        <v>17.59095391</v>
      </c>
      <c r="P144" s="250" t="str">
        <f t="shared" si="3"/>
        <v>True</v>
      </c>
      <c r="Q144" s="250">
        <f t="shared" si="4"/>
        <v>17.59095391</v>
      </c>
      <c r="R144" s="250">
        <f t="shared" si="15"/>
        <v>13.80881543</v>
      </c>
      <c r="S144" s="250">
        <f t="shared" si="5"/>
        <v>0.2742495489</v>
      </c>
      <c r="T144" s="250">
        <f t="shared" si="6"/>
        <v>0.7852615172</v>
      </c>
      <c r="U144" s="250">
        <f t="shared" si="7"/>
        <v>25.25984832</v>
      </c>
      <c r="V144" s="368">
        <f t="shared" si="8"/>
        <v>39.61323095</v>
      </c>
      <c r="W144" s="250" t="str">
        <f t="shared" si="9"/>
        <v>False</v>
      </c>
      <c r="X144" s="269">
        <f t="shared" si="10"/>
        <v>0.5077153264</v>
      </c>
    </row>
    <row r="145" ht="12.75" customHeight="1">
      <c r="A145" s="266"/>
      <c r="J145" s="250">
        <f t="shared" si="11"/>
        <v>100</v>
      </c>
      <c r="K145" s="250">
        <f t="shared" si="12"/>
        <v>4.436632725</v>
      </c>
      <c r="L145" s="250">
        <f t="shared" si="13"/>
        <v>176.8031319</v>
      </c>
      <c r="M145" s="250">
        <f t="shared" si="14"/>
        <v>161.4456682</v>
      </c>
      <c r="N145" s="250">
        <f t="shared" si="1"/>
        <v>27.40678841</v>
      </c>
      <c r="O145" s="250">
        <f t="shared" si="2"/>
        <v>17.6428028</v>
      </c>
      <c r="P145" s="250" t="str">
        <f t="shared" si="3"/>
        <v>True</v>
      </c>
      <c r="Q145" s="250">
        <f t="shared" si="4"/>
        <v>17.6428028</v>
      </c>
      <c r="R145" s="250">
        <f t="shared" si="15"/>
        <v>13.98672117</v>
      </c>
      <c r="S145" s="250">
        <f t="shared" si="5"/>
        <v>0.2763181132</v>
      </c>
      <c r="T145" s="250">
        <f t="shared" si="6"/>
        <v>0.7903037834</v>
      </c>
      <c r="U145" s="250">
        <f t="shared" si="7"/>
        <v>25.58528334</v>
      </c>
      <c r="V145" s="368">
        <f t="shared" si="8"/>
        <v>39.81218345</v>
      </c>
      <c r="W145" s="250" t="str">
        <f t="shared" si="9"/>
        <v>False</v>
      </c>
      <c r="X145" s="269">
        <f t="shared" si="10"/>
        <v>0.5116414975</v>
      </c>
    </row>
    <row r="146" ht="12.75" customHeight="1">
      <c r="A146" s="266"/>
      <c r="J146" s="250">
        <f t="shared" si="11"/>
        <v>101</v>
      </c>
      <c r="K146" s="250">
        <f t="shared" si="12"/>
        <v>4.467539397</v>
      </c>
      <c r="L146" s="250">
        <f t="shared" si="13"/>
        <v>179.8999288</v>
      </c>
      <c r="M146" s="250">
        <f t="shared" si="14"/>
        <v>164.3546513</v>
      </c>
      <c r="N146" s="250">
        <f t="shared" si="1"/>
        <v>27.59127849</v>
      </c>
      <c r="O146" s="250">
        <f t="shared" si="2"/>
        <v>17.6940994</v>
      </c>
      <c r="P146" s="250" t="str">
        <f t="shared" si="3"/>
        <v>True</v>
      </c>
      <c r="Q146" s="250">
        <f t="shared" si="4"/>
        <v>17.6940994</v>
      </c>
      <c r="R146" s="250">
        <f t="shared" si="15"/>
        <v>14.16498734</v>
      </c>
      <c r="S146" s="250">
        <f t="shared" si="5"/>
        <v>0.278379997</v>
      </c>
      <c r="T146" s="250">
        <f t="shared" si="6"/>
        <v>0.7953242008</v>
      </c>
      <c r="U146" s="250">
        <f t="shared" si="7"/>
        <v>25.91137766</v>
      </c>
      <c r="V146" s="368">
        <f t="shared" si="8"/>
        <v>40.01000002</v>
      </c>
      <c r="W146" s="250" t="str">
        <f t="shared" si="9"/>
        <v>False</v>
      </c>
      <c r="X146" s="269">
        <f t="shared" si="10"/>
        <v>0.5155552706</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0.724</v>
      </c>
      <c r="E3" s="276">
        <v>0.8</v>
      </c>
      <c r="F3" s="277">
        <v>0.8637</v>
      </c>
      <c r="G3" s="277">
        <v>0.724</v>
      </c>
      <c r="H3" s="277" t="s">
        <v>2311</v>
      </c>
      <c r="X3" s="269"/>
    </row>
    <row r="4" ht="12.75" customHeight="1">
      <c r="A4" s="273"/>
      <c r="B4" s="278" t="s">
        <v>2312</v>
      </c>
      <c r="C4" s="279">
        <v>1.0436</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0.2902</v>
      </c>
      <c r="E7" s="276">
        <v>0.04</v>
      </c>
      <c r="F7" s="277">
        <v>0.1164</v>
      </c>
      <c r="G7" s="277">
        <v>0.2902</v>
      </c>
      <c r="H7" s="277" t="s">
        <v>2311</v>
      </c>
      <c r="X7" s="269"/>
    </row>
    <row r="8" ht="12.75" customHeight="1">
      <c r="A8" s="289"/>
      <c r="B8" s="290" t="s">
        <v>2315</v>
      </c>
      <c r="C8" s="291">
        <v>0.9715</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0.67</v>
      </c>
      <c r="E11" s="276">
        <v>0.25</v>
      </c>
      <c r="F11" s="277">
        <v>0.15</v>
      </c>
      <c r="G11" s="277">
        <v>0.55</v>
      </c>
      <c r="H11" s="277" t="s">
        <v>2311</v>
      </c>
      <c r="X11" s="269"/>
    </row>
    <row r="12" ht="12.75" customHeight="1">
      <c r="A12" s="295"/>
      <c r="B12" s="296" t="s">
        <v>2318</v>
      </c>
      <c r="C12" s="297">
        <v>0.7092</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0.035213395</v>
      </c>
      <c r="E15" s="276">
        <v>0.03</v>
      </c>
      <c r="F15" s="277">
        <v>0.0265</v>
      </c>
      <c r="G15" s="277">
        <v>0.0303</v>
      </c>
      <c r="H15" s="277" t="s">
        <v>2311</v>
      </c>
      <c r="X15" s="269"/>
    </row>
    <row r="16" ht="12.75" customHeight="1">
      <c r="A16" s="266"/>
      <c r="B16" s="302" t="s">
        <v>153</v>
      </c>
      <c r="C16" s="303">
        <v>0.389895489</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70.61057612</v>
      </c>
      <c r="D19" s="250"/>
      <c r="E19" s="276">
        <v>100.0</v>
      </c>
      <c r="F19" s="277">
        <v>160.81198</v>
      </c>
      <c r="G19" s="277">
        <v>80.2588695</v>
      </c>
      <c r="H19" s="277" t="s">
        <v>2311</v>
      </c>
      <c r="X19" s="269"/>
    </row>
    <row r="20" ht="12.75" customHeight="1">
      <c r="A20" s="306"/>
      <c r="B20" s="307" t="s">
        <v>158</v>
      </c>
      <c r="C20" s="308">
        <v>0.952367047</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species'!AB27</f>
        <v>34.1376</v>
      </c>
      <c r="E24" s="276" t="s">
        <v>2324</v>
      </c>
      <c r="F24" s="277">
        <v>31.464273</v>
      </c>
      <c r="G24" s="277">
        <v>30.112785</v>
      </c>
      <c r="H24" s="277" t="s">
        <v>2311</v>
      </c>
      <c r="X24" s="269"/>
    </row>
    <row r="25" ht="12.75" customHeight="1">
      <c r="A25" s="266"/>
      <c r="B25" s="314" t="s">
        <v>170</v>
      </c>
      <c r="C25" s="315">
        <v>11.7</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2.7</v>
      </c>
      <c r="D28" s="250"/>
      <c r="E28" s="276">
        <v>1.5</v>
      </c>
      <c r="F28" s="277">
        <v>1.5056</v>
      </c>
      <c r="G28" s="277">
        <v>0.58408</v>
      </c>
      <c r="H28" s="277" t="s">
        <v>2311</v>
      </c>
      <c r="X28" s="269"/>
    </row>
    <row r="29" ht="12.75" customHeight="1">
      <c r="A29" s="266"/>
      <c r="B29" s="318" t="s">
        <v>133</v>
      </c>
      <c r="C29" s="319">
        <v>-0.4577</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species'!AB10</f>
        <v>0.0000087229</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1.573681171</v>
      </c>
      <c r="E35" s="276"/>
      <c r="F35" s="277"/>
      <c r="G35" s="277"/>
      <c r="H35" s="277"/>
      <c r="X35" s="269"/>
    </row>
    <row r="36" ht="12.75" customHeight="1">
      <c r="A36" s="330" t="s">
        <v>117</v>
      </c>
      <c r="B36" s="338"/>
      <c r="C36" s="339">
        <f>C31/C35</f>
        <v>0.000005542990638</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species'!AB5</f>
        <v>545</v>
      </c>
      <c r="E39" s="276" t="s">
        <v>2324</v>
      </c>
      <c r="F39" s="277">
        <v>995.76</v>
      </c>
      <c r="G39" s="277">
        <v>764.3</v>
      </c>
      <c r="H39" s="277"/>
      <c r="X39" s="269"/>
    </row>
    <row r="40" ht="12.75" customHeight="1">
      <c r="A40" s="350" t="s">
        <v>2339</v>
      </c>
      <c r="B40" s="351"/>
      <c r="C40" s="352">
        <f>C39/2</f>
        <v>272.5</v>
      </c>
      <c r="E40" s="353" t="s">
        <v>2340</v>
      </c>
      <c r="F40" s="277"/>
      <c r="G40" s="277"/>
      <c r="H40" s="277"/>
      <c r="J40" s="354" t="s">
        <v>2341</v>
      </c>
      <c r="K40" s="355">
        <f t="array" ref="K40">INDEX(J:J,MATCH("True",P:P,0))</f>
        <v>9</v>
      </c>
      <c r="L40" s="356">
        <f>'All species'!AB30</f>
        <v>9</v>
      </c>
      <c r="X40" s="269"/>
    </row>
    <row r="41" ht="12.75" customHeight="1">
      <c r="A41" s="382" t="s">
        <v>2342</v>
      </c>
      <c r="B41" s="351"/>
      <c r="C41" s="352">
        <f>'All species'!AB6</f>
        <v>11.24</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385">
        <f>C31</f>
        <v>0.0000087229</v>
      </c>
      <c r="L45" s="250">
        <f>K45</f>
        <v>0.0000087229</v>
      </c>
      <c r="M45" s="250">
        <f>L45*C44</f>
        <v>0.000008635671</v>
      </c>
      <c r="N45" s="250">
        <f t="shared" ref="N45:N146" si="1">($C$19*(S45^$C$20))-$C$21</f>
        <v>0.03841752684</v>
      </c>
      <c r="O45" s="250">
        <f t="shared" ref="O45:O146" si="2">$C$24+($C$25*(LN(S45)))</f>
        <v>-58.20298552</v>
      </c>
      <c r="P45" s="250" t="str">
        <f t="shared" ref="P45:P146" si="3">IF(P44="True", "True", IF(O45&gt;N45,"True","False"))</f>
        <v>False</v>
      </c>
      <c r="Q45" s="250">
        <f t="shared" ref="Q45:Q146" si="4">IF(P45="True", O45, N45)</f>
        <v>0.03841752684</v>
      </c>
      <c r="R45" s="250">
        <f>L45-M45</f>
        <v>0.000000087229</v>
      </c>
      <c r="S45" s="250">
        <f t="shared" ref="S45:S146" si="5">$C$15*(M45^$C$16)</f>
        <v>0.0003735877142</v>
      </c>
      <c r="T45" s="250">
        <f t="shared" ref="T45:T146" si="6">(((R45/$C$41)/$C$44)^0.5)*0.7071067812</f>
        <v>0.00006260581825</v>
      </c>
      <c r="U45" s="250">
        <f t="shared" ref="U45:U146" si="7">(((R45/$C$38)/$C$42)/2)</f>
        <v>0.0000001595641075</v>
      </c>
      <c r="V45" s="368">
        <f t="shared" ref="V45:V146" si="8">0.79*((($C$41*1000000000)/(9.81*$C$39))^0.33)*(S45^0.6667)</f>
        <v>0.4999568149</v>
      </c>
      <c r="W45" s="250" t="str">
        <f t="shared" ref="W45:W146" si="9">IF(Q45&gt;V45,"True","False")</f>
        <v>False</v>
      </c>
      <c r="X45" s="269">
        <f t="shared" ref="X45:X146" si="10">$C$33*(K45^$C$34)</f>
        <v>0.0000002786497266</v>
      </c>
    </row>
    <row r="46" ht="12.75" customHeight="1">
      <c r="A46" s="370" t="s">
        <v>2361</v>
      </c>
      <c r="C46" s="356">
        <f>'All species'!AB33</f>
        <v>1</v>
      </c>
      <c r="J46" s="368">
        <f t="shared" ref="J46:J146" si="11">J45+1</f>
        <v>1</v>
      </c>
      <c r="K46" s="250">
        <f t="shared" ref="K46:K146" si="12">$C$28*(R45^$C$29)*U45</f>
        <v>0.0007334296795</v>
      </c>
      <c r="L46" s="250">
        <f t="shared" ref="L46:L146" si="13">M45+R45+K46</f>
        <v>0.0007421525795</v>
      </c>
      <c r="M46" s="250">
        <f t="shared" ref="M46:M146" si="14">M45+($C$3*(K46^$C$4))</f>
        <v>0.0003962739676</v>
      </c>
      <c r="N46" s="250">
        <f t="shared" si="1"/>
        <v>0.1590587821</v>
      </c>
      <c r="O46" s="250">
        <f t="shared" si="2"/>
        <v>-40.74869348</v>
      </c>
      <c r="P46" s="250" t="str">
        <f t="shared" si="3"/>
        <v>False</v>
      </c>
      <c r="Q46" s="250">
        <f t="shared" si="4"/>
        <v>0.1590587821</v>
      </c>
      <c r="R46" s="250">
        <f t="shared" ref="R46:R146" si="15">IF(P46="False",$C$7*(M46^$C$8),$C$11*(M46^$C$12))</f>
        <v>0.000143763977</v>
      </c>
      <c r="S46" s="250">
        <f t="shared" si="5"/>
        <v>0.001660663755</v>
      </c>
      <c r="T46" s="250">
        <f t="shared" si="6"/>
        <v>0.002541612211</v>
      </c>
      <c r="U46" s="250">
        <f t="shared" si="7"/>
        <v>0.0002629810118</v>
      </c>
      <c r="V46" s="368">
        <f t="shared" si="8"/>
        <v>1.351699552</v>
      </c>
      <c r="W46" s="250" t="str">
        <f t="shared" si="9"/>
        <v>False</v>
      </c>
      <c r="X46" s="269">
        <f t="shared" si="10"/>
        <v>0.00003612427688</v>
      </c>
    </row>
    <row r="47" ht="12.75" customHeight="1">
      <c r="A47" s="370" t="s">
        <v>2362</v>
      </c>
      <c r="C47" s="356">
        <f>'All species'!AB34</f>
        <v>3</v>
      </c>
      <c r="J47" s="368">
        <f t="shared" si="11"/>
        <v>2</v>
      </c>
      <c r="K47" s="250">
        <f t="shared" si="12"/>
        <v>0.04073162299</v>
      </c>
      <c r="L47" s="250">
        <f t="shared" si="13"/>
        <v>0.04127166093</v>
      </c>
      <c r="M47" s="250">
        <f t="shared" si="14"/>
        <v>0.02604485268</v>
      </c>
      <c r="N47" s="250">
        <f t="shared" si="1"/>
        <v>0.7525275042</v>
      </c>
      <c r="O47" s="250">
        <f t="shared" si="2"/>
        <v>-21.65551348</v>
      </c>
      <c r="P47" s="250" t="str">
        <f t="shared" si="3"/>
        <v>False</v>
      </c>
      <c r="Q47" s="250">
        <f t="shared" si="4"/>
        <v>0.7525275042</v>
      </c>
      <c r="R47" s="250">
        <f t="shared" si="15"/>
        <v>0.008386316315</v>
      </c>
      <c r="S47" s="250">
        <f t="shared" si="5"/>
        <v>0.008491902828</v>
      </c>
      <c r="T47" s="250">
        <f t="shared" si="6"/>
        <v>0.0194119815</v>
      </c>
      <c r="U47" s="250">
        <f t="shared" si="7"/>
        <v>0.01534071327</v>
      </c>
      <c r="V47" s="368">
        <f t="shared" si="8"/>
        <v>4.012231654</v>
      </c>
      <c r="W47" s="250" t="str">
        <f t="shared" si="9"/>
        <v>False</v>
      </c>
      <c r="X47" s="269">
        <f t="shared" si="10"/>
        <v>0.002970415498</v>
      </c>
    </row>
    <row r="48" ht="12.75" customHeight="1">
      <c r="A48" s="266"/>
      <c r="J48" s="368">
        <f t="shared" si="11"/>
        <v>3</v>
      </c>
      <c r="K48" s="250">
        <f t="shared" si="12"/>
        <v>0.3694798518</v>
      </c>
      <c r="L48" s="250">
        <f t="shared" si="13"/>
        <v>0.4039110208</v>
      </c>
      <c r="M48" s="250">
        <f t="shared" si="14"/>
        <v>0.2821841915</v>
      </c>
      <c r="N48" s="250">
        <f t="shared" si="1"/>
        <v>1.822938662</v>
      </c>
      <c r="O48" s="250">
        <f t="shared" si="2"/>
        <v>-10.78598505</v>
      </c>
      <c r="P48" s="250" t="str">
        <f t="shared" si="3"/>
        <v>False</v>
      </c>
      <c r="Q48" s="250">
        <f t="shared" si="4"/>
        <v>1.822938662</v>
      </c>
      <c r="R48" s="250">
        <f t="shared" si="15"/>
        <v>0.0848965236</v>
      </c>
      <c r="S48" s="250">
        <f t="shared" si="5"/>
        <v>0.02150171341</v>
      </c>
      <c r="T48" s="250">
        <f t="shared" si="6"/>
        <v>0.06176311661</v>
      </c>
      <c r="U48" s="250">
        <f t="shared" si="7"/>
        <v>0.1552974128</v>
      </c>
      <c r="V48" s="368">
        <f t="shared" si="8"/>
        <v>7.453807128</v>
      </c>
      <c r="W48" s="250" t="str">
        <f t="shared" si="9"/>
        <v>False</v>
      </c>
      <c r="X48" s="269">
        <f t="shared" si="10"/>
        <v>0.03342254652</v>
      </c>
    </row>
    <row r="49" ht="12.75" customHeight="1">
      <c r="A49" s="266"/>
      <c r="J49" s="368">
        <f t="shared" si="11"/>
        <v>4</v>
      </c>
      <c r="K49" s="250">
        <f t="shared" si="12"/>
        <v>1.296507622</v>
      </c>
      <c r="L49" s="250">
        <f t="shared" si="13"/>
        <v>1.663588337</v>
      </c>
      <c r="M49" s="250">
        <f t="shared" si="14"/>
        <v>1.231543545</v>
      </c>
      <c r="N49" s="250">
        <f t="shared" si="1"/>
        <v>3.150564566</v>
      </c>
      <c r="O49" s="250">
        <f t="shared" si="2"/>
        <v>-4.064372554</v>
      </c>
      <c r="P49" s="250" t="str">
        <f t="shared" si="3"/>
        <v>False</v>
      </c>
      <c r="Q49" s="250">
        <f t="shared" si="4"/>
        <v>3.150564566</v>
      </c>
      <c r="R49" s="250">
        <f t="shared" si="15"/>
        <v>0.3552788562</v>
      </c>
      <c r="S49" s="250">
        <f t="shared" si="5"/>
        <v>0.03819212795</v>
      </c>
      <c r="T49" s="250">
        <f t="shared" si="6"/>
        <v>0.1263481625</v>
      </c>
      <c r="U49" s="250">
        <f t="shared" si="7"/>
        <v>0.6498957181</v>
      </c>
      <c r="V49" s="368">
        <f t="shared" si="8"/>
        <v>10.93252114</v>
      </c>
      <c r="W49" s="250" t="str">
        <f t="shared" si="9"/>
        <v>False</v>
      </c>
      <c r="X49" s="269">
        <f t="shared" si="10"/>
        <v>0.1325831574</v>
      </c>
    </row>
    <row r="50" ht="12.75" customHeight="1">
      <c r="A50" s="266"/>
      <c r="J50" s="368">
        <f t="shared" si="11"/>
        <v>5</v>
      </c>
      <c r="K50" s="250">
        <f t="shared" si="12"/>
        <v>2.817810887</v>
      </c>
      <c r="L50" s="250">
        <f t="shared" si="13"/>
        <v>4.404633289</v>
      </c>
      <c r="M50" s="250">
        <f t="shared" si="14"/>
        <v>3.365898101</v>
      </c>
      <c r="N50" s="250">
        <f t="shared" si="1"/>
        <v>4.576434842</v>
      </c>
      <c r="O50" s="250">
        <f t="shared" si="2"/>
        <v>0.5221592642</v>
      </c>
      <c r="P50" s="250" t="str">
        <f t="shared" si="3"/>
        <v>False</v>
      </c>
      <c r="Q50" s="250">
        <f t="shared" si="4"/>
        <v>4.576434842</v>
      </c>
      <c r="R50" s="250">
        <f t="shared" si="15"/>
        <v>0.9435740633</v>
      </c>
      <c r="S50" s="250">
        <f t="shared" si="5"/>
        <v>0.05652260724</v>
      </c>
      <c r="T50" s="250">
        <f t="shared" si="6"/>
        <v>0.2059075383</v>
      </c>
      <c r="U50" s="250">
        <f t="shared" si="7"/>
        <v>1.726037823</v>
      </c>
      <c r="V50" s="368">
        <f t="shared" si="8"/>
        <v>14.19792532</v>
      </c>
      <c r="W50" s="250" t="str">
        <f t="shared" si="9"/>
        <v>False</v>
      </c>
      <c r="X50" s="269">
        <f t="shared" si="10"/>
        <v>0.3108589589</v>
      </c>
    </row>
    <row r="51" ht="12.75" customHeight="1">
      <c r="A51" s="266"/>
      <c r="J51" s="368">
        <f t="shared" si="11"/>
        <v>6</v>
      </c>
      <c r="K51" s="250">
        <f t="shared" si="12"/>
        <v>4.785850188</v>
      </c>
      <c r="L51" s="250">
        <f t="shared" si="13"/>
        <v>9.095322352</v>
      </c>
      <c r="M51" s="250">
        <f t="shared" si="14"/>
        <v>7.075641601</v>
      </c>
      <c r="N51" s="250">
        <f t="shared" si="1"/>
        <v>6.030320113</v>
      </c>
      <c r="O51" s="250">
        <f t="shared" si="2"/>
        <v>3.911392336</v>
      </c>
      <c r="P51" s="250" t="str">
        <f t="shared" si="3"/>
        <v>False</v>
      </c>
      <c r="Q51" s="250">
        <f t="shared" si="4"/>
        <v>6.030320113</v>
      </c>
      <c r="R51" s="250">
        <f t="shared" si="15"/>
        <v>1.941980697</v>
      </c>
      <c r="S51" s="250">
        <f t="shared" si="5"/>
        <v>0.07551404961</v>
      </c>
      <c r="T51" s="250">
        <f t="shared" si="6"/>
        <v>0.2953974239</v>
      </c>
      <c r="U51" s="250">
        <f t="shared" si="7"/>
        <v>3.552378414</v>
      </c>
      <c r="V51" s="368">
        <f t="shared" si="8"/>
        <v>17.2226297</v>
      </c>
      <c r="W51" s="250" t="str">
        <f t="shared" si="9"/>
        <v>False</v>
      </c>
      <c r="X51" s="269">
        <f t="shared" si="10"/>
        <v>0.5560146851</v>
      </c>
    </row>
    <row r="52" ht="12.75" customHeight="1">
      <c r="A52" s="266"/>
      <c r="J52" s="250">
        <f t="shared" si="11"/>
        <v>7</v>
      </c>
      <c r="K52" s="250">
        <f t="shared" si="12"/>
        <v>7.078696492</v>
      </c>
      <c r="L52" s="250">
        <f t="shared" si="13"/>
        <v>16.09631879</v>
      </c>
      <c r="M52" s="250">
        <f t="shared" si="14"/>
        <v>12.65712737</v>
      </c>
      <c r="N52" s="250">
        <f t="shared" si="1"/>
        <v>7.483854256</v>
      </c>
      <c r="O52" s="250">
        <f t="shared" si="2"/>
        <v>6.564350261</v>
      </c>
      <c r="P52" s="250" t="str">
        <f t="shared" si="3"/>
        <v>False</v>
      </c>
      <c r="Q52" s="250">
        <f t="shared" si="4"/>
        <v>7.483854256</v>
      </c>
      <c r="R52" s="250">
        <f t="shared" si="15"/>
        <v>3.416772057</v>
      </c>
      <c r="S52" s="250">
        <f t="shared" si="5"/>
        <v>0.09473346029</v>
      </c>
      <c r="T52" s="250">
        <f t="shared" si="6"/>
        <v>0.3918250996</v>
      </c>
      <c r="U52" s="250">
        <f t="shared" si="7"/>
        <v>6.250148274</v>
      </c>
      <c r="V52" s="368">
        <f t="shared" si="8"/>
        <v>20.0333313</v>
      </c>
      <c r="W52" s="250" t="str">
        <f t="shared" si="9"/>
        <v>False</v>
      </c>
      <c r="X52" s="269">
        <f t="shared" si="10"/>
        <v>0.8544543926</v>
      </c>
    </row>
    <row r="53" ht="12.75" customHeight="1">
      <c r="A53" s="266"/>
      <c r="J53" s="250">
        <f t="shared" si="11"/>
        <v>8</v>
      </c>
      <c r="K53" s="250">
        <f t="shared" si="12"/>
        <v>9.616522194</v>
      </c>
      <c r="L53" s="250">
        <f t="shared" si="13"/>
        <v>25.69042162</v>
      </c>
      <c r="M53" s="250">
        <f t="shared" si="14"/>
        <v>20.34163756</v>
      </c>
      <c r="N53" s="250">
        <f t="shared" si="1"/>
        <v>8.925587975</v>
      </c>
      <c r="O53" s="250">
        <f t="shared" si="2"/>
        <v>8.728682781</v>
      </c>
      <c r="P53" s="250" t="str">
        <f t="shared" si="3"/>
        <v>False</v>
      </c>
      <c r="Q53" s="250">
        <f t="shared" si="4"/>
        <v>8.925587975</v>
      </c>
      <c r="R53" s="250">
        <f t="shared" si="15"/>
        <v>5.417442638</v>
      </c>
      <c r="S53" s="250">
        <f t="shared" si="5"/>
        <v>0.1139834147</v>
      </c>
      <c r="T53" s="250">
        <f t="shared" si="6"/>
        <v>0.4933798516</v>
      </c>
      <c r="U53" s="250">
        <f t="shared" si="7"/>
        <v>9.909885467</v>
      </c>
      <c r="V53" s="368">
        <f t="shared" si="8"/>
        <v>22.66285879</v>
      </c>
      <c r="W53" s="250" t="str">
        <f t="shared" si="9"/>
        <v>False</v>
      </c>
      <c r="X53" s="269">
        <f t="shared" si="10"/>
        <v>1.196063009</v>
      </c>
    </row>
    <row r="54" ht="12.75" customHeight="1">
      <c r="A54" s="266"/>
      <c r="J54" s="250">
        <f t="shared" si="11"/>
        <v>9</v>
      </c>
      <c r="K54" s="250">
        <f t="shared" si="12"/>
        <v>12.34737785</v>
      </c>
      <c r="L54" s="250">
        <f t="shared" si="13"/>
        <v>38.10645805</v>
      </c>
      <c r="M54" s="250">
        <f t="shared" si="14"/>
        <v>30.31647813</v>
      </c>
      <c r="N54" s="250">
        <f t="shared" si="1"/>
        <v>10.3510536</v>
      </c>
      <c r="O54" s="250">
        <f t="shared" si="2"/>
        <v>10.54892997</v>
      </c>
      <c r="P54" s="250" t="str">
        <f t="shared" si="3"/>
        <v>True</v>
      </c>
      <c r="Q54" s="250">
        <f t="shared" si="4"/>
        <v>10.54892997</v>
      </c>
      <c r="R54" s="250">
        <f t="shared" si="15"/>
        <v>7.531498097</v>
      </c>
      <c r="S54" s="250">
        <f t="shared" si="5"/>
        <v>0.1331704166</v>
      </c>
      <c r="T54" s="250">
        <f t="shared" si="6"/>
        <v>0.5817346528</v>
      </c>
      <c r="U54" s="250">
        <f t="shared" si="7"/>
        <v>13.77703255</v>
      </c>
      <c r="V54" s="368">
        <f t="shared" si="8"/>
        <v>25.13975311</v>
      </c>
      <c r="W54" s="250" t="str">
        <f t="shared" si="9"/>
        <v>False</v>
      </c>
      <c r="X54" s="269">
        <f t="shared" si="10"/>
        <v>1.573681171</v>
      </c>
    </row>
    <row r="55" ht="12.75" customHeight="1">
      <c r="A55" s="266"/>
      <c r="I55" s="371"/>
      <c r="J55" s="371">
        <f t="shared" si="11"/>
        <v>10</v>
      </c>
      <c r="K55" s="250">
        <f t="shared" si="12"/>
        <v>14.76287169</v>
      </c>
      <c r="L55" s="250">
        <f t="shared" si="13"/>
        <v>52.61084792</v>
      </c>
      <c r="M55" s="250">
        <f t="shared" si="14"/>
        <v>42.33594654</v>
      </c>
      <c r="N55" s="250">
        <f t="shared" si="1"/>
        <v>11.71757702</v>
      </c>
      <c r="O55" s="250">
        <f t="shared" si="2"/>
        <v>12.07231325</v>
      </c>
      <c r="P55" s="250" t="str">
        <f t="shared" si="3"/>
        <v>True</v>
      </c>
      <c r="Q55" s="250">
        <f t="shared" si="4"/>
        <v>12.07231325</v>
      </c>
      <c r="R55" s="250">
        <f t="shared" si="15"/>
        <v>9.544144805</v>
      </c>
      <c r="S55" s="250">
        <f t="shared" si="5"/>
        <v>0.151689146</v>
      </c>
      <c r="T55" s="250">
        <f t="shared" si="6"/>
        <v>0.654866477</v>
      </c>
      <c r="U55" s="250">
        <f t="shared" si="7"/>
        <v>17.45867713</v>
      </c>
      <c r="V55" s="368">
        <f t="shared" si="8"/>
        <v>27.41957539</v>
      </c>
      <c r="W55" s="250" t="str">
        <f t="shared" si="9"/>
        <v>False</v>
      </c>
      <c r="X55" s="269">
        <f t="shared" si="10"/>
        <v>1.914670275</v>
      </c>
    </row>
    <row r="56" ht="12.75" customHeight="1">
      <c r="A56" s="266"/>
      <c r="J56" s="250">
        <f t="shared" si="11"/>
        <v>11</v>
      </c>
      <c r="K56" s="250">
        <f t="shared" si="12"/>
        <v>16.78608677</v>
      </c>
      <c r="L56" s="250">
        <f t="shared" si="13"/>
        <v>68.66617811</v>
      </c>
      <c r="M56" s="250">
        <f t="shared" si="14"/>
        <v>56.07939843</v>
      </c>
      <c r="N56" s="250">
        <f t="shared" si="1"/>
        <v>13.00691281</v>
      </c>
      <c r="O56" s="250">
        <f t="shared" si="2"/>
        <v>13.35477476</v>
      </c>
      <c r="P56" s="250" t="str">
        <f t="shared" si="3"/>
        <v>True</v>
      </c>
      <c r="Q56" s="250">
        <f t="shared" si="4"/>
        <v>13.35477476</v>
      </c>
      <c r="R56" s="250">
        <f t="shared" si="15"/>
        <v>11.65000565</v>
      </c>
      <c r="S56" s="250">
        <f t="shared" si="5"/>
        <v>0.169261597</v>
      </c>
      <c r="T56" s="250">
        <f t="shared" si="6"/>
        <v>0.7235146298</v>
      </c>
      <c r="U56" s="250">
        <f t="shared" si="7"/>
        <v>21.31083416</v>
      </c>
      <c r="V56" s="368">
        <f t="shared" si="8"/>
        <v>29.49838665</v>
      </c>
      <c r="W56" s="250" t="str">
        <f t="shared" si="9"/>
        <v>False</v>
      </c>
      <c r="X56" s="269">
        <f t="shared" si="10"/>
        <v>2.204561327</v>
      </c>
    </row>
    <row r="57" ht="12.75" customHeight="1">
      <c r="A57" s="266"/>
      <c r="J57" s="250">
        <f t="shared" si="11"/>
        <v>12</v>
      </c>
      <c r="K57" s="250">
        <f t="shared" si="12"/>
        <v>18.70280481</v>
      </c>
      <c r="L57" s="250">
        <f t="shared" si="13"/>
        <v>86.43220888</v>
      </c>
      <c r="M57" s="250">
        <f t="shared" si="14"/>
        <v>71.46450261</v>
      </c>
      <c r="N57" s="250">
        <f t="shared" si="1"/>
        <v>14.23212631</v>
      </c>
      <c r="O57" s="250">
        <f t="shared" si="2"/>
        <v>14.4606971</v>
      </c>
      <c r="P57" s="250" t="str">
        <f t="shared" si="3"/>
        <v>True</v>
      </c>
      <c r="Q57" s="250">
        <f t="shared" si="4"/>
        <v>14.4606971</v>
      </c>
      <c r="R57" s="250">
        <f t="shared" si="15"/>
        <v>13.8355267</v>
      </c>
      <c r="S57" s="250">
        <f t="shared" si="5"/>
        <v>0.1860413027</v>
      </c>
      <c r="T57" s="250">
        <f t="shared" si="6"/>
        <v>0.7884644154</v>
      </c>
      <c r="U57" s="250">
        <f t="shared" si="7"/>
        <v>25.30871006</v>
      </c>
      <c r="V57" s="368">
        <f t="shared" si="8"/>
        <v>31.41716002</v>
      </c>
      <c r="W57" s="250" t="str">
        <f t="shared" si="9"/>
        <v>False</v>
      </c>
      <c r="X57" s="269">
        <f t="shared" si="10"/>
        <v>2.482373853</v>
      </c>
    </row>
    <row r="58" ht="12.75" customHeight="1">
      <c r="A58" s="266"/>
      <c r="J58" s="250">
        <f t="shared" si="11"/>
        <v>13</v>
      </c>
      <c r="K58" s="250">
        <f t="shared" si="12"/>
        <v>20.53052449</v>
      </c>
      <c r="L58" s="250">
        <f t="shared" si="13"/>
        <v>105.8305538</v>
      </c>
      <c r="M58" s="250">
        <f t="shared" si="14"/>
        <v>88.42190213</v>
      </c>
      <c r="N58" s="250">
        <f t="shared" si="1"/>
        <v>15.40302038</v>
      </c>
      <c r="O58" s="250">
        <f t="shared" si="2"/>
        <v>15.43198542</v>
      </c>
      <c r="P58" s="250" t="str">
        <f t="shared" si="3"/>
        <v>True</v>
      </c>
      <c r="Q58" s="250">
        <f t="shared" si="4"/>
        <v>15.43198542</v>
      </c>
      <c r="R58" s="250">
        <f t="shared" si="15"/>
        <v>16.09070418</v>
      </c>
      <c r="S58" s="250">
        <f t="shared" si="5"/>
        <v>0.2021449072</v>
      </c>
      <c r="T58" s="250">
        <f t="shared" si="6"/>
        <v>0.850299208</v>
      </c>
      <c r="U58" s="250">
        <f t="shared" si="7"/>
        <v>29.43400533</v>
      </c>
      <c r="V58" s="368">
        <f t="shared" si="8"/>
        <v>33.20502009</v>
      </c>
      <c r="W58" s="250" t="str">
        <f t="shared" si="9"/>
        <v>False</v>
      </c>
      <c r="X58" s="269">
        <f t="shared" si="10"/>
        <v>2.749898644</v>
      </c>
    </row>
    <row r="59" ht="12.75" customHeight="1">
      <c r="A59" s="266"/>
      <c r="J59" s="250">
        <f t="shared" si="11"/>
        <v>14</v>
      </c>
      <c r="K59" s="250">
        <f t="shared" si="12"/>
        <v>22.28249038</v>
      </c>
      <c r="L59" s="250">
        <f t="shared" si="13"/>
        <v>126.7950967</v>
      </c>
      <c r="M59" s="250">
        <f t="shared" si="14"/>
        <v>106.8921835</v>
      </c>
      <c r="N59" s="250">
        <f t="shared" si="1"/>
        <v>16.52714331</v>
      </c>
      <c r="O59" s="250">
        <f t="shared" si="2"/>
        <v>16.2973591</v>
      </c>
      <c r="P59" s="250" t="str">
        <f t="shared" si="3"/>
        <v>True</v>
      </c>
      <c r="Q59" s="250">
        <f t="shared" si="4"/>
        <v>16.2973591</v>
      </c>
      <c r="R59" s="250">
        <f t="shared" si="15"/>
        <v>18.4078586</v>
      </c>
      <c r="S59" s="250">
        <f t="shared" si="5"/>
        <v>0.2176630805</v>
      </c>
      <c r="T59" s="250">
        <f t="shared" si="6"/>
        <v>0.9094647775</v>
      </c>
      <c r="U59" s="250">
        <f t="shared" si="7"/>
        <v>33.67267225</v>
      </c>
      <c r="V59" s="368">
        <f t="shared" si="8"/>
        <v>34.8834526</v>
      </c>
      <c r="W59" s="250" t="str">
        <f t="shared" si="9"/>
        <v>False</v>
      </c>
      <c r="X59" s="269">
        <f t="shared" si="10"/>
        <v>3.008534127</v>
      </c>
    </row>
    <row r="60" ht="12.75" customHeight="1">
      <c r="A60" s="266"/>
      <c r="I60" s="371"/>
      <c r="J60" s="371">
        <f t="shared" si="11"/>
        <v>15</v>
      </c>
      <c r="K60" s="250">
        <f t="shared" si="12"/>
        <v>23.96896884</v>
      </c>
      <c r="L60" s="250">
        <f t="shared" si="13"/>
        <v>149.269011</v>
      </c>
      <c r="M60" s="250">
        <f t="shared" si="14"/>
        <v>126.8237131</v>
      </c>
      <c r="N60" s="250">
        <f t="shared" si="1"/>
        <v>17.61044167</v>
      </c>
      <c r="O60" s="250">
        <f t="shared" si="2"/>
        <v>17.07731964</v>
      </c>
      <c r="P60" s="250" t="str">
        <f t="shared" si="3"/>
        <v>True</v>
      </c>
      <c r="Q60" s="250">
        <f t="shared" si="4"/>
        <v>17.07731964</v>
      </c>
      <c r="R60" s="250">
        <f t="shared" si="15"/>
        <v>20.7809105</v>
      </c>
      <c r="S60" s="250">
        <f t="shared" si="5"/>
        <v>0.2326677938</v>
      </c>
      <c r="T60" s="250">
        <f t="shared" si="6"/>
        <v>0.9663101365</v>
      </c>
      <c r="U60" s="250">
        <f t="shared" si="7"/>
        <v>38.01358994</v>
      </c>
      <c r="V60" s="368">
        <f t="shared" si="8"/>
        <v>36.46879623</v>
      </c>
      <c r="W60" s="250" t="str">
        <f t="shared" si="9"/>
        <v>False</v>
      </c>
      <c r="X60" s="269">
        <f t="shared" si="10"/>
        <v>3.259389415</v>
      </c>
    </row>
    <row r="61" ht="12.75" customHeight="1">
      <c r="A61" s="266"/>
      <c r="J61" s="250">
        <f t="shared" si="11"/>
        <v>16</v>
      </c>
      <c r="K61" s="250">
        <f t="shared" si="12"/>
        <v>25.5980908</v>
      </c>
      <c r="L61" s="250">
        <f t="shared" si="13"/>
        <v>173.2027144</v>
      </c>
      <c r="M61" s="250">
        <f t="shared" si="14"/>
        <v>148.1710642</v>
      </c>
      <c r="N61" s="250">
        <f t="shared" si="1"/>
        <v>18.65769382</v>
      </c>
      <c r="O61" s="250">
        <f t="shared" si="2"/>
        <v>17.78699263</v>
      </c>
      <c r="P61" s="250" t="str">
        <f t="shared" si="3"/>
        <v>True</v>
      </c>
      <c r="Q61" s="250">
        <f t="shared" si="4"/>
        <v>17.78699263</v>
      </c>
      <c r="R61" s="250">
        <f t="shared" si="15"/>
        <v>23.20492697</v>
      </c>
      <c r="S61" s="250">
        <f t="shared" si="5"/>
        <v>0.2472172412</v>
      </c>
      <c r="T61" s="250">
        <f t="shared" si="6"/>
        <v>1.021114286</v>
      </c>
      <c r="U61" s="250">
        <f t="shared" si="7"/>
        <v>42.44773483</v>
      </c>
      <c r="V61" s="368">
        <f t="shared" si="8"/>
        <v>37.97379156</v>
      </c>
      <c r="W61" s="250" t="str">
        <f t="shared" si="9"/>
        <v>False</v>
      </c>
      <c r="X61" s="269">
        <f t="shared" si="10"/>
        <v>3.503358762</v>
      </c>
    </row>
    <row r="62" ht="12.75" customHeight="1">
      <c r="A62" s="270"/>
      <c r="B62" s="371"/>
      <c r="C62" s="371"/>
      <c r="D62" s="371"/>
      <c r="E62" s="371"/>
      <c r="F62" s="371"/>
      <c r="G62" s="371"/>
      <c r="H62" s="371"/>
      <c r="J62" s="250">
        <f t="shared" si="11"/>
        <v>17</v>
      </c>
      <c r="K62" s="250">
        <f t="shared" si="12"/>
        <v>27.17641861</v>
      </c>
      <c r="L62" s="250">
        <f t="shared" si="13"/>
        <v>198.5524098</v>
      </c>
      <c r="M62" s="250">
        <f t="shared" si="14"/>
        <v>170.8938498</v>
      </c>
      <c r="N62" s="250">
        <f t="shared" si="1"/>
        <v>19.67280555</v>
      </c>
      <c r="O62" s="250">
        <f t="shared" si="2"/>
        <v>18.43784491</v>
      </c>
      <c r="P62" s="250" t="str">
        <f t="shared" si="3"/>
        <v>True</v>
      </c>
      <c r="Q62" s="250">
        <f t="shared" si="4"/>
        <v>18.43784491</v>
      </c>
      <c r="R62" s="250">
        <f t="shared" si="15"/>
        <v>25.67582395</v>
      </c>
      <c r="S62" s="250">
        <f t="shared" si="5"/>
        <v>0.2613592426</v>
      </c>
      <c r="T62" s="250">
        <f t="shared" si="6"/>
        <v>1.074104272</v>
      </c>
      <c r="U62" s="250">
        <f t="shared" si="7"/>
        <v>46.96763614</v>
      </c>
      <c r="V62" s="368">
        <f t="shared" si="8"/>
        <v>39.40858478</v>
      </c>
      <c r="W62" s="250" t="str">
        <f t="shared" si="9"/>
        <v>False</v>
      </c>
      <c r="X62" s="269">
        <f t="shared" si="10"/>
        <v>3.74117447</v>
      </c>
    </row>
    <row r="63" ht="12.75" customHeight="1">
      <c r="A63" s="266"/>
      <c r="J63" s="250">
        <f t="shared" si="11"/>
        <v>18</v>
      </c>
      <c r="K63" s="250">
        <f t="shared" si="12"/>
        <v>28.7093364</v>
      </c>
      <c r="L63" s="250">
        <f t="shared" si="13"/>
        <v>225.2790101</v>
      </c>
      <c r="M63" s="250">
        <f t="shared" si="14"/>
        <v>194.9558391</v>
      </c>
      <c r="N63" s="250">
        <f t="shared" si="1"/>
        <v>20.65901706</v>
      </c>
      <c r="O63" s="250">
        <f t="shared" si="2"/>
        <v>19.03876994</v>
      </c>
      <c r="P63" s="250" t="str">
        <f t="shared" si="3"/>
        <v>True</v>
      </c>
      <c r="Q63" s="250">
        <f t="shared" si="4"/>
        <v>19.03876994</v>
      </c>
      <c r="R63" s="250">
        <f t="shared" si="15"/>
        <v>28.19016314</v>
      </c>
      <c r="S63" s="250">
        <f t="shared" si="5"/>
        <v>0.275133651</v>
      </c>
      <c r="T63" s="250">
        <f t="shared" si="6"/>
        <v>1.125467721</v>
      </c>
      <c r="U63" s="250">
        <f t="shared" si="7"/>
        <v>51.56700434</v>
      </c>
      <c r="V63" s="368">
        <f t="shared" si="8"/>
        <v>40.78140163</v>
      </c>
      <c r="W63" s="250" t="str">
        <f t="shared" si="9"/>
        <v>False</v>
      </c>
      <c r="X63" s="269">
        <f t="shared" si="10"/>
        <v>3.973444713</v>
      </c>
    </row>
    <row r="64" ht="12.75" customHeight="1">
      <c r="A64" s="266"/>
      <c r="J64" s="250">
        <f t="shared" si="11"/>
        <v>19</v>
      </c>
      <c r="K64" s="250">
        <f t="shared" si="12"/>
        <v>30.20132525</v>
      </c>
      <c r="L64" s="250">
        <f t="shared" si="13"/>
        <v>253.3473275</v>
      </c>
      <c r="M64" s="250">
        <f t="shared" si="14"/>
        <v>220.3242755</v>
      </c>
      <c r="N64" s="250">
        <f t="shared" si="1"/>
        <v>21.61905125</v>
      </c>
      <c r="O64" s="250">
        <f t="shared" si="2"/>
        <v>19.59680017</v>
      </c>
      <c r="P64" s="250" t="str">
        <f t="shared" si="3"/>
        <v>True</v>
      </c>
      <c r="Q64" s="250">
        <f t="shared" si="4"/>
        <v>19.59680017</v>
      </c>
      <c r="R64" s="250">
        <f t="shared" si="15"/>
        <v>30.74500881</v>
      </c>
      <c r="S64" s="250">
        <f t="shared" si="5"/>
        <v>0.288574093</v>
      </c>
      <c r="T64" s="250">
        <f t="shared" si="6"/>
        <v>1.175361769</v>
      </c>
      <c r="U64" s="250">
        <f t="shared" si="7"/>
        <v>56.24046923</v>
      </c>
      <c r="V64" s="368">
        <f t="shared" si="8"/>
        <v>42.09901396</v>
      </c>
      <c r="W64" s="250" t="str">
        <f t="shared" si="9"/>
        <v>False</v>
      </c>
      <c r="X64" s="269">
        <f t="shared" si="10"/>
        <v>4.200680967</v>
      </c>
    </row>
    <row r="65" ht="12.75" customHeight="1">
      <c r="A65" s="266"/>
      <c r="I65" s="371"/>
      <c r="J65" s="371">
        <f t="shared" si="11"/>
        <v>20</v>
      </c>
      <c r="K65" s="250">
        <f t="shared" si="12"/>
        <v>31.65616167</v>
      </c>
      <c r="L65" s="250">
        <f t="shared" si="13"/>
        <v>282.725446</v>
      </c>
      <c r="M65" s="250">
        <f t="shared" si="14"/>
        <v>246.9693416</v>
      </c>
      <c r="N65" s="250">
        <f t="shared" si="1"/>
        <v>22.55522238</v>
      </c>
      <c r="O65" s="250">
        <f t="shared" si="2"/>
        <v>20.11758983</v>
      </c>
      <c r="P65" s="250" t="str">
        <f t="shared" si="3"/>
        <v>True</v>
      </c>
      <c r="Q65" s="250">
        <f t="shared" si="4"/>
        <v>20.11758983</v>
      </c>
      <c r="R65" s="250">
        <f t="shared" si="15"/>
        <v>33.337824</v>
      </c>
      <c r="S65" s="250">
        <f t="shared" si="5"/>
        <v>0.3017092519</v>
      </c>
      <c r="T65" s="250">
        <f t="shared" si="6"/>
        <v>1.223919556</v>
      </c>
      <c r="U65" s="250">
        <f t="shared" si="7"/>
        <v>60.98339006</v>
      </c>
      <c r="V65" s="368">
        <f t="shared" si="8"/>
        <v>43.36707131</v>
      </c>
      <c r="W65" s="250" t="str">
        <f t="shared" si="9"/>
        <v>False</v>
      </c>
      <c r="X65" s="269">
        <f t="shared" si="10"/>
        <v>4.423318228</v>
      </c>
    </row>
    <row r="66" ht="12.75" customHeight="1">
      <c r="A66" s="266"/>
      <c r="J66" s="250">
        <f t="shared" si="11"/>
        <v>21</v>
      </c>
      <c r="K66" s="250">
        <f t="shared" si="12"/>
        <v>33.07706359</v>
      </c>
      <c r="L66" s="250">
        <f t="shared" si="13"/>
        <v>313.3842292</v>
      </c>
      <c r="M66" s="250">
        <f t="shared" si="14"/>
        <v>274.8637329</v>
      </c>
      <c r="N66" s="250">
        <f t="shared" si="1"/>
        <v>23.46951712</v>
      </c>
      <c r="O66" s="250">
        <f t="shared" si="2"/>
        <v>20.60575132</v>
      </c>
      <c r="P66" s="250" t="str">
        <f t="shared" si="3"/>
        <v>True</v>
      </c>
      <c r="Q66" s="250">
        <f t="shared" si="4"/>
        <v>20.60575132</v>
      </c>
      <c r="R66" s="250">
        <f t="shared" si="15"/>
        <v>35.96639349</v>
      </c>
      <c r="S66" s="250">
        <f t="shared" si="5"/>
        <v>0.3145638311</v>
      </c>
      <c r="T66" s="250">
        <f t="shared" si="6"/>
        <v>1.271255061</v>
      </c>
      <c r="U66" s="250">
        <f t="shared" si="7"/>
        <v>65.79171465</v>
      </c>
      <c r="V66" s="368">
        <f t="shared" si="8"/>
        <v>44.59034198</v>
      </c>
      <c r="W66" s="250" t="str">
        <f t="shared" si="9"/>
        <v>False</v>
      </c>
      <c r="X66" s="269">
        <f t="shared" si="10"/>
        <v>4.641730155</v>
      </c>
    </row>
    <row r="67" ht="12.75" customHeight="1">
      <c r="A67" s="270"/>
      <c r="B67" s="371"/>
      <c r="C67" s="371"/>
      <c r="D67" s="371"/>
      <c r="E67" s="371"/>
      <c r="F67" s="371"/>
      <c r="G67" s="371"/>
      <c r="H67" s="371"/>
      <c r="J67" s="250">
        <f t="shared" si="11"/>
        <v>22</v>
      </c>
      <c r="K67" s="250">
        <f t="shared" si="12"/>
        <v>34.46679984</v>
      </c>
      <c r="L67" s="250">
        <f t="shared" si="13"/>
        <v>345.2969262</v>
      </c>
      <c r="M67" s="250">
        <f t="shared" si="14"/>
        <v>303.9823141</v>
      </c>
      <c r="N67" s="250">
        <f t="shared" si="1"/>
        <v>24.36365614</v>
      </c>
      <c r="O67" s="250">
        <f t="shared" si="2"/>
        <v>21.06509521</v>
      </c>
      <c r="P67" s="250" t="str">
        <f t="shared" si="3"/>
        <v>True</v>
      </c>
      <c r="Q67" s="250">
        <f t="shared" si="4"/>
        <v>21.06509521</v>
      </c>
      <c r="R67" s="250">
        <f t="shared" si="15"/>
        <v>38.62876548</v>
      </c>
      <c r="S67" s="250">
        <f t="shared" si="5"/>
        <v>0.32715929</v>
      </c>
      <c r="T67" s="250">
        <f t="shared" si="6"/>
        <v>1.317466751</v>
      </c>
      <c r="U67" s="250">
        <f t="shared" si="7"/>
        <v>70.66187263</v>
      </c>
      <c r="V67" s="368">
        <f t="shared" si="8"/>
        <v>45.77289197</v>
      </c>
      <c r="W67" s="250" t="str">
        <f t="shared" si="9"/>
        <v>False</v>
      </c>
      <c r="X67" s="269">
        <f t="shared" si="10"/>
        <v>4.856240587</v>
      </c>
    </row>
    <row r="68" ht="12.75" customHeight="1">
      <c r="A68" s="266"/>
      <c r="J68" s="250">
        <f t="shared" si="11"/>
        <v>23</v>
      </c>
      <c r="K68" s="250">
        <f t="shared" si="12"/>
        <v>35.82777353</v>
      </c>
      <c r="L68" s="250">
        <f t="shared" si="13"/>
        <v>378.4388531</v>
      </c>
      <c r="M68" s="250">
        <f t="shared" si="14"/>
        <v>334.3018375</v>
      </c>
      <c r="N68" s="250">
        <f t="shared" si="1"/>
        <v>25.23914156</v>
      </c>
      <c r="O68" s="250">
        <f t="shared" si="2"/>
        <v>21.49880512</v>
      </c>
      <c r="P68" s="250" t="str">
        <f t="shared" si="3"/>
        <v>True</v>
      </c>
      <c r="Q68" s="250">
        <f t="shared" si="4"/>
        <v>21.49880512</v>
      </c>
      <c r="R68" s="250">
        <f t="shared" si="15"/>
        <v>41.32320654</v>
      </c>
      <c r="S68" s="250">
        <f t="shared" si="5"/>
        <v>0.3395144133</v>
      </c>
      <c r="T68" s="250">
        <f t="shared" si="6"/>
        <v>1.362640385</v>
      </c>
      <c r="U68" s="250">
        <f t="shared" si="7"/>
        <v>75.59069313</v>
      </c>
      <c r="V68" s="368">
        <f t="shared" si="8"/>
        <v>46.91822011</v>
      </c>
      <c r="W68" s="250" t="str">
        <f t="shared" si="9"/>
        <v>False</v>
      </c>
      <c r="X68" s="269">
        <f t="shared" si="10"/>
        <v>5.067132434</v>
      </c>
    </row>
    <row r="69" ht="12.75" customHeight="1">
      <c r="A69" s="266"/>
      <c r="J69" s="250">
        <f t="shared" si="11"/>
        <v>24</v>
      </c>
      <c r="K69" s="250">
        <f t="shared" si="12"/>
        <v>37.16208665</v>
      </c>
      <c r="L69" s="250">
        <f t="shared" si="13"/>
        <v>412.7871307</v>
      </c>
      <c r="M69" s="250">
        <f t="shared" si="14"/>
        <v>365.800711</v>
      </c>
      <c r="N69" s="250">
        <f t="shared" si="1"/>
        <v>26.09729409</v>
      </c>
      <c r="O69" s="250">
        <f t="shared" si="2"/>
        <v>21.90956757</v>
      </c>
      <c r="P69" s="250" t="str">
        <f t="shared" si="3"/>
        <v>True</v>
      </c>
      <c r="Q69" s="250">
        <f t="shared" si="4"/>
        <v>21.90956757</v>
      </c>
      <c r="R69" s="250">
        <f t="shared" si="15"/>
        <v>44.04816635</v>
      </c>
      <c r="S69" s="250">
        <f t="shared" si="5"/>
        <v>0.3516457588</v>
      </c>
      <c r="T69" s="250">
        <f t="shared" si="6"/>
        <v>1.406851203</v>
      </c>
      <c r="U69" s="250">
        <f t="shared" si="7"/>
        <v>80.57534021</v>
      </c>
      <c r="V69" s="368">
        <f t="shared" si="8"/>
        <v>48.02936172</v>
      </c>
      <c r="W69" s="250" t="str">
        <f t="shared" si="9"/>
        <v>False</v>
      </c>
      <c r="X69" s="269">
        <f t="shared" si="10"/>
        <v>5.274654634</v>
      </c>
    </row>
    <row r="70" ht="12.75" customHeight="1">
      <c r="A70" s="266"/>
      <c r="I70" s="371"/>
      <c r="J70" s="371">
        <f t="shared" si="11"/>
        <v>25</v>
      </c>
      <c r="K70" s="250">
        <f t="shared" si="12"/>
        <v>38.47159058</v>
      </c>
      <c r="L70" s="250">
        <f t="shared" si="13"/>
        <v>448.3204679</v>
      </c>
      <c r="M70" s="250">
        <f t="shared" si="14"/>
        <v>398.4588038</v>
      </c>
      <c r="N70" s="250">
        <f t="shared" si="1"/>
        <v>26.93928243</v>
      </c>
      <c r="O70" s="250">
        <f t="shared" si="2"/>
        <v>22.29966993</v>
      </c>
      <c r="P70" s="250" t="str">
        <f t="shared" si="3"/>
        <v>True</v>
      </c>
      <c r="Q70" s="250">
        <f t="shared" si="4"/>
        <v>22.29966993</v>
      </c>
      <c r="R70" s="250">
        <f t="shared" si="15"/>
        <v>46.80224967</v>
      </c>
      <c r="S70" s="250">
        <f t="shared" si="5"/>
        <v>0.3635680126</v>
      </c>
      <c r="T70" s="250">
        <f t="shared" si="6"/>
        <v>1.45016565</v>
      </c>
      <c r="U70" s="250">
        <f t="shared" si="7"/>
        <v>85.61326161</v>
      </c>
      <c r="V70" s="368">
        <f t="shared" si="8"/>
        <v>49.10896932</v>
      </c>
      <c r="W70" s="250" t="str">
        <f t="shared" si="9"/>
        <v>False</v>
      </c>
      <c r="X70" s="269">
        <f t="shared" si="10"/>
        <v>5.479027655</v>
      </c>
    </row>
    <row r="71" ht="12.75" customHeight="1">
      <c r="A71" s="266"/>
      <c r="I71" s="371"/>
      <c r="J71" s="250">
        <f t="shared" si="11"/>
        <v>26</v>
      </c>
      <c r="K71" s="250">
        <f t="shared" si="12"/>
        <v>39.75792636</v>
      </c>
      <c r="L71" s="250">
        <f t="shared" si="13"/>
        <v>485.0189798</v>
      </c>
      <c r="M71" s="250">
        <f t="shared" si="14"/>
        <v>432.2572835</v>
      </c>
      <c r="N71" s="250">
        <f t="shared" si="1"/>
        <v>27.7661468</v>
      </c>
      <c r="O71" s="250">
        <f t="shared" si="2"/>
        <v>22.67107551</v>
      </c>
      <c r="P71" s="250" t="str">
        <f t="shared" si="3"/>
        <v>True</v>
      </c>
      <c r="Q71" s="250">
        <f t="shared" si="4"/>
        <v>22.67107551</v>
      </c>
      <c r="R71" s="250">
        <f t="shared" si="15"/>
        <v>49.58419375</v>
      </c>
      <c r="S71" s="250">
        <f t="shared" si="5"/>
        <v>0.3752942747</v>
      </c>
      <c r="T71" s="250">
        <f t="shared" si="6"/>
        <v>1.492642755</v>
      </c>
      <c r="U71" s="250">
        <f t="shared" si="7"/>
        <v>90.70214747</v>
      </c>
      <c r="V71" s="368">
        <f t="shared" si="8"/>
        <v>50.15937629</v>
      </c>
      <c r="W71" s="250" t="str">
        <f t="shared" si="9"/>
        <v>False</v>
      </c>
      <c r="X71" s="269">
        <f t="shared" si="10"/>
        <v>5.680447904</v>
      </c>
    </row>
    <row r="72" ht="12.75" customHeight="1">
      <c r="A72" s="270"/>
      <c r="B72" s="371"/>
      <c r="C72" s="371"/>
      <c r="D72" s="371"/>
      <c r="E72" s="371"/>
      <c r="F72" s="371"/>
      <c r="G72" s="371"/>
      <c r="H72" s="371"/>
      <c r="J72" s="250">
        <f t="shared" si="11"/>
        <v>27</v>
      </c>
      <c r="K72" s="250">
        <f t="shared" si="12"/>
        <v>41.02255685</v>
      </c>
      <c r="L72" s="250">
        <f t="shared" si="13"/>
        <v>522.8640341</v>
      </c>
      <c r="M72" s="250">
        <f t="shared" si="14"/>
        <v>467.1784773</v>
      </c>
      <c r="N72" s="250">
        <f t="shared" si="1"/>
        <v>28.57881799</v>
      </c>
      <c r="O72" s="250">
        <f t="shared" si="2"/>
        <v>23.02548175</v>
      </c>
      <c r="P72" s="250" t="str">
        <f t="shared" si="3"/>
        <v>True</v>
      </c>
      <c r="Q72" s="250">
        <f t="shared" si="4"/>
        <v>23.02548175</v>
      </c>
      <c r="R72" s="250">
        <f t="shared" si="15"/>
        <v>52.39285003</v>
      </c>
      <c r="S72" s="250">
        <f t="shared" si="5"/>
        <v>0.3868362909</v>
      </c>
      <c r="T72" s="250">
        <f t="shared" si="6"/>
        <v>1.534335244</v>
      </c>
      <c r="U72" s="250">
        <f t="shared" si="7"/>
        <v>95.83989675</v>
      </c>
      <c r="V72" s="368">
        <f t="shared" si="8"/>
        <v>51.18264755</v>
      </c>
      <c r="W72" s="250" t="str">
        <f t="shared" si="9"/>
        <v>False</v>
      </c>
      <c r="X72" s="269">
        <f t="shared" si="10"/>
        <v>5.879091292</v>
      </c>
    </row>
    <row r="73" ht="12.75" customHeight="1">
      <c r="A73" s="266"/>
      <c r="J73" s="250">
        <f t="shared" si="11"/>
        <v>28</v>
      </c>
      <c r="K73" s="250">
        <f t="shared" si="12"/>
        <v>42.26679293</v>
      </c>
      <c r="L73" s="250">
        <f t="shared" si="13"/>
        <v>561.8381203</v>
      </c>
      <c r="M73" s="250">
        <f t="shared" si="14"/>
        <v>503.2057538</v>
      </c>
      <c r="N73" s="250">
        <f t="shared" si="1"/>
        <v>29.37813292</v>
      </c>
      <c r="O73" s="250">
        <f t="shared" si="2"/>
        <v>23.36436604</v>
      </c>
      <c r="P73" s="250" t="str">
        <f t="shared" si="3"/>
        <v>True</v>
      </c>
      <c r="Q73" s="250">
        <f t="shared" si="4"/>
        <v>23.36436604</v>
      </c>
      <c r="R73" s="250">
        <f t="shared" si="15"/>
        <v>55.22716895</v>
      </c>
      <c r="S73" s="250">
        <f t="shared" si="5"/>
        <v>0.398204643</v>
      </c>
      <c r="T73" s="250">
        <f t="shared" si="6"/>
        <v>1.575290449</v>
      </c>
      <c r="U73" s="250">
        <f t="shared" si="7"/>
        <v>101.0245896</v>
      </c>
      <c r="V73" s="368">
        <f t="shared" si="8"/>
        <v>52.18062049</v>
      </c>
      <c r="W73" s="250" t="str">
        <f t="shared" si="9"/>
        <v>False</v>
      </c>
      <c r="X73" s="269">
        <f t="shared" si="10"/>
        <v>6.075116151</v>
      </c>
      <c r="Y73" s="371"/>
      <c r="Z73" s="371"/>
    </row>
    <row r="74" ht="12.75" customHeight="1">
      <c r="A74" s="266"/>
      <c r="J74" s="250">
        <f t="shared" si="11"/>
        <v>29</v>
      </c>
      <c r="K74" s="250">
        <f t="shared" si="12"/>
        <v>43.49181489</v>
      </c>
      <c r="L74" s="250">
        <f t="shared" si="13"/>
        <v>601.9247376</v>
      </c>
      <c r="M74" s="250">
        <f t="shared" si="14"/>
        <v>540.3234203</v>
      </c>
      <c r="N74" s="250">
        <f t="shared" si="1"/>
        <v>30.16484748</v>
      </c>
      <c r="O74" s="250">
        <f t="shared" si="2"/>
        <v>23.68902201</v>
      </c>
      <c r="P74" s="250" t="str">
        <f t="shared" si="3"/>
        <v>True</v>
      </c>
      <c r="Q74" s="250">
        <f t="shared" si="4"/>
        <v>23.68902201</v>
      </c>
      <c r="R74" s="250">
        <f t="shared" si="15"/>
        <v>58.08618748</v>
      </c>
      <c r="S74" s="250">
        <f t="shared" si="5"/>
        <v>0.4094089053</v>
      </c>
      <c r="T74" s="250">
        <f t="shared" si="6"/>
        <v>1.615551048</v>
      </c>
      <c r="U74" s="250">
        <f t="shared" si="7"/>
        <v>106.2544643</v>
      </c>
      <c r="V74" s="368">
        <f t="shared" si="8"/>
        <v>53.15493822</v>
      </c>
      <c r="W74" s="250" t="str">
        <f t="shared" si="9"/>
        <v>False</v>
      </c>
      <c r="X74" s="269">
        <f t="shared" si="10"/>
        <v>6.268665627</v>
      </c>
    </row>
    <row r="75" ht="12.75" customHeight="1">
      <c r="A75" s="270"/>
      <c r="B75" s="371"/>
      <c r="C75" s="371"/>
      <c r="D75" s="371"/>
      <c r="E75" s="371"/>
      <c r="I75" s="371"/>
      <c r="J75" s="371">
        <f t="shared" si="11"/>
        <v>30</v>
      </c>
      <c r="K75" s="250">
        <f t="shared" si="12"/>
        <v>44.69869012</v>
      </c>
      <c r="L75" s="250">
        <f t="shared" si="13"/>
        <v>643.1082979</v>
      </c>
      <c r="M75" s="250">
        <f t="shared" si="14"/>
        <v>578.5166351</v>
      </c>
      <c r="N75" s="250">
        <f t="shared" si="1"/>
        <v>30.93964717</v>
      </c>
      <c r="O75" s="250">
        <f t="shared" si="2"/>
        <v>24.00058873</v>
      </c>
      <c r="P75" s="250" t="str">
        <f t="shared" si="3"/>
        <v>True</v>
      </c>
      <c r="Q75" s="250">
        <f t="shared" si="4"/>
        <v>24.00058873</v>
      </c>
      <c r="R75" s="250">
        <f t="shared" si="15"/>
        <v>60.96901863</v>
      </c>
      <c r="S75" s="250">
        <f t="shared" si="5"/>
        <v>0.4204577753</v>
      </c>
      <c r="T75" s="250">
        <f t="shared" si="6"/>
        <v>1.655155691</v>
      </c>
      <c r="U75" s="250">
        <f t="shared" si="7"/>
        <v>111.5278983</v>
      </c>
      <c r="V75" s="368">
        <f t="shared" si="8"/>
        <v>54.10707688</v>
      </c>
      <c r="W75" s="250" t="str">
        <f t="shared" si="9"/>
        <v>False</v>
      </c>
      <c r="X75" s="269">
        <f t="shared" si="10"/>
        <v>6.459869675</v>
      </c>
    </row>
    <row r="76" ht="12.75" customHeight="1">
      <c r="A76" s="266"/>
      <c r="J76" s="250">
        <f t="shared" si="11"/>
        <v>31</v>
      </c>
      <c r="K76" s="250">
        <f t="shared" si="12"/>
        <v>45.88838776</v>
      </c>
      <c r="L76" s="250">
        <f t="shared" si="13"/>
        <v>685.3740415</v>
      </c>
      <c r="M76" s="250">
        <f t="shared" si="14"/>
        <v>617.7713302</v>
      </c>
      <c r="N76" s="250">
        <f t="shared" si="1"/>
        <v>31.70315601</v>
      </c>
      <c r="O76" s="250">
        <f t="shared" si="2"/>
        <v>24.30007429</v>
      </c>
      <c r="P76" s="250" t="str">
        <f t="shared" si="3"/>
        <v>True</v>
      </c>
      <c r="Q76" s="250">
        <f t="shared" si="4"/>
        <v>24.30007429</v>
      </c>
      <c r="R76" s="250">
        <f t="shared" si="15"/>
        <v>63.87484255</v>
      </c>
      <c r="S76" s="250">
        <f t="shared" si="5"/>
        <v>0.4313591835</v>
      </c>
      <c r="T76" s="250">
        <f t="shared" si="6"/>
        <v>1.694139508</v>
      </c>
      <c r="U76" s="250">
        <f t="shared" si="7"/>
        <v>116.843392</v>
      </c>
      <c r="V76" s="368">
        <f t="shared" si="8"/>
        <v>55.03836822</v>
      </c>
      <c r="W76" s="250" t="str">
        <f t="shared" si="9"/>
        <v>False</v>
      </c>
      <c r="X76" s="269">
        <f t="shared" si="10"/>
        <v>6.648846724</v>
      </c>
    </row>
    <row r="77" ht="12.75" customHeight="1">
      <c r="A77" s="270"/>
      <c r="B77" s="371"/>
      <c r="C77" s="371"/>
      <c r="D77" s="371"/>
      <c r="E77" s="371"/>
      <c r="F77" s="371"/>
      <c r="G77" s="371"/>
      <c r="H77" s="371"/>
      <c r="J77" s="250">
        <f t="shared" si="11"/>
        <v>32</v>
      </c>
      <c r="K77" s="250">
        <f t="shared" si="12"/>
        <v>47.06179107</v>
      </c>
      <c r="L77" s="250">
        <f t="shared" si="13"/>
        <v>728.7079638</v>
      </c>
      <c r="M77" s="250">
        <f t="shared" si="14"/>
        <v>658.0741434</v>
      </c>
      <c r="N77" s="250">
        <f t="shared" si="1"/>
        <v>32.45594405</v>
      </c>
      <c r="O77" s="250">
        <f t="shared" si="2"/>
        <v>24.5883751</v>
      </c>
      <c r="P77" s="250" t="str">
        <f t="shared" si="3"/>
        <v>True</v>
      </c>
      <c r="Q77" s="250">
        <f t="shared" si="4"/>
        <v>24.5883751</v>
      </c>
      <c r="R77" s="250">
        <f t="shared" si="15"/>
        <v>66.80289907</v>
      </c>
      <c r="S77" s="250">
        <f t="shared" si="5"/>
        <v>0.4421203857</v>
      </c>
      <c r="T77" s="250">
        <f t="shared" si="6"/>
        <v>1.732534551</v>
      </c>
      <c r="U77" s="250">
        <f t="shared" si="7"/>
        <v>122.1995548</v>
      </c>
      <c r="V77" s="368">
        <f t="shared" si="8"/>
        <v>55.95001844</v>
      </c>
      <c r="W77" s="250" t="str">
        <f t="shared" si="9"/>
        <v>False</v>
      </c>
      <c r="X77" s="269">
        <f t="shared" si="10"/>
        <v>6.835705084</v>
      </c>
    </row>
    <row r="78" ht="12.75" customHeight="1">
      <c r="A78" s="266"/>
      <c r="F78" s="371"/>
      <c r="G78" s="371"/>
      <c r="H78" s="371"/>
      <c r="J78" s="250">
        <f t="shared" si="11"/>
        <v>33</v>
      </c>
      <c r="K78" s="250">
        <f t="shared" si="12"/>
        <v>48.21970782</v>
      </c>
      <c r="L78" s="250">
        <f t="shared" si="13"/>
        <v>773.0967503</v>
      </c>
      <c r="M78" s="250">
        <f t="shared" si="14"/>
        <v>699.4123596</v>
      </c>
      <c r="N78" s="250">
        <f t="shared" si="1"/>
        <v>33.19853373</v>
      </c>
      <c r="O78" s="250">
        <f t="shared" si="2"/>
        <v>24.86629176</v>
      </c>
      <c r="P78" s="250" t="str">
        <f t="shared" si="3"/>
        <v>True</v>
      </c>
      <c r="Q78" s="250">
        <f t="shared" si="4"/>
        <v>24.86629176</v>
      </c>
      <c r="R78" s="250">
        <f t="shared" si="15"/>
        <v>69.75248123</v>
      </c>
      <c r="S78" s="250">
        <f t="shared" si="5"/>
        <v>0.4527480417</v>
      </c>
      <c r="T78" s="250">
        <f t="shared" si="6"/>
        <v>1.770370155</v>
      </c>
      <c r="U78" s="250">
        <f t="shared" si="7"/>
        <v>127.5950935</v>
      </c>
      <c r="V78" s="368">
        <f t="shared" si="8"/>
        <v>56.843124</v>
      </c>
      <c r="W78" s="250" t="str">
        <f t="shared" si="9"/>
        <v>False</v>
      </c>
      <c r="X78" s="269">
        <f t="shared" si="10"/>
        <v>7.020544132</v>
      </c>
    </row>
    <row r="79" ht="12.75" customHeight="1">
      <c r="A79" s="266"/>
      <c r="J79" s="250">
        <f t="shared" si="11"/>
        <v>34</v>
      </c>
      <c r="K79" s="250">
        <f t="shared" si="12"/>
        <v>49.36287908</v>
      </c>
      <c r="L79" s="250">
        <f t="shared" si="13"/>
        <v>818.5277199</v>
      </c>
      <c r="M79" s="250">
        <f t="shared" si="14"/>
        <v>741.7738576</v>
      </c>
      <c r="N79" s="250">
        <f t="shared" si="1"/>
        <v>33.93140534</v>
      </c>
      <c r="O79" s="250">
        <f t="shared" si="2"/>
        <v>25.13454217</v>
      </c>
      <c r="P79" s="250" t="str">
        <f t="shared" si="3"/>
        <v>True</v>
      </c>
      <c r="Q79" s="250">
        <f t="shared" si="4"/>
        <v>25.13454217</v>
      </c>
      <c r="R79" s="250">
        <f t="shared" si="15"/>
        <v>72.7229298</v>
      </c>
      <c r="S79" s="250">
        <f t="shared" si="5"/>
        <v>0.4632482822</v>
      </c>
      <c r="T79" s="250">
        <f t="shared" si="6"/>
        <v>1.807673256</v>
      </c>
      <c r="U79" s="250">
        <f t="shared" si="7"/>
        <v>133.0288022</v>
      </c>
      <c r="V79" s="368">
        <f t="shared" si="8"/>
        <v>57.71868499</v>
      </c>
      <c r="W79" s="250" t="str">
        <f t="shared" si="9"/>
        <v>False</v>
      </c>
      <c r="X79" s="269">
        <f t="shared" si="10"/>
        <v>7.203455329</v>
      </c>
    </row>
    <row r="80" ht="12.75" customHeight="1">
      <c r="A80" s="266"/>
      <c r="I80" s="371"/>
      <c r="J80" s="371">
        <f t="shared" si="11"/>
        <v>35</v>
      </c>
      <c r="K80" s="250">
        <f t="shared" si="12"/>
        <v>50.49198682</v>
      </c>
      <c r="L80" s="250">
        <f t="shared" si="13"/>
        <v>864.9887742</v>
      </c>
      <c r="M80" s="250">
        <f t="shared" si="14"/>
        <v>785.1470636</v>
      </c>
      <c r="N80" s="250">
        <f t="shared" si="1"/>
        <v>34.65500164</v>
      </c>
      <c r="O80" s="250">
        <f t="shared" si="2"/>
        <v>25.39377255</v>
      </c>
      <c r="P80" s="250" t="str">
        <f t="shared" si="3"/>
        <v>True</v>
      </c>
      <c r="Q80" s="250">
        <f t="shared" si="4"/>
        <v>25.39377255</v>
      </c>
      <c r="R80" s="250">
        <f t="shared" si="15"/>
        <v>75.71362846</v>
      </c>
      <c r="S80" s="250">
        <f t="shared" si="5"/>
        <v>0.4736267668</v>
      </c>
      <c r="T80" s="250">
        <f t="shared" si="6"/>
        <v>1.844468654</v>
      </c>
      <c r="U80" s="250">
        <f t="shared" si="7"/>
        <v>138.4995535</v>
      </c>
      <c r="V80" s="368">
        <f t="shared" si="8"/>
        <v>58.57761643</v>
      </c>
      <c r="W80" s="250" t="str">
        <f t="shared" si="9"/>
        <v>False</v>
      </c>
      <c r="X80" s="269">
        <f t="shared" si="10"/>
        <v>7.384523091</v>
      </c>
    </row>
    <row r="81" ht="12.75" customHeight="1">
      <c r="A81" s="266"/>
      <c r="J81" s="250">
        <f t="shared" si="11"/>
        <v>36</v>
      </c>
      <c r="K81" s="250">
        <f t="shared" si="12"/>
        <v>51.60766031</v>
      </c>
      <c r="L81" s="250">
        <f t="shared" si="13"/>
        <v>912.4683524</v>
      </c>
      <c r="M81" s="250">
        <f t="shared" si="14"/>
        <v>829.5209099</v>
      </c>
      <c r="N81" s="250">
        <f t="shared" si="1"/>
        <v>35.36973189</v>
      </c>
      <c r="O81" s="250">
        <f t="shared" si="2"/>
        <v>25.64456663</v>
      </c>
      <c r="P81" s="250" t="str">
        <f t="shared" si="3"/>
        <v>True</v>
      </c>
      <c r="Q81" s="250">
        <f t="shared" si="4"/>
        <v>25.64456663</v>
      </c>
      <c r="R81" s="250">
        <f t="shared" si="15"/>
        <v>78.72399964</v>
      </c>
      <c r="S81" s="250">
        <f t="shared" si="5"/>
        <v>0.4838887336</v>
      </c>
      <c r="T81" s="250">
        <f t="shared" si="6"/>
        <v>1.88077925</v>
      </c>
      <c r="U81" s="250">
        <f t="shared" si="7"/>
        <v>144.0062908</v>
      </c>
      <c r="V81" s="368">
        <f t="shared" si="8"/>
        <v>59.42075802</v>
      </c>
      <c r="W81" s="250" t="str">
        <f t="shared" si="9"/>
        <v>False</v>
      </c>
      <c r="X81" s="269">
        <f t="shared" si="10"/>
        <v>7.563825537</v>
      </c>
    </row>
    <row r="82" ht="12.75" customHeight="1">
      <c r="A82" s="270"/>
      <c r="B82" s="371"/>
      <c r="C82" s="371"/>
      <c r="D82" s="371"/>
      <c r="E82" s="371"/>
      <c r="F82" s="371"/>
      <c r="G82" s="371"/>
      <c r="H82" s="371"/>
      <c r="J82" s="250">
        <f t="shared" si="11"/>
        <v>37</v>
      </c>
      <c r="K82" s="250">
        <f t="shared" si="12"/>
        <v>52.71048177</v>
      </c>
      <c r="L82" s="250">
        <f t="shared" si="13"/>
        <v>960.9553913</v>
      </c>
      <c r="M82" s="250">
        <f t="shared" si="14"/>
        <v>874.8847969</v>
      </c>
      <c r="N82" s="250">
        <f t="shared" si="1"/>
        <v>36.07597533</v>
      </c>
      <c r="O82" s="250">
        <f t="shared" si="2"/>
        <v>25.88745344</v>
      </c>
      <c r="P82" s="250" t="str">
        <f t="shared" si="3"/>
        <v>True</v>
      </c>
      <c r="Q82" s="250">
        <f t="shared" si="4"/>
        <v>25.88745344</v>
      </c>
      <c r="R82" s="250">
        <f t="shared" si="15"/>
        <v>81.75350093</v>
      </c>
      <c r="S82" s="250">
        <f t="shared" si="5"/>
        <v>0.4940390425</v>
      </c>
      <c r="T82" s="250">
        <f t="shared" si="6"/>
        <v>1.916626237</v>
      </c>
      <c r="U82" s="250">
        <f t="shared" si="7"/>
        <v>149.548022</v>
      </c>
      <c r="V82" s="368">
        <f t="shared" si="8"/>
        <v>60.24888242</v>
      </c>
      <c r="W82" s="250" t="str">
        <f t="shared" si="9"/>
        <v>False</v>
      </c>
      <c r="X82" s="269">
        <f t="shared" si="10"/>
        <v>7.741435139</v>
      </c>
    </row>
    <row r="83" ht="12.75" customHeight="1">
      <c r="A83" s="266"/>
      <c r="J83" s="250">
        <f t="shared" si="11"/>
        <v>38</v>
      </c>
      <c r="K83" s="250">
        <f t="shared" si="12"/>
        <v>53.80099116</v>
      </c>
      <c r="L83" s="250">
        <f t="shared" si="13"/>
        <v>1010.439289</v>
      </c>
      <c r="M83" s="250">
        <f t="shared" si="14"/>
        <v>921.2285604</v>
      </c>
      <c r="N83" s="250">
        <f t="shared" si="1"/>
        <v>36.77408419</v>
      </c>
      <c r="O83" s="250">
        <f t="shared" si="2"/>
        <v>26.12291392</v>
      </c>
      <c r="P83" s="250" t="str">
        <f t="shared" si="3"/>
        <v>True</v>
      </c>
      <c r="Q83" s="250">
        <f t="shared" si="4"/>
        <v>26.12291392</v>
      </c>
      <c r="R83" s="250">
        <f t="shared" si="15"/>
        <v>84.80162185</v>
      </c>
      <c r="S83" s="250">
        <f t="shared" si="5"/>
        <v>0.5040822126</v>
      </c>
      <c r="T83" s="250">
        <f t="shared" si="6"/>
        <v>1.952029283</v>
      </c>
      <c r="U83" s="250">
        <f t="shared" si="7"/>
        <v>155.1238132</v>
      </c>
      <c r="V83" s="368">
        <f t="shared" si="8"/>
        <v>61.06270248</v>
      </c>
      <c r="W83" s="250" t="str">
        <f t="shared" si="9"/>
        <v>False</v>
      </c>
      <c r="X83" s="269">
        <f t="shared" si="10"/>
        <v>7.917419291</v>
      </c>
    </row>
    <row r="84" ht="12.75" customHeight="1">
      <c r="A84" s="266"/>
      <c r="J84" s="250">
        <f t="shared" si="11"/>
        <v>39</v>
      </c>
      <c r="K84" s="250">
        <f t="shared" si="12"/>
        <v>54.87969043</v>
      </c>
      <c r="L84" s="250">
        <f t="shared" si="13"/>
        <v>1060.909873</v>
      </c>
      <c r="M84" s="250">
        <f t="shared" si="14"/>
        <v>968.5424407</v>
      </c>
      <c r="N84" s="250">
        <f t="shared" si="1"/>
        <v>37.46438634</v>
      </c>
      <c r="O84" s="250">
        <f t="shared" si="2"/>
        <v>26.35138658</v>
      </c>
      <c r="P84" s="250" t="str">
        <f t="shared" si="3"/>
        <v>True</v>
      </c>
      <c r="Q84" s="250">
        <f t="shared" si="4"/>
        <v>26.35138658</v>
      </c>
      <c r="R84" s="250">
        <f t="shared" si="15"/>
        <v>87.86788106</v>
      </c>
      <c r="S84" s="250">
        <f t="shared" si="5"/>
        <v>0.5140224555</v>
      </c>
      <c r="T84" s="250">
        <f t="shared" si="6"/>
        <v>1.987006675</v>
      </c>
      <c r="U84" s="250">
        <f t="shared" si="7"/>
        <v>160.732784</v>
      </c>
      <c r="V84" s="368">
        <f t="shared" si="8"/>
        <v>61.86287743</v>
      </c>
      <c r="W84" s="250" t="str">
        <f t="shared" si="9"/>
        <v>False</v>
      </c>
      <c r="X84" s="269">
        <f t="shared" si="10"/>
        <v>8.091840797</v>
      </c>
    </row>
    <row r="85" ht="12.75" customHeight="1">
      <c r="A85" s="266"/>
      <c r="I85" s="371"/>
      <c r="J85" s="371">
        <f t="shared" si="11"/>
        <v>40</v>
      </c>
      <c r="K85" s="250">
        <f t="shared" si="12"/>
        <v>55.9470472</v>
      </c>
      <c r="L85" s="250">
        <f t="shared" si="13"/>
        <v>1112.357369</v>
      </c>
      <c r="M85" s="250">
        <f t="shared" si="14"/>
        <v>1016.817056</v>
      </c>
      <c r="N85" s="250">
        <f t="shared" si="1"/>
        <v>38.14718761</v>
      </c>
      <c r="O85" s="250">
        <f t="shared" si="2"/>
        <v>26.57327229</v>
      </c>
      <c r="P85" s="250" t="str">
        <f t="shared" si="3"/>
        <v>True</v>
      </c>
      <c r="Q85" s="250">
        <f t="shared" si="4"/>
        <v>26.57327229</v>
      </c>
      <c r="R85" s="250">
        <f t="shared" si="15"/>
        <v>90.95182385</v>
      </c>
      <c r="S85" s="250">
        <f t="shared" si="5"/>
        <v>0.5238637038</v>
      </c>
      <c r="T85" s="250">
        <f t="shared" si="6"/>
        <v>2.021575453</v>
      </c>
      <c r="U85" s="250">
        <f t="shared" si="7"/>
        <v>166.3741026</v>
      </c>
      <c r="V85" s="368">
        <f t="shared" si="8"/>
        <v>62.65001835</v>
      </c>
      <c r="W85" s="250" t="str">
        <f t="shared" si="9"/>
        <v>False</v>
      </c>
      <c r="X85" s="269">
        <f t="shared" si="10"/>
        <v>8.264758311</v>
      </c>
    </row>
    <row r="86" ht="12.75" customHeight="1">
      <c r="A86" s="266"/>
      <c r="J86" s="250">
        <f t="shared" si="11"/>
        <v>41</v>
      </c>
      <c r="K86" s="250">
        <f t="shared" si="12"/>
        <v>57.00349799</v>
      </c>
      <c r="L86" s="250">
        <f t="shared" si="13"/>
        <v>1164.772378</v>
      </c>
      <c r="M86" s="250">
        <f t="shared" si="14"/>
        <v>1066.043377</v>
      </c>
      <c r="N86" s="250">
        <f t="shared" si="1"/>
        <v>38.82277381</v>
      </c>
      <c r="O86" s="250">
        <f t="shared" si="2"/>
        <v>26.78893853</v>
      </c>
      <c r="P86" s="250" t="str">
        <f t="shared" si="3"/>
        <v>True</v>
      </c>
      <c r="Q86" s="250">
        <f t="shared" si="4"/>
        <v>26.78893853</v>
      </c>
      <c r="R86" s="250">
        <f t="shared" si="15"/>
        <v>94.05301997</v>
      </c>
      <c r="S86" s="250">
        <f t="shared" si="5"/>
        <v>0.533609637</v>
      </c>
      <c r="T86" s="250">
        <f t="shared" si="6"/>
        <v>2.055751528</v>
      </c>
      <c r="U86" s="250">
        <f t="shared" si="7"/>
        <v>172.046982</v>
      </c>
      <c r="V86" s="368">
        <f t="shared" si="8"/>
        <v>63.42469287</v>
      </c>
      <c r="W86" s="250" t="str">
        <f t="shared" si="9"/>
        <v>False</v>
      </c>
      <c r="X86" s="269">
        <f t="shared" si="10"/>
        <v>8.436226711</v>
      </c>
    </row>
    <row r="87" ht="12.75" customHeight="1">
      <c r="A87" s="270"/>
      <c r="B87" s="371"/>
      <c r="C87" s="371"/>
      <c r="D87" s="371"/>
      <c r="E87" s="371"/>
      <c r="F87" s="371"/>
      <c r="G87" s="371"/>
      <c r="H87" s="371"/>
      <c r="J87" s="250">
        <f t="shared" si="11"/>
        <v>42</v>
      </c>
      <c r="K87" s="250">
        <f t="shared" si="12"/>
        <v>58.04945109</v>
      </c>
      <c r="L87" s="250">
        <f t="shared" si="13"/>
        <v>1218.145848</v>
      </c>
      <c r="M87" s="250">
        <f t="shared" si="14"/>
        <v>1116.212705</v>
      </c>
      <c r="N87" s="250">
        <f t="shared" si="1"/>
        <v>39.49141259</v>
      </c>
      <c r="O87" s="250">
        <f t="shared" si="2"/>
        <v>26.99872292</v>
      </c>
      <c r="P87" s="250" t="str">
        <f t="shared" si="3"/>
        <v>True</v>
      </c>
      <c r="Q87" s="250">
        <f t="shared" si="4"/>
        <v>26.99872292</v>
      </c>
      <c r="R87" s="250">
        <f t="shared" si="15"/>
        <v>97.17106165</v>
      </c>
      <c r="S87" s="250">
        <f t="shared" si="5"/>
        <v>0.5432637038</v>
      </c>
      <c r="T87" s="250">
        <f t="shared" si="6"/>
        <v>2.089549786</v>
      </c>
      <c r="U87" s="250">
        <f t="shared" si="7"/>
        <v>177.7506761</v>
      </c>
      <c r="V87" s="368">
        <f t="shared" si="8"/>
        <v>64.18742936</v>
      </c>
      <c r="W87" s="250" t="str">
        <f t="shared" si="9"/>
        <v>False</v>
      </c>
      <c r="X87" s="269">
        <f t="shared" si="10"/>
        <v>8.606297445</v>
      </c>
    </row>
    <row r="88" ht="12.75" customHeight="1">
      <c r="A88" s="266"/>
      <c r="J88" s="250">
        <f t="shared" si="11"/>
        <v>43</v>
      </c>
      <c r="K88" s="250">
        <f t="shared" si="12"/>
        <v>59.08528906</v>
      </c>
      <c r="L88" s="250">
        <f t="shared" si="13"/>
        <v>1272.469055</v>
      </c>
      <c r="M88" s="250">
        <f t="shared" si="14"/>
        <v>1167.31665</v>
      </c>
      <c r="N88" s="250">
        <f t="shared" si="1"/>
        <v>40.15335494</v>
      </c>
      <c r="O88" s="250">
        <f t="shared" si="2"/>
        <v>27.2029364</v>
      </c>
      <c r="P88" s="250" t="str">
        <f t="shared" si="3"/>
        <v>True</v>
      </c>
      <c r="Q88" s="250">
        <f t="shared" si="4"/>
        <v>27.2029364</v>
      </c>
      <c r="R88" s="250">
        <f t="shared" si="15"/>
        <v>100.3055618</v>
      </c>
      <c r="S88" s="250">
        <f t="shared" si="5"/>
        <v>0.5528291422</v>
      </c>
      <c r="T88" s="250">
        <f t="shared" si="6"/>
        <v>2.122984174</v>
      </c>
      <c r="U88" s="250">
        <f t="shared" si="7"/>
        <v>183.484477</v>
      </c>
      <c r="V88" s="368">
        <f t="shared" si="8"/>
        <v>64.93872058</v>
      </c>
      <c r="W88" s="250" t="str">
        <f t="shared" si="9"/>
        <v>False</v>
      </c>
      <c r="X88" s="269">
        <f t="shared" si="10"/>
        <v>8.775018824</v>
      </c>
    </row>
    <row r="89" ht="12.75" customHeight="1">
      <c r="A89" s="266"/>
      <c r="J89" s="250">
        <f t="shared" si="11"/>
        <v>44</v>
      </c>
      <c r="K89" s="250">
        <f t="shared" si="12"/>
        <v>60.11137099</v>
      </c>
      <c r="L89" s="250">
        <f t="shared" si="13"/>
        <v>1327.733583</v>
      </c>
      <c r="M89" s="250">
        <f t="shared" si="14"/>
        <v>1219.347115</v>
      </c>
      <c r="N89" s="250">
        <f t="shared" si="1"/>
        <v>40.80883672</v>
      </c>
      <c r="O89" s="250">
        <f t="shared" si="2"/>
        <v>27.40186598</v>
      </c>
      <c r="P89" s="250" t="str">
        <f t="shared" si="3"/>
        <v>True</v>
      </c>
      <c r="Q89" s="250">
        <f t="shared" si="4"/>
        <v>27.40186598</v>
      </c>
      <c r="R89" s="250">
        <f t="shared" si="15"/>
        <v>103.4561525</v>
      </c>
      <c r="S89" s="250">
        <f t="shared" si="5"/>
        <v>0.5623089974</v>
      </c>
      <c r="T89" s="250">
        <f t="shared" si="6"/>
        <v>2.156067786</v>
      </c>
      <c r="U89" s="250">
        <f t="shared" si="7"/>
        <v>189.2477116</v>
      </c>
      <c r="V89" s="368">
        <f t="shared" si="8"/>
        <v>65.67902696</v>
      </c>
      <c r="W89" s="250" t="str">
        <f t="shared" si="9"/>
        <v>False</v>
      </c>
      <c r="X89" s="269">
        <f t="shared" si="10"/>
        <v>8.942436289</v>
      </c>
    </row>
    <row r="90" ht="12.75" customHeight="1">
      <c r="A90" s="266"/>
      <c r="I90" s="371"/>
      <c r="J90" s="371">
        <f t="shared" si="11"/>
        <v>45</v>
      </c>
      <c r="K90" s="250">
        <f t="shared" si="12"/>
        <v>61.1280345</v>
      </c>
      <c r="L90" s="250">
        <f t="shared" si="13"/>
        <v>1383.931302</v>
      </c>
      <c r="M90" s="250">
        <f t="shared" si="14"/>
        <v>1272.296276</v>
      </c>
      <c r="N90" s="250">
        <f t="shared" si="1"/>
        <v>41.45807984</v>
      </c>
      <c r="O90" s="250">
        <f t="shared" si="2"/>
        <v>27.59577707</v>
      </c>
      <c r="P90" s="250" t="str">
        <f t="shared" si="3"/>
        <v>True</v>
      </c>
      <c r="Q90" s="250">
        <f t="shared" si="4"/>
        <v>27.59577707</v>
      </c>
      <c r="R90" s="250">
        <f t="shared" si="15"/>
        <v>106.6224834</v>
      </c>
      <c r="S90" s="250">
        <f t="shared" si="5"/>
        <v>0.5717061375</v>
      </c>
      <c r="T90" s="250">
        <f t="shared" si="6"/>
        <v>2.188812933</v>
      </c>
      <c r="U90" s="250">
        <f t="shared" si="7"/>
        <v>195.0397392</v>
      </c>
      <c r="V90" s="368">
        <f t="shared" si="8"/>
        <v>66.4087794</v>
      </c>
      <c r="W90" s="250" t="str">
        <f t="shared" si="9"/>
        <v>False</v>
      </c>
      <c r="X90" s="269">
        <f t="shared" si="10"/>
        <v>9.108592651</v>
      </c>
    </row>
    <row r="91" ht="12.75" customHeight="1">
      <c r="A91" s="266"/>
      <c r="J91" s="250">
        <f t="shared" si="11"/>
        <v>46</v>
      </c>
      <c r="K91" s="250">
        <f t="shared" si="12"/>
        <v>62.13559748</v>
      </c>
      <c r="L91" s="250">
        <f t="shared" si="13"/>
        <v>1441.054357</v>
      </c>
      <c r="M91" s="250">
        <f t="shared" si="14"/>
        <v>1326.156566</v>
      </c>
      <c r="N91" s="250">
        <f t="shared" si="1"/>
        <v>42.10129345</v>
      </c>
      <c r="O91" s="250">
        <f t="shared" si="2"/>
        <v>27.78491565</v>
      </c>
      <c r="P91" s="250" t="str">
        <f t="shared" si="3"/>
        <v>True</v>
      </c>
      <c r="Q91" s="250">
        <f t="shared" si="4"/>
        <v>27.78491565</v>
      </c>
      <c r="R91" s="250">
        <f t="shared" si="15"/>
        <v>109.8042209</v>
      </c>
      <c r="S91" s="250">
        <f t="shared" si="5"/>
        <v>0.5810232681</v>
      </c>
      <c r="T91" s="250">
        <f t="shared" si="6"/>
        <v>2.221231208</v>
      </c>
      <c r="U91" s="250">
        <f t="shared" si="7"/>
        <v>200.8599492</v>
      </c>
      <c r="V91" s="368">
        <f t="shared" si="8"/>
        <v>67.1283819</v>
      </c>
      <c r="W91" s="250" t="str">
        <f t="shared" si="9"/>
        <v>False</v>
      </c>
      <c r="X91" s="269">
        <f t="shared" si="10"/>
        <v>9.273528304</v>
      </c>
    </row>
    <row r="92" ht="12.75" customHeight="1">
      <c r="A92" s="270"/>
      <c r="B92" s="371"/>
      <c r="C92" s="371"/>
      <c r="D92" s="371"/>
      <c r="E92" s="371"/>
      <c r="F92" s="371"/>
      <c r="G92" s="371"/>
      <c r="H92" s="371"/>
      <c r="J92" s="250">
        <f t="shared" si="11"/>
        <v>47</v>
      </c>
      <c r="K92" s="250">
        <f t="shared" si="12"/>
        <v>63.13435972</v>
      </c>
      <c r="L92" s="250">
        <f t="shared" si="13"/>
        <v>1499.095147</v>
      </c>
      <c r="M92" s="250">
        <f t="shared" si="14"/>
        <v>1380.920664</v>
      </c>
      <c r="N92" s="250">
        <f t="shared" si="1"/>
        <v>42.73867493</v>
      </c>
      <c r="O92" s="250">
        <f t="shared" si="2"/>
        <v>27.96951009</v>
      </c>
      <c r="P92" s="250" t="str">
        <f t="shared" si="3"/>
        <v>True</v>
      </c>
      <c r="Q92" s="250">
        <f t="shared" si="4"/>
        <v>27.96951009</v>
      </c>
      <c r="R92" s="250">
        <f t="shared" si="15"/>
        <v>113.0010463</v>
      </c>
      <c r="S92" s="250">
        <f t="shared" si="5"/>
        <v>0.5902629449</v>
      </c>
      <c r="T92" s="250">
        <f t="shared" si="6"/>
        <v>2.253333543</v>
      </c>
      <c r="U92" s="250">
        <f t="shared" si="7"/>
        <v>206.7077589</v>
      </c>
      <c r="V92" s="368">
        <f t="shared" si="8"/>
        <v>67.83821378</v>
      </c>
      <c r="W92" s="250" t="str">
        <f t="shared" si="9"/>
        <v>False</v>
      </c>
      <c r="X92" s="269">
        <f t="shared" si="10"/>
        <v>9.43728141</v>
      </c>
    </row>
    <row r="93" ht="12.75" customHeight="1">
      <c r="A93" s="266"/>
      <c r="J93" s="250">
        <f t="shared" si="11"/>
        <v>48</v>
      </c>
      <c r="K93" s="250">
        <f t="shared" si="12"/>
        <v>64.12460435</v>
      </c>
      <c r="L93" s="250">
        <f t="shared" si="13"/>
        <v>1558.046314</v>
      </c>
      <c r="M93" s="250">
        <f t="shared" si="14"/>
        <v>1436.581476</v>
      </c>
      <c r="N93" s="250">
        <f t="shared" si="1"/>
        <v>43.37041082</v>
      </c>
      <c r="O93" s="250">
        <f t="shared" si="2"/>
        <v>28.14977278</v>
      </c>
      <c r="P93" s="250" t="str">
        <f t="shared" si="3"/>
        <v>True</v>
      </c>
      <c r="Q93" s="250">
        <f t="shared" si="4"/>
        <v>28.14977278</v>
      </c>
      <c r="R93" s="250">
        <f t="shared" si="15"/>
        <v>116.2126554</v>
      </c>
      <c r="S93" s="250">
        <f t="shared" si="5"/>
        <v>0.5994275851</v>
      </c>
      <c r="T93" s="250">
        <f t="shared" si="6"/>
        <v>2.285130261</v>
      </c>
      <c r="U93" s="250">
        <f t="shared" si="7"/>
        <v>212.5826117</v>
      </c>
      <c r="V93" s="368">
        <f t="shared" si="8"/>
        <v>68.53863175</v>
      </c>
      <c r="W93" s="250" t="str">
        <f t="shared" si="9"/>
        <v>False</v>
      </c>
      <c r="X93" s="269">
        <f t="shared" si="10"/>
        <v>9.59988808</v>
      </c>
    </row>
    <row r="94" ht="12.75" customHeight="1">
      <c r="A94" s="266"/>
      <c r="J94" s="250">
        <f t="shared" si="11"/>
        <v>49</v>
      </c>
      <c r="K94" s="250">
        <f t="shared" si="12"/>
        <v>65.10659907</v>
      </c>
      <c r="L94" s="250">
        <f t="shared" si="13"/>
        <v>1617.900731</v>
      </c>
      <c r="M94" s="250">
        <f t="shared" si="14"/>
        <v>1493.13213</v>
      </c>
      <c r="N94" s="250">
        <f t="shared" si="1"/>
        <v>43.99667764</v>
      </c>
      <c r="O94" s="250">
        <f t="shared" si="2"/>
        <v>28.32590162</v>
      </c>
      <c r="P94" s="250" t="str">
        <f t="shared" si="3"/>
        <v>True</v>
      </c>
      <c r="Q94" s="250">
        <f t="shared" si="4"/>
        <v>28.32590162</v>
      </c>
      <c r="R94" s="250">
        <f t="shared" si="15"/>
        <v>119.438757</v>
      </c>
      <c r="S94" s="250">
        <f t="shared" si="5"/>
        <v>0.6085194781</v>
      </c>
      <c r="T94" s="250">
        <f t="shared" si="6"/>
        <v>2.316631124</v>
      </c>
      <c r="U94" s="250">
        <f t="shared" si="7"/>
        <v>218.4839751</v>
      </c>
      <c r="V94" s="368">
        <f t="shared" si="8"/>
        <v>69.22997174</v>
      </c>
      <c r="W94" s="250" t="str">
        <f t="shared" si="9"/>
        <v>False</v>
      </c>
      <c r="X94" s="269">
        <f t="shared" si="10"/>
        <v>9.761382519</v>
      </c>
    </row>
    <row r="95" ht="12.75" customHeight="1">
      <c r="A95" s="266"/>
      <c r="I95" s="371"/>
      <c r="J95" s="371">
        <f t="shared" si="11"/>
        <v>50</v>
      </c>
      <c r="K95" s="250">
        <f t="shared" si="12"/>
        <v>66.08059739</v>
      </c>
      <c r="L95" s="250">
        <f t="shared" si="13"/>
        <v>1678.651484</v>
      </c>
      <c r="M95" s="250">
        <f t="shared" si="14"/>
        <v>1550.565956</v>
      </c>
      <c r="N95" s="250">
        <f t="shared" si="1"/>
        <v>44.61764261</v>
      </c>
      <c r="O95" s="250">
        <f t="shared" si="2"/>
        <v>28.49808126</v>
      </c>
      <c r="P95" s="250" t="str">
        <f t="shared" si="3"/>
        <v>True</v>
      </c>
      <c r="Q95" s="250">
        <f t="shared" si="4"/>
        <v>28.49808126</v>
      </c>
      <c r="R95" s="250">
        <f t="shared" si="15"/>
        <v>122.6790725</v>
      </c>
      <c r="S95" s="250">
        <f t="shared" si="5"/>
        <v>0.6175407947</v>
      </c>
      <c r="T95" s="250">
        <f t="shared" si="6"/>
        <v>2.347845373</v>
      </c>
      <c r="U95" s="250">
        <f t="shared" si="7"/>
        <v>224.4113393</v>
      </c>
      <c r="V95" s="368">
        <f t="shared" si="8"/>
        <v>69.91255053</v>
      </c>
      <c r="W95" s="250" t="str">
        <f t="shared" si="9"/>
        <v>False</v>
      </c>
      <c r="X95" s="269">
        <f t="shared" si="10"/>
        <v>9.921797174</v>
      </c>
    </row>
    <row r="96" ht="12.75" customHeight="1">
      <c r="A96" s="266"/>
      <c r="J96" s="250">
        <f t="shared" si="11"/>
        <v>51</v>
      </c>
      <c r="K96" s="250">
        <f t="shared" si="12"/>
        <v>67.04683961</v>
      </c>
      <c r="L96" s="250">
        <f t="shared" si="13"/>
        <v>1740.291868</v>
      </c>
      <c r="M96" s="250">
        <f t="shared" si="14"/>
        <v>1608.876484</v>
      </c>
      <c r="N96" s="250">
        <f t="shared" si="1"/>
        <v>45.23346439</v>
      </c>
      <c r="O96" s="250">
        <f t="shared" si="2"/>
        <v>28.6664843</v>
      </c>
      <c r="P96" s="250" t="str">
        <f t="shared" si="3"/>
        <v>True</v>
      </c>
      <c r="Q96" s="250">
        <f t="shared" si="4"/>
        <v>28.6664843</v>
      </c>
      <c r="R96" s="250">
        <f t="shared" si="15"/>
        <v>125.9333349</v>
      </c>
      <c r="S96" s="250">
        <f t="shared" si="5"/>
        <v>0.6264935959</v>
      </c>
      <c r="T96" s="250">
        <f t="shared" si="6"/>
        <v>2.378781769</v>
      </c>
      <c r="U96" s="250">
        <f t="shared" si="7"/>
        <v>230.3642159</v>
      </c>
      <c r="V96" s="368">
        <f t="shared" si="8"/>
        <v>70.58666722</v>
      </c>
      <c r="W96" s="250" t="str">
        <f t="shared" si="9"/>
        <v>False</v>
      </c>
      <c r="X96" s="269">
        <f t="shared" si="10"/>
        <v>10.08116286</v>
      </c>
    </row>
    <row r="97" ht="12.75" customHeight="1">
      <c r="A97" s="270"/>
      <c r="B97" s="371"/>
      <c r="C97" s="371"/>
      <c r="D97" s="371"/>
      <c r="E97" s="371"/>
      <c r="F97" s="371"/>
      <c r="G97" s="371"/>
      <c r="H97" s="371"/>
      <c r="J97" s="250">
        <f t="shared" si="11"/>
        <v>52</v>
      </c>
      <c r="K97" s="250">
        <f t="shared" si="12"/>
        <v>68.00555382</v>
      </c>
      <c r="L97" s="250">
        <f t="shared" si="13"/>
        <v>1802.815372</v>
      </c>
      <c r="M97" s="250">
        <f t="shared" si="14"/>
        <v>1668.057427</v>
      </c>
      <c r="N97" s="250">
        <f t="shared" si="1"/>
        <v>45.84429363</v>
      </c>
      <c r="O97" s="250">
        <f t="shared" si="2"/>
        <v>28.83127226</v>
      </c>
      <c r="P97" s="250" t="str">
        <f t="shared" si="3"/>
        <v>True</v>
      </c>
      <c r="Q97" s="250">
        <f t="shared" si="4"/>
        <v>28.83127226</v>
      </c>
      <c r="R97" s="250">
        <f t="shared" si="15"/>
        <v>129.2012879</v>
      </c>
      <c r="S97" s="250">
        <f t="shared" si="5"/>
        <v>0.6353798403</v>
      </c>
      <c r="T97" s="250">
        <f t="shared" si="6"/>
        <v>2.409448625</v>
      </c>
      <c r="U97" s="250">
        <f t="shared" si="7"/>
        <v>236.342136</v>
      </c>
      <c r="V97" s="368">
        <f t="shared" si="8"/>
        <v>71.2526046</v>
      </c>
      <c r="W97" s="250" t="str">
        <f t="shared" si="9"/>
        <v>False</v>
      </c>
      <c r="X97" s="269">
        <f t="shared" si="10"/>
        <v>10.23950886</v>
      </c>
    </row>
    <row r="98" ht="12.75" customHeight="1">
      <c r="A98" s="266"/>
      <c r="J98" s="250">
        <f t="shared" si="11"/>
        <v>53</v>
      </c>
      <c r="K98" s="250">
        <f t="shared" si="12"/>
        <v>68.95695673</v>
      </c>
      <c r="L98" s="250">
        <f t="shared" si="13"/>
        <v>1866.215672</v>
      </c>
      <c r="M98" s="250">
        <f t="shared" si="14"/>
        <v>1728.102677</v>
      </c>
      <c r="N98" s="250">
        <f t="shared" si="1"/>
        <v>46.45027354</v>
      </c>
      <c r="O98" s="250">
        <f t="shared" si="2"/>
        <v>28.99259658</v>
      </c>
      <c r="P98" s="250" t="str">
        <f t="shared" si="3"/>
        <v>True</v>
      </c>
      <c r="Q98" s="250">
        <f t="shared" si="4"/>
        <v>28.99259658</v>
      </c>
      <c r="R98" s="250">
        <f t="shared" si="15"/>
        <v>132.4826854</v>
      </c>
      <c r="S98" s="250">
        <f t="shared" si="5"/>
        <v>0.6442013914</v>
      </c>
      <c r="T98" s="250">
        <f t="shared" si="6"/>
        <v>2.43985384</v>
      </c>
      <c r="U98" s="250">
        <f t="shared" si="7"/>
        <v>242.3446497</v>
      </c>
      <c r="V98" s="368">
        <f t="shared" si="8"/>
        <v>71.91063032</v>
      </c>
      <c r="W98" s="250" t="str">
        <f t="shared" si="9"/>
        <v>False</v>
      </c>
      <c r="X98" s="269">
        <f t="shared" si="10"/>
        <v>10.39686306</v>
      </c>
    </row>
    <row r="99" ht="12.75" customHeight="1">
      <c r="A99" s="266"/>
      <c r="J99" s="250">
        <f t="shared" si="11"/>
        <v>54</v>
      </c>
      <c r="K99" s="250">
        <f t="shared" si="12"/>
        <v>69.9012545</v>
      </c>
      <c r="L99" s="250">
        <f t="shared" si="13"/>
        <v>1930.486617</v>
      </c>
      <c r="M99" s="250">
        <f t="shared" si="14"/>
        <v>1789.006293</v>
      </c>
      <c r="N99" s="250">
        <f t="shared" si="1"/>
        <v>47.05154043</v>
      </c>
      <c r="O99" s="250">
        <f t="shared" si="2"/>
        <v>29.15059936</v>
      </c>
      <c r="P99" s="250" t="str">
        <f t="shared" si="3"/>
        <v>True</v>
      </c>
      <c r="Q99" s="250">
        <f t="shared" si="4"/>
        <v>29.15059936</v>
      </c>
      <c r="R99" s="250">
        <f t="shared" si="15"/>
        <v>135.7772911</v>
      </c>
      <c r="S99" s="250">
        <f t="shared" si="5"/>
        <v>0.6529600238</v>
      </c>
      <c r="T99" s="250">
        <f t="shared" si="6"/>
        <v>2.470004924</v>
      </c>
      <c r="U99" s="250">
        <f t="shared" si="7"/>
        <v>248.3713245</v>
      </c>
      <c r="V99" s="368">
        <f t="shared" si="8"/>
        <v>72.56099803</v>
      </c>
      <c r="W99" s="250" t="str">
        <f t="shared" si="9"/>
        <v>False</v>
      </c>
      <c r="X99" s="269">
        <f t="shared" si="10"/>
        <v>10.55325203</v>
      </c>
    </row>
    <row r="100" ht="12.75" customHeight="1">
      <c r="A100" s="266"/>
      <c r="I100" s="371"/>
      <c r="J100" s="371">
        <f t="shared" si="11"/>
        <v>55</v>
      </c>
      <c r="K100" s="250">
        <f t="shared" si="12"/>
        <v>70.83864341</v>
      </c>
      <c r="L100" s="250">
        <f t="shared" si="13"/>
        <v>1995.622228</v>
      </c>
      <c r="M100" s="250">
        <f t="shared" si="14"/>
        <v>1850.762496</v>
      </c>
      <c r="N100" s="250">
        <f t="shared" si="1"/>
        <v>47.64822415</v>
      </c>
      <c r="O100" s="250">
        <f t="shared" si="2"/>
        <v>29.30541418</v>
      </c>
      <c r="P100" s="250" t="str">
        <f t="shared" si="3"/>
        <v>True</v>
      </c>
      <c r="Q100" s="250">
        <f t="shared" si="4"/>
        <v>29.30541418</v>
      </c>
      <c r="R100" s="250">
        <f t="shared" si="15"/>
        <v>139.0848775</v>
      </c>
      <c r="S100" s="250">
        <f t="shared" si="5"/>
        <v>0.6616574297</v>
      </c>
      <c r="T100" s="250">
        <f t="shared" si="6"/>
        <v>2.499909031</v>
      </c>
      <c r="U100" s="250">
        <f t="shared" si="7"/>
        <v>254.4217444</v>
      </c>
      <c r="V100" s="368">
        <f t="shared" si="8"/>
        <v>73.20394835</v>
      </c>
      <c r="W100" s="250" t="str">
        <f t="shared" si="9"/>
        <v>False</v>
      </c>
      <c r="X100" s="269">
        <f t="shared" si="10"/>
        <v>10.70870108</v>
      </c>
    </row>
    <row r="101" ht="12.75" customHeight="1">
      <c r="A101" s="266"/>
      <c r="J101" s="250">
        <f t="shared" si="11"/>
        <v>56</v>
      </c>
      <c r="K101" s="250">
        <f t="shared" si="12"/>
        <v>71.76931056</v>
      </c>
      <c r="L101" s="250">
        <f t="shared" si="13"/>
        <v>2061.616684</v>
      </c>
      <c r="M101" s="250">
        <f t="shared" si="14"/>
        <v>1913.365658</v>
      </c>
      <c r="N101" s="250">
        <f t="shared" si="1"/>
        <v>48.24044852</v>
      </c>
      <c r="O101" s="250">
        <f t="shared" si="2"/>
        <v>29.45716673</v>
      </c>
      <c r="P101" s="250" t="str">
        <f t="shared" si="3"/>
        <v>True</v>
      </c>
      <c r="Q101" s="250">
        <f t="shared" si="4"/>
        <v>29.45716673</v>
      </c>
      <c r="R101" s="250">
        <f t="shared" si="15"/>
        <v>142.4052257</v>
      </c>
      <c r="S101" s="250">
        <f t="shared" si="5"/>
        <v>0.6702952234</v>
      </c>
      <c r="T101" s="250">
        <f t="shared" si="6"/>
        <v>2.529572973</v>
      </c>
      <c r="U101" s="250">
        <f t="shared" si="7"/>
        <v>260.4955088</v>
      </c>
      <c r="V101" s="368">
        <f t="shared" si="8"/>
        <v>73.83970978</v>
      </c>
      <c r="W101" s="250" t="str">
        <f t="shared" si="9"/>
        <v>False</v>
      </c>
      <c r="X101" s="269">
        <f t="shared" si="10"/>
        <v>10.86323441</v>
      </c>
    </row>
    <row r="102" ht="12.75" customHeight="1">
      <c r="A102" s="270"/>
      <c r="B102" s="371"/>
      <c r="C102" s="371"/>
      <c r="D102" s="371"/>
      <c r="E102" s="371"/>
      <c r="F102" s="371"/>
      <c r="G102" s="371"/>
      <c r="H102" s="371"/>
      <c r="J102" s="250">
        <f t="shared" si="11"/>
        <v>57</v>
      </c>
      <c r="K102" s="250">
        <f t="shared" si="12"/>
        <v>72.69343443</v>
      </c>
      <c r="L102" s="250">
        <f t="shared" si="13"/>
        <v>2128.464318</v>
      </c>
      <c r="M102" s="250">
        <f t="shared" si="14"/>
        <v>1976.810299</v>
      </c>
      <c r="N102" s="250">
        <f t="shared" si="1"/>
        <v>48.82833171</v>
      </c>
      <c r="O102" s="250">
        <f t="shared" si="2"/>
        <v>29.60597541</v>
      </c>
      <c r="P102" s="250" t="str">
        <f t="shared" si="3"/>
        <v>True</v>
      </c>
      <c r="Q102" s="250">
        <f t="shared" si="4"/>
        <v>29.60597541</v>
      </c>
      <c r="R102" s="250">
        <f t="shared" si="15"/>
        <v>145.7381248</v>
      </c>
      <c r="S102" s="250">
        <f t="shared" si="5"/>
        <v>0.6788749469</v>
      </c>
      <c r="T102" s="250">
        <f t="shared" si="6"/>
        <v>2.559003252</v>
      </c>
      <c r="U102" s="250">
        <f t="shared" si="7"/>
        <v>266.5922321</v>
      </c>
      <c r="V102" s="368">
        <f t="shared" si="8"/>
        <v>74.46849954</v>
      </c>
      <c r="W102" s="250" t="str">
        <f t="shared" si="9"/>
        <v>False</v>
      </c>
      <c r="X102" s="269">
        <f t="shared" si="10"/>
        <v>11.0168751</v>
      </c>
    </row>
    <row r="103" ht="12.75" customHeight="1">
      <c r="A103" s="266"/>
      <c r="J103" s="250">
        <f t="shared" si="11"/>
        <v>58</v>
      </c>
      <c r="K103" s="250">
        <f t="shared" si="12"/>
        <v>73.61118546</v>
      </c>
      <c r="L103" s="250">
        <f t="shared" si="13"/>
        <v>2196.159609</v>
      </c>
      <c r="M103" s="250">
        <f t="shared" si="14"/>
        <v>2041.091078</v>
      </c>
      <c r="N103" s="250">
        <f t="shared" si="1"/>
        <v>49.41198661</v>
      </c>
      <c r="O103" s="250">
        <f t="shared" si="2"/>
        <v>29.75195192</v>
      </c>
      <c r="P103" s="250" t="str">
        <f t="shared" si="3"/>
        <v>True</v>
      </c>
      <c r="Q103" s="250">
        <f t="shared" si="4"/>
        <v>29.75195192</v>
      </c>
      <c r="R103" s="250">
        <f t="shared" si="15"/>
        <v>149.0833715</v>
      </c>
      <c r="S103" s="250">
        <f t="shared" si="5"/>
        <v>0.6873980744</v>
      </c>
      <c r="T103" s="250">
        <f t="shared" si="6"/>
        <v>2.588206074</v>
      </c>
      <c r="U103" s="250">
        <f t="shared" si="7"/>
        <v>272.7115422</v>
      </c>
      <c r="V103" s="368">
        <f t="shared" si="8"/>
        <v>75.09052434</v>
      </c>
      <c r="W103" s="250" t="str">
        <f t="shared" si="9"/>
        <v>False</v>
      </c>
      <c r="X103" s="269">
        <f t="shared" si="10"/>
        <v>11.16964526</v>
      </c>
    </row>
    <row r="104" ht="12.75" customHeight="1">
      <c r="A104" s="266"/>
      <c r="J104" s="250">
        <f t="shared" si="11"/>
        <v>59</v>
      </c>
      <c r="K104" s="250">
        <f t="shared" si="12"/>
        <v>74.52272656</v>
      </c>
      <c r="L104" s="250">
        <f t="shared" si="13"/>
        <v>2264.697176</v>
      </c>
      <c r="M104" s="250">
        <f t="shared" si="14"/>
        <v>2106.202786</v>
      </c>
      <c r="N104" s="250">
        <f t="shared" si="1"/>
        <v>49.99152115</v>
      </c>
      <c r="O104" s="250">
        <f t="shared" si="2"/>
        <v>29.89520173</v>
      </c>
      <c r="P104" s="250" t="str">
        <f t="shared" si="3"/>
        <v>True</v>
      </c>
      <c r="Q104" s="250">
        <f t="shared" si="4"/>
        <v>29.89520173</v>
      </c>
      <c r="R104" s="250">
        <f t="shared" si="15"/>
        <v>152.4407695</v>
      </c>
      <c r="S104" s="250">
        <f t="shared" si="5"/>
        <v>0.695866016</v>
      </c>
      <c r="T104" s="250">
        <f t="shared" si="6"/>
        <v>2.617187368</v>
      </c>
      <c r="U104" s="250">
        <f t="shared" si="7"/>
        <v>278.8530802</v>
      </c>
      <c r="V104" s="368">
        <f t="shared" si="8"/>
        <v>75.70598103</v>
      </c>
      <c r="W104" s="250" t="str">
        <f t="shared" si="9"/>
        <v>False</v>
      </c>
      <c r="X104" s="269">
        <f t="shared" si="10"/>
        <v>11.32156603</v>
      </c>
    </row>
    <row r="105" ht="12.75" customHeight="1">
      <c r="A105" s="266"/>
      <c r="I105" s="371"/>
      <c r="J105" s="371">
        <f t="shared" si="11"/>
        <v>60</v>
      </c>
      <c r="K105" s="250">
        <f t="shared" si="12"/>
        <v>75.42821355</v>
      </c>
      <c r="L105" s="250">
        <f t="shared" si="13"/>
        <v>2334.071769</v>
      </c>
      <c r="M105" s="250">
        <f t="shared" si="14"/>
        <v>2172.140345</v>
      </c>
      <c r="N105" s="250">
        <f t="shared" si="1"/>
        <v>50.56703862</v>
      </c>
      <c r="O105" s="250">
        <f t="shared" si="2"/>
        <v>30.03582452</v>
      </c>
      <c r="P105" s="250" t="str">
        <f t="shared" si="3"/>
        <v>True</v>
      </c>
      <c r="Q105" s="250">
        <f t="shared" si="4"/>
        <v>30.03582452</v>
      </c>
      <c r="R105" s="250">
        <f t="shared" si="15"/>
        <v>155.8101296</v>
      </c>
      <c r="S105" s="250">
        <f t="shared" si="5"/>
        <v>0.7042801222</v>
      </c>
      <c r="T105" s="250">
        <f t="shared" si="6"/>
        <v>2.645952805</v>
      </c>
      <c r="U105" s="250">
        <f t="shared" si="7"/>
        <v>285.0164998</v>
      </c>
      <c r="V105" s="368">
        <f t="shared" si="8"/>
        <v>76.31505729</v>
      </c>
      <c r="W105" s="250" t="str">
        <f t="shared" si="9"/>
        <v>False</v>
      </c>
      <c r="X105" s="269">
        <f t="shared" si="10"/>
        <v>11.47265766</v>
      </c>
    </row>
    <row r="106" ht="12.75" customHeight="1">
      <c r="A106" s="266"/>
      <c r="J106" s="250">
        <f t="shared" si="11"/>
        <v>61</v>
      </c>
      <c r="K106" s="250">
        <f t="shared" si="12"/>
        <v>76.3277956</v>
      </c>
      <c r="L106" s="250">
        <f t="shared" si="13"/>
        <v>2404.27827</v>
      </c>
      <c r="M106" s="250">
        <f t="shared" si="14"/>
        <v>2238.898796</v>
      </c>
      <c r="N106" s="250">
        <f t="shared" si="1"/>
        <v>51.13863793</v>
      </c>
      <c r="O106" s="250">
        <f t="shared" si="2"/>
        <v>30.17391463</v>
      </c>
      <c r="P106" s="250" t="str">
        <f t="shared" si="3"/>
        <v>True</v>
      </c>
      <c r="Q106" s="250">
        <f t="shared" si="4"/>
        <v>30.17391463</v>
      </c>
      <c r="R106" s="250">
        <f t="shared" si="15"/>
        <v>159.1912686</v>
      </c>
      <c r="S106" s="250">
        <f t="shared" si="5"/>
        <v>0.7126416869</v>
      </c>
      <c r="T106" s="250">
        <f t="shared" si="6"/>
        <v>2.674507814</v>
      </c>
      <c r="U106" s="250">
        <f t="shared" si="7"/>
        <v>291.2014662</v>
      </c>
      <c r="V106" s="368">
        <f t="shared" si="8"/>
        <v>76.91793219</v>
      </c>
      <c r="W106" s="250" t="str">
        <f t="shared" si="9"/>
        <v>False</v>
      </c>
      <c r="X106" s="269">
        <f t="shared" si="10"/>
        <v>11.62293957</v>
      </c>
    </row>
    <row r="107" ht="12.75" customHeight="1">
      <c r="A107" s="270"/>
      <c r="B107" s="371"/>
      <c r="C107" s="371"/>
      <c r="D107" s="371"/>
      <c r="E107" s="371"/>
      <c r="F107" s="371"/>
      <c r="G107" s="371"/>
      <c r="H107" s="371"/>
      <c r="J107" s="250">
        <f t="shared" si="11"/>
        <v>62</v>
      </c>
      <c r="K107" s="250">
        <f t="shared" si="12"/>
        <v>77.22161563</v>
      </c>
      <c r="L107" s="250">
        <f t="shared" si="13"/>
        <v>2475.31168</v>
      </c>
      <c r="M107" s="250">
        <f t="shared" si="14"/>
        <v>2306.4733</v>
      </c>
      <c r="N107" s="250">
        <f t="shared" si="1"/>
        <v>51.70641387</v>
      </c>
      <c r="O107" s="250">
        <f t="shared" si="2"/>
        <v>30.30956141</v>
      </c>
      <c r="P107" s="250" t="str">
        <f t="shared" si="3"/>
        <v>True</v>
      </c>
      <c r="Q107" s="250">
        <f t="shared" si="4"/>
        <v>30.30956141</v>
      </c>
      <c r="R107" s="250">
        <f t="shared" si="15"/>
        <v>162.5840098</v>
      </c>
      <c r="S107" s="250">
        <f t="shared" si="5"/>
        <v>0.7209519512</v>
      </c>
      <c r="T107" s="250">
        <f t="shared" si="6"/>
        <v>2.702857593</v>
      </c>
      <c r="U107" s="250">
        <f t="shared" si="7"/>
        <v>297.4076559</v>
      </c>
      <c r="V107" s="368">
        <f t="shared" si="8"/>
        <v>77.51477672</v>
      </c>
      <c r="W107" s="250" t="str">
        <f t="shared" si="9"/>
        <v>False</v>
      </c>
      <c r="X107" s="269">
        <f t="shared" si="10"/>
        <v>11.77243038</v>
      </c>
    </row>
    <row r="108" ht="12.75" customHeight="1">
      <c r="A108" s="266"/>
      <c r="J108" s="250">
        <f t="shared" si="11"/>
        <v>63</v>
      </c>
      <c r="K108" s="250">
        <f t="shared" si="12"/>
        <v>78.10981068</v>
      </c>
      <c r="L108" s="250">
        <f t="shared" si="13"/>
        <v>2547.16712</v>
      </c>
      <c r="M108" s="250">
        <f t="shared" si="14"/>
        <v>2374.859129</v>
      </c>
      <c r="N108" s="250">
        <f t="shared" si="1"/>
        <v>52.27045735</v>
      </c>
      <c r="O108" s="250">
        <f t="shared" si="2"/>
        <v>30.44284957</v>
      </c>
      <c r="P108" s="250" t="str">
        <f t="shared" si="3"/>
        <v>True</v>
      </c>
      <c r="Q108" s="250">
        <f t="shared" si="4"/>
        <v>30.44284957</v>
      </c>
      <c r="R108" s="250">
        <f t="shared" si="15"/>
        <v>165.988182</v>
      </c>
      <c r="S108" s="250">
        <f t="shared" si="5"/>
        <v>0.7292121058</v>
      </c>
      <c r="T108" s="250">
        <f t="shared" si="6"/>
        <v>2.731007126</v>
      </c>
      <c r="U108" s="250">
        <f t="shared" si="7"/>
        <v>303.6347558</v>
      </c>
      <c r="V108" s="368">
        <f t="shared" si="8"/>
        <v>78.10575429</v>
      </c>
      <c r="W108" s="250" t="str">
        <f t="shared" si="9"/>
        <v>False</v>
      </c>
      <c r="X108" s="269">
        <f t="shared" si="10"/>
        <v>11.92114798</v>
      </c>
    </row>
    <row r="109" ht="12.75" customHeight="1">
      <c r="A109" s="266"/>
      <c r="J109" s="250">
        <f t="shared" si="11"/>
        <v>64</v>
      </c>
      <c r="K109" s="250">
        <f t="shared" si="12"/>
        <v>78.99251225</v>
      </c>
      <c r="L109" s="250">
        <f t="shared" si="13"/>
        <v>2619.839823</v>
      </c>
      <c r="M109" s="250">
        <f t="shared" si="14"/>
        <v>2444.051663</v>
      </c>
      <c r="N109" s="250">
        <f t="shared" si="1"/>
        <v>52.83085563</v>
      </c>
      <c r="O109" s="250">
        <f t="shared" si="2"/>
        <v>30.57385952</v>
      </c>
      <c r="P109" s="250" t="str">
        <f t="shared" si="3"/>
        <v>True</v>
      </c>
      <c r="Q109" s="250">
        <f t="shared" si="4"/>
        <v>30.57385952</v>
      </c>
      <c r="R109" s="250">
        <f t="shared" si="15"/>
        <v>169.4036196</v>
      </c>
      <c r="S109" s="250">
        <f t="shared" si="5"/>
        <v>0.7374232946</v>
      </c>
      <c r="T109" s="250">
        <f t="shared" si="6"/>
        <v>2.758961194</v>
      </c>
      <c r="U109" s="250">
        <f t="shared" si="7"/>
        <v>309.882463</v>
      </c>
      <c r="V109" s="368">
        <f t="shared" si="8"/>
        <v>78.69102121</v>
      </c>
      <c r="W109" s="250" t="str">
        <f t="shared" si="9"/>
        <v>False</v>
      </c>
      <c r="X109" s="269">
        <f t="shared" si="10"/>
        <v>12.06910955</v>
      </c>
    </row>
    <row r="110" ht="12.75" customHeight="1">
      <c r="A110" s="266"/>
      <c r="I110" s="371"/>
      <c r="J110" s="371">
        <f t="shared" si="11"/>
        <v>65</v>
      </c>
      <c r="K110" s="250">
        <f t="shared" si="12"/>
        <v>79.86984658</v>
      </c>
      <c r="L110" s="250">
        <f t="shared" si="13"/>
        <v>2693.325129</v>
      </c>
      <c r="M110" s="250">
        <f t="shared" si="14"/>
        <v>2514.046388</v>
      </c>
      <c r="N110" s="250">
        <f t="shared" si="1"/>
        <v>53.38769253</v>
      </c>
      <c r="O110" s="250">
        <f t="shared" si="2"/>
        <v>30.7026676</v>
      </c>
      <c r="P110" s="250" t="str">
        <f t="shared" si="3"/>
        <v>True</v>
      </c>
      <c r="Q110" s="250">
        <f t="shared" si="4"/>
        <v>30.7026676</v>
      </c>
      <c r="R110" s="250">
        <f t="shared" si="15"/>
        <v>172.8301623</v>
      </c>
      <c r="S110" s="250">
        <f t="shared" si="5"/>
        <v>0.7455866167</v>
      </c>
      <c r="T110" s="250">
        <f t="shared" si="6"/>
        <v>2.786724386</v>
      </c>
      <c r="U110" s="250">
        <f t="shared" si="7"/>
        <v>316.1504842</v>
      </c>
      <c r="V110" s="368">
        <f t="shared" si="8"/>
        <v>79.27072708</v>
      </c>
      <c r="W110" s="250" t="str">
        <f t="shared" si="9"/>
        <v>False</v>
      </c>
      <c r="X110" s="269">
        <f t="shared" si="10"/>
        <v>12.21633161</v>
      </c>
    </row>
    <row r="111" ht="12.75" customHeight="1">
      <c r="A111" s="266"/>
      <c r="J111" s="250">
        <f t="shared" si="11"/>
        <v>66</v>
      </c>
      <c r="K111" s="250">
        <f t="shared" si="12"/>
        <v>80.74193499</v>
      </c>
      <c r="L111" s="250">
        <f t="shared" si="13"/>
        <v>2767.618485</v>
      </c>
      <c r="M111" s="250">
        <f t="shared" si="14"/>
        <v>2584.838887</v>
      </c>
      <c r="N111" s="250">
        <f t="shared" si="1"/>
        <v>53.94104858</v>
      </c>
      <c r="O111" s="250">
        <f t="shared" si="2"/>
        <v>30.82934641</v>
      </c>
      <c r="P111" s="250" t="str">
        <f t="shared" si="3"/>
        <v>True</v>
      </c>
      <c r="Q111" s="250">
        <f t="shared" si="4"/>
        <v>30.82934641</v>
      </c>
      <c r="R111" s="250">
        <f t="shared" si="15"/>
        <v>176.2676545</v>
      </c>
      <c r="S111" s="250">
        <f t="shared" si="5"/>
        <v>0.7537031289</v>
      </c>
      <c r="T111" s="250">
        <f t="shared" si="6"/>
        <v>2.814301111</v>
      </c>
      <c r="U111" s="250">
        <f t="shared" si="7"/>
        <v>322.4385351</v>
      </c>
      <c r="V111" s="368">
        <f t="shared" si="8"/>
        <v>79.84501521</v>
      </c>
      <c r="W111" s="250" t="str">
        <f t="shared" si="9"/>
        <v>False</v>
      </c>
      <c r="X111" s="269">
        <f t="shared" si="10"/>
        <v>12.36283004</v>
      </c>
    </row>
    <row r="112" ht="12.75" customHeight="1">
      <c r="A112" s="270"/>
      <c r="B112" s="371"/>
      <c r="C112" s="371"/>
      <c r="D112" s="371"/>
      <c r="E112" s="371"/>
      <c r="F112" s="371"/>
      <c r="G112" s="371"/>
      <c r="H112" s="371"/>
      <c r="J112" s="250">
        <f t="shared" si="11"/>
        <v>67</v>
      </c>
      <c r="K112" s="250">
        <f t="shared" si="12"/>
        <v>81.60889411</v>
      </c>
      <c r="L112" s="250">
        <f t="shared" si="13"/>
        <v>2842.715435</v>
      </c>
      <c r="M112" s="250">
        <f t="shared" si="14"/>
        <v>2656.42484</v>
      </c>
      <c r="N112" s="250">
        <f t="shared" si="1"/>
        <v>54.49100126</v>
      </c>
      <c r="O112" s="250">
        <f t="shared" si="2"/>
        <v>30.95396502</v>
      </c>
      <c r="P112" s="250" t="str">
        <f t="shared" si="3"/>
        <v>True</v>
      </c>
      <c r="Q112" s="250">
        <f t="shared" si="4"/>
        <v>30.95396502</v>
      </c>
      <c r="R112" s="250">
        <f t="shared" si="15"/>
        <v>179.7159458</v>
      </c>
      <c r="S112" s="250">
        <f t="shared" si="5"/>
        <v>0.7617738484</v>
      </c>
      <c r="T112" s="250">
        <f t="shared" si="6"/>
        <v>2.841695606</v>
      </c>
      <c r="U112" s="250">
        <f t="shared" si="7"/>
        <v>328.74634</v>
      </c>
      <c r="V112" s="368">
        <f t="shared" si="8"/>
        <v>80.41402296</v>
      </c>
      <c r="W112" s="250" t="str">
        <f t="shared" si="9"/>
        <v>False</v>
      </c>
      <c r="X112" s="269">
        <f t="shared" si="10"/>
        <v>12.50862014</v>
      </c>
    </row>
    <row r="113" ht="12.75" customHeight="1">
      <c r="A113" s="266"/>
      <c r="J113" s="250">
        <f t="shared" si="11"/>
        <v>68</v>
      </c>
      <c r="K113" s="250">
        <f t="shared" si="12"/>
        <v>82.47083618</v>
      </c>
      <c r="L113" s="250">
        <f t="shared" si="13"/>
        <v>2918.611622</v>
      </c>
      <c r="M113" s="250">
        <f t="shared" si="14"/>
        <v>2728.800021</v>
      </c>
      <c r="N113" s="250">
        <f t="shared" si="1"/>
        <v>55.03762511</v>
      </c>
      <c r="O113" s="250">
        <f t="shared" si="2"/>
        <v>31.07658917</v>
      </c>
      <c r="P113" s="250" t="str">
        <f t="shared" si="3"/>
        <v>True</v>
      </c>
      <c r="Q113" s="250">
        <f t="shared" si="4"/>
        <v>31.07658917</v>
      </c>
      <c r="R113" s="250">
        <f t="shared" si="15"/>
        <v>183.1748899</v>
      </c>
      <c r="S113" s="250">
        <f t="shared" si="5"/>
        <v>0.7697997546</v>
      </c>
      <c r="T113" s="250">
        <f t="shared" si="6"/>
        <v>2.868911946</v>
      </c>
      <c r="U113" s="250">
        <f t="shared" si="7"/>
        <v>335.0736318</v>
      </c>
      <c r="V113" s="368">
        <f t="shared" si="8"/>
        <v>80.97788209</v>
      </c>
      <c r="W113" s="250" t="str">
        <f t="shared" si="9"/>
        <v>False</v>
      </c>
      <c r="X113" s="269">
        <f t="shared" si="10"/>
        <v>12.65371665</v>
      </c>
    </row>
    <row r="114" ht="12.75" customHeight="1">
      <c r="A114" s="266"/>
      <c r="J114" s="250">
        <f t="shared" si="11"/>
        <v>69</v>
      </c>
      <c r="K114" s="250">
        <f t="shared" si="12"/>
        <v>83.32786923</v>
      </c>
      <c r="L114" s="250">
        <f t="shared" si="13"/>
        <v>2995.30278</v>
      </c>
      <c r="M114" s="250">
        <f t="shared" si="14"/>
        <v>2801.960291</v>
      </c>
      <c r="N114" s="250">
        <f t="shared" si="1"/>
        <v>55.58099191</v>
      </c>
      <c r="O114" s="250">
        <f t="shared" si="2"/>
        <v>31.19728156</v>
      </c>
      <c r="P114" s="250" t="str">
        <f t="shared" si="3"/>
        <v>True</v>
      </c>
      <c r="Q114" s="250">
        <f t="shared" si="4"/>
        <v>31.19728156</v>
      </c>
      <c r="R114" s="250">
        <f t="shared" si="15"/>
        <v>186.644345</v>
      </c>
      <c r="S114" s="250">
        <f t="shared" si="5"/>
        <v>0.7777817908</v>
      </c>
      <c r="T114" s="250">
        <f t="shared" si="6"/>
        <v>2.895954055</v>
      </c>
      <c r="U114" s="250">
        <f t="shared" si="7"/>
        <v>341.4201508</v>
      </c>
      <c r="V114" s="368">
        <f t="shared" si="8"/>
        <v>81.53671906</v>
      </c>
      <c r="W114" s="250" t="str">
        <f t="shared" si="9"/>
        <v>False</v>
      </c>
      <c r="X114" s="269">
        <f t="shared" si="10"/>
        <v>12.79813376</v>
      </c>
    </row>
    <row r="115" ht="12.75" customHeight="1">
      <c r="A115" s="266"/>
      <c r="I115" s="371"/>
      <c r="J115" s="371">
        <f t="shared" si="11"/>
        <v>70</v>
      </c>
      <c r="K115" s="250">
        <f t="shared" si="12"/>
        <v>84.18009732</v>
      </c>
      <c r="L115" s="250">
        <f t="shared" si="13"/>
        <v>3072.784733</v>
      </c>
      <c r="M115" s="250">
        <f t="shared" si="14"/>
        <v>2875.901597</v>
      </c>
      <c r="N115" s="250">
        <f t="shared" si="1"/>
        <v>56.12117081</v>
      </c>
      <c r="O115" s="250">
        <f t="shared" si="2"/>
        <v>31.31610193</v>
      </c>
      <c r="P115" s="250" t="str">
        <f t="shared" si="3"/>
        <v>True</v>
      </c>
      <c r="Q115" s="250">
        <f t="shared" si="4"/>
        <v>31.31610193</v>
      </c>
      <c r="R115" s="250">
        <f t="shared" si="15"/>
        <v>190.1241735</v>
      </c>
      <c r="S115" s="250">
        <f t="shared" si="5"/>
        <v>0.7857208667</v>
      </c>
      <c r="T115" s="250">
        <f t="shared" si="6"/>
        <v>2.92282571</v>
      </c>
      <c r="U115" s="250">
        <f t="shared" si="7"/>
        <v>347.7856453</v>
      </c>
      <c r="V115" s="368">
        <f t="shared" si="8"/>
        <v>82.09065535</v>
      </c>
      <c r="W115" s="250" t="str">
        <f t="shared" si="9"/>
        <v>False</v>
      </c>
      <c r="X115" s="269">
        <f t="shared" si="10"/>
        <v>12.94188518</v>
      </c>
    </row>
    <row r="116" ht="12.75" customHeight="1">
      <c r="A116" s="266"/>
      <c r="J116" s="250">
        <f t="shared" si="11"/>
        <v>71</v>
      </c>
      <c r="K116" s="250">
        <f t="shared" si="12"/>
        <v>85.02762076</v>
      </c>
      <c r="L116" s="250">
        <f t="shared" si="13"/>
        <v>3151.053391</v>
      </c>
      <c r="M116" s="250">
        <f t="shared" si="14"/>
        <v>2950.619971</v>
      </c>
      <c r="N116" s="250">
        <f t="shared" si="1"/>
        <v>56.65822848</v>
      </c>
      <c r="O116" s="250">
        <f t="shared" si="2"/>
        <v>31.43310734</v>
      </c>
      <c r="P116" s="250" t="str">
        <f t="shared" si="3"/>
        <v>True</v>
      </c>
      <c r="Q116" s="250">
        <f t="shared" si="4"/>
        <v>31.43310734</v>
      </c>
      <c r="R116" s="250">
        <f t="shared" si="15"/>
        <v>193.6142415</v>
      </c>
      <c r="S116" s="250">
        <f t="shared" si="5"/>
        <v>0.7936178594</v>
      </c>
      <c r="T116" s="250">
        <f t="shared" si="6"/>
        <v>2.94953055</v>
      </c>
      <c r="U116" s="250">
        <f t="shared" si="7"/>
        <v>354.1698706</v>
      </c>
      <c r="V116" s="368">
        <f t="shared" si="8"/>
        <v>82.63980769</v>
      </c>
      <c r="W116" s="250" t="str">
        <f t="shared" si="9"/>
        <v>False</v>
      </c>
      <c r="X116" s="269">
        <f t="shared" si="10"/>
        <v>13.08498411</v>
      </c>
    </row>
    <row r="117" ht="12.75" customHeight="1">
      <c r="A117" s="270"/>
      <c r="B117" s="371"/>
      <c r="C117" s="371"/>
      <c r="D117" s="371"/>
      <c r="E117" s="371"/>
      <c r="F117" s="371"/>
      <c r="G117" s="371"/>
      <c r="H117" s="371"/>
      <c r="J117" s="250">
        <f t="shared" si="11"/>
        <v>72</v>
      </c>
      <c r="K117" s="250">
        <f t="shared" si="12"/>
        <v>85.87053627</v>
      </c>
      <c r="L117" s="250">
        <f t="shared" si="13"/>
        <v>3230.104749</v>
      </c>
      <c r="M117" s="250">
        <f t="shared" si="14"/>
        <v>3026.111522</v>
      </c>
      <c r="N117" s="250">
        <f t="shared" si="1"/>
        <v>57.19222923</v>
      </c>
      <c r="O117" s="250">
        <f t="shared" si="2"/>
        <v>31.54835225</v>
      </c>
      <c r="P117" s="250" t="str">
        <f t="shared" si="3"/>
        <v>True</v>
      </c>
      <c r="Q117" s="250">
        <f t="shared" si="4"/>
        <v>31.54835225</v>
      </c>
      <c r="R117" s="250">
        <f t="shared" si="15"/>
        <v>197.1144191</v>
      </c>
      <c r="S117" s="250">
        <f t="shared" si="5"/>
        <v>0.8014736155</v>
      </c>
      <c r="T117" s="250">
        <f t="shared" si="6"/>
        <v>2.976072086</v>
      </c>
      <c r="U117" s="250">
        <f t="shared" si="7"/>
        <v>360.5725889</v>
      </c>
      <c r="V117" s="368">
        <f t="shared" si="8"/>
        <v>83.18428833</v>
      </c>
      <c r="W117" s="250" t="str">
        <f t="shared" si="9"/>
        <v>False</v>
      </c>
      <c r="X117" s="269">
        <f t="shared" si="10"/>
        <v>13.22744332</v>
      </c>
    </row>
    <row r="118" ht="12.75" customHeight="1">
      <c r="A118" s="266"/>
      <c r="J118" s="250">
        <f t="shared" si="11"/>
        <v>73</v>
      </c>
      <c r="K118" s="250">
        <f t="shared" si="12"/>
        <v>86.70893721</v>
      </c>
      <c r="L118" s="250">
        <f t="shared" si="13"/>
        <v>3309.934878</v>
      </c>
      <c r="M118" s="250">
        <f t="shared" si="14"/>
        <v>3102.372437</v>
      </c>
      <c r="N118" s="250">
        <f t="shared" si="1"/>
        <v>57.72323511</v>
      </c>
      <c r="O118" s="250">
        <f t="shared" si="2"/>
        <v>31.66188874</v>
      </c>
      <c r="P118" s="250" t="str">
        <f t="shared" si="3"/>
        <v>True</v>
      </c>
      <c r="Q118" s="250">
        <f t="shared" si="4"/>
        <v>31.66188874</v>
      </c>
      <c r="R118" s="250">
        <f t="shared" si="15"/>
        <v>200.6245798</v>
      </c>
      <c r="S118" s="250">
        <f t="shared" si="5"/>
        <v>0.8092889525</v>
      </c>
      <c r="T118" s="250">
        <f t="shared" si="6"/>
        <v>3.002453702</v>
      </c>
      <c r="U118" s="250">
        <f t="shared" si="7"/>
        <v>366.9935689</v>
      </c>
      <c r="V118" s="368">
        <f t="shared" si="8"/>
        <v>83.72420528</v>
      </c>
      <c r="W118" s="250" t="str">
        <f t="shared" si="9"/>
        <v>False</v>
      </c>
      <c r="X118" s="269">
        <f t="shared" si="10"/>
        <v>13.36927513</v>
      </c>
    </row>
    <row r="119" ht="12.75" customHeight="1">
      <c r="A119" s="266"/>
      <c r="J119" s="250">
        <f t="shared" si="11"/>
        <v>74</v>
      </c>
      <c r="K119" s="250">
        <f t="shared" si="12"/>
        <v>87.54291367</v>
      </c>
      <c r="L119" s="250">
        <f t="shared" si="13"/>
        <v>3390.539931</v>
      </c>
      <c r="M119" s="250">
        <f t="shared" si="14"/>
        <v>3179.398979</v>
      </c>
      <c r="N119" s="250">
        <f t="shared" si="1"/>
        <v>58.25130605</v>
      </c>
      <c r="O119" s="250">
        <f t="shared" si="2"/>
        <v>31.77376658</v>
      </c>
      <c r="P119" s="250" t="str">
        <f t="shared" si="3"/>
        <v>True</v>
      </c>
      <c r="Q119" s="250">
        <f t="shared" si="4"/>
        <v>31.77376658</v>
      </c>
      <c r="R119" s="250">
        <f t="shared" si="15"/>
        <v>204.1446008</v>
      </c>
      <c r="S119" s="250">
        <f t="shared" si="5"/>
        <v>0.81706466</v>
      </c>
      <c r="T119" s="250">
        <f t="shared" si="6"/>
        <v>3.028678666</v>
      </c>
      <c r="U119" s="250">
        <f t="shared" si="7"/>
        <v>373.4325858</v>
      </c>
      <c r="V119" s="368">
        <f t="shared" si="8"/>
        <v>84.25966254</v>
      </c>
      <c r="W119" s="250" t="str">
        <f t="shared" si="9"/>
        <v>False</v>
      </c>
      <c r="X119" s="269">
        <f t="shared" si="10"/>
        <v>13.51049144</v>
      </c>
    </row>
    <row r="120" ht="12.75" customHeight="1">
      <c r="A120" s="266"/>
      <c r="I120" s="371"/>
      <c r="J120" s="371">
        <f t="shared" si="11"/>
        <v>75</v>
      </c>
      <c r="K120" s="250">
        <f t="shared" si="12"/>
        <v>88.3725527</v>
      </c>
      <c r="L120" s="250">
        <f t="shared" si="13"/>
        <v>3471.916132</v>
      </c>
      <c r="M120" s="250">
        <f t="shared" si="14"/>
        <v>3257.18748</v>
      </c>
      <c r="N120" s="250">
        <f t="shared" si="1"/>
        <v>58.77649993</v>
      </c>
      <c r="O120" s="250">
        <f t="shared" si="2"/>
        <v>31.88403345</v>
      </c>
      <c r="P120" s="250" t="str">
        <f t="shared" si="3"/>
        <v>True</v>
      </c>
      <c r="Q120" s="250">
        <f t="shared" si="4"/>
        <v>31.88403345</v>
      </c>
      <c r="R120" s="250">
        <f t="shared" si="15"/>
        <v>207.6743624</v>
      </c>
      <c r="S120" s="250">
        <f t="shared" si="5"/>
        <v>0.8248015013</v>
      </c>
      <c r="T120" s="250">
        <f t="shared" si="6"/>
        <v>3.054750131</v>
      </c>
      <c r="U120" s="250">
        <f t="shared" si="7"/>
        <v>379.8894208</v>
      </c>
      <c r="V120" s="368">
        <f t="shared" si="8"/>
        <v>84.79076026</v>
      </c>
      <c r="W120" s="250" t="str">
        <f t="shared" si="9"/>
        <v>False</v>
      </c>
      <c r="X120" s="269">
        <f t="shared" si="10"/>
        <v>13.65110378</v>
      </c>
    </row>
    <row r="121" ht="12.75" customHeight="1">
      <c r="A121" s="266"/>
      <c r="J121" s="250">
        <f t="shared" si="11"/>
        <v>76</v>
      </c>
      <c r="K121" s="250">
        <f t="shared" si="12"/>
        <v>89.1979384</v>
      </c>
      <c r="L121" s="250">
        <f t="shared" si="13"/>
        <v>3554.059781</v>
      </c>
      <c r="M121" s="250">
        <f t="shared" si="14"/>
        <v>3335.734344</v>
      </c>
      <c r="N121" s="250">
        <f t="shared" si="1"/>
        <v>59.29887271</v>
      </c>
      <c r="O121" s="250">
        <f t="shared" si="2"/>
        <v>31.99273495</v>
      </c>
      <c r="P121" s="250" t="str">
        <f t="shared" si="3"/>
        <v>True</v>
      </c>
      <c r="Q121" s="250">
        <f t="shared" si="4"/>
        <v>31.99273495</v>
      </c>
      <c r="R121" s="250">
        <f t="shared" si="15"/>
        <v>211.2137482</v>
      </c>
      <c r="S121" s="250">
        <f t="shared" si="5"/>
        <v>0.8325002146</v>
      </c>
      <c r="T121" s="250">
        <f t="shared" si="6"/>
        <v>3.080671147</v>
      </c>
      <c r="U121" s="250">
        <f t="shared" si="7"/>
        <v>386.3638609</v>
      </c>
      <c r="V121" s="368">
        <f t="shared" si="8"/>
        <v>85.317595</v>
      </c>
      <c r="W121" s="250" t="str">
        <f t="shared" si="9"/>
        <v>False</v>
      </c>
      <c r="X121" s="269">
        <f t="shared" si="10"/>
        <v>13.79112328</v>
      </c>
    </row>
    <row r="122" ht="12.75" customHeight="1">
      <c r="A122" s="270"/>
      <c r="B122" s="371"/>
      <c r="C122" s="371"/>
      <c r="D122" s="371"/>
      <c r="E122" s="371"/>
      <c r="F122" s="371"/>
      <c r="G122" s="371"/>
      <c r="H122" s="371"/>
      <c r="J122" s="250">
        <f t="shared" si="11"/>
        <v>77</v>
      </c>
      <c r="K122" s="250">
        <f t="shared" si="12"/>
        <v>90.01915211</v>
      </c>
      <c r="L122" s="250">
        <f t="shared" si="13"/>
        <v>3636.967245</v>
      </c>
      <c r="M122" s="250">
        <f t="shared" si="14"/>
        <v>3415.036042</v>
      </c>
      <c r="N122" s="250">
        <f t="shared" si="1"/>
        <v>59.81847849</v>
      </c>
      <c r="O122" s="250">
        <f t="shared" si="2"/>
        <v>32.09991481</v>
      </c>
      <c r="P122" s="250" t="str">
        <f t="shared" si="3"/>
        <v>True</v>
      </c>
      <c r="Q122" s="250">
        <f t="shared" si="4"/>
        <v>32.09991481</v>
      </c>
      <c r="R122" s="250">
        <f t="shared" si="15"/>
        <v>214.7626447</v>
      </c>
      <c r="S122" s="250">
        <f t="shared" si="5"/>
        <v>0.8401615137</v>
      </c>
      <c r="T122" s="250">
        <f t="shared" si="6"/>
        <v>3.106444658</v>
      </c>
      <c r="U122" s="250">
        <f t="shared" si="7"/>
        <v>392.8556986</v>
      </c>
      <c r="V122" s="368">
        <f t="shared" si="8"/>
        <v>85.84025983</v>
      </c>
      <c r="W122" s="250" t="str">
        <f t="shared" si="9"/>
        <v>False</v>
      </c>
      <c r="X122" s="269">
        <f t="shared" si="10"/>
        <v>13.93056073</v>
      </c>
    </row>
    <row r="123" ht="12.75" customHeight="1">
      <c r="A123" s="266"/>
      <c r="J123" s="250">
        <f t="shared" si="11"/>
        <v>78</v>
      </c>
      <c r="K123" s="250">
        <f t="shared" si="12"/>
        <v>90.83627249</v>
      </c>
      <c r="L123" s="250">
        <f t="shared" si="13"/>
        <v>3720.63496</v>
      </c>
      <c r="M123" s="250">
        <f t="shared" si="14"/>
        <v>3495.08911</v>
      </c>
      <c r="N123" s="250">
        <f t="shared" si="1"/>
        <v>60.33536961</v>
      </c>
      <c r="O123" s="250">
        <f t="shared" si="2"/>
        <v>32.20561495</v>
      </c>
      <c r="P123" s="250" t="str">
        <f t="shared" si="3"/>
        <v>True</v>
      </c>
      <c r="Q123" s="250">
        <f t="shared" si="4"/>
        <v>32.20561495</v>
      </c>
      <c r="R123" s="250">
        <f t="shared" si="15"/>
        <v>218.3209415</v>
      </c>
      <c r="S123" s="250">
        <f t="shared" si="5"/>
        <v>0.84778609</v>
      </c>
      <c r="T123" s="250">
        <f t="shared" si="6"/>
        <v>3.132073515</v>
      </c>
      <c r="U123" s="250">
        <f t="shared" si="7"/>
        <v>399.3647317</v>
      </c>
      <c r="V123" s="368">
        <f t="shared" si="8"/>
        <v>86.35884457</v>
      </c>
      <c r="W123" s="250" t="str">
        <f t="shared" si="9"/>
        <v>False</v>
      </c>
      <c r="X123" s="269">
        <f t="shared" si="10"/>
        <v>14.06942656</v>
      </c>
    </row>
    <row r="124" ht="12.75" customHeight="1">
      <c r="A124" s="266"/>
      <c r="J124" s="250">
        <f t="shared" si="11"/>
        <v>79</v>
      </c>
      <c r="K124" s="250">
        <f t="shared" si="12"/>
        <v>91.64937568</v>
      </c>
      <c r="L124" s="250">
        <f t="shared" si="13"/>
        <v>3805.059427</v>
      </c>
      <c r="M124" s="250">
        <f t="shared" si="14"/>
        <v>3575.890145</v>
      </c>
      <c r="N124" s="250">
        <f t="shared" si="1"/>
        <v>60.84959673</v>
      </c>
      <c r="O124" s="250">
        <f t="shared" si="2"/>
        <v>32.30987558</v>
      </c>
      <c r="P124" s="250" t="str">
        <f t="shared" si="3"/>
        <v>True</v>
      </c>
      <c r="Q124" s="250">
        <f t="shared" si="4"/>
        <v>32.30987558</v>
      </c>
      <c r="R124" s="250">
        <f t="shared" si="15"/>
        <v>221.888531</v>
      </c>
      <c r="S124" s="250">
        <f t="shared" si="5"/>
        <v>0.8553746125</v>
      </c>
      <c r="T124" s="250">
        <f t="shared" si="6"/>
        <v>3.157560472</v>
      </c>
      <c r="U124" s="250">
        <f t="shared" si="7"/>
        <v>405.8907635</v>
      </c>
      <c r="V124" s="368">
        <f t="shared" si="8"/>
        <v>86.87343591</v>
      </c>
      <c r="W124" s="250" t="str">
        <f t="shared" si="9"/>
        <v>False</v>
      </c>
      <c r="X124" s="269">
        <f t="shared" si="10"/>
        <v>14.20773089</v>
      </c>
    </row>
    <row r="125" ht="12.75" customHeight="1">
      <c r="A125" s="266"/>
      <c r="I125" s="371"/>
      <c r="J125" s="371">
        <f t="shared" si="11"/>
        <v>80</v>
      </c>
      <c r="K125" s="250">
        <f t="shared" si="12"/>
        <v>92.45853539</v>
      </c>
      <c r="L125" s="250">
        <f t="shared" si="13"/>
        <v>3890.237211</v>
      </c>
      <c r="M125" s="250">
        <f t="shared" si="14"/>
        <v>3657.435807</v>
      </c>
      <c r="N125" s="250">
        <f t="shared" si="1"/>
        <v>61.3612089</v>
      </c>
      <c r="O125" s="250">
        <f t="shared" si="2"/>
        <v>32.41273529</v>
      </c>
      <c r="P125" s="250" t="str">
        <f t="shared" si="3"/>
        <v>True</v>
      </c>
      <c r="Q125" s="250">
        <f t="shared" si="4"/>
        <v>32.41273529</v>
      </c>
      <c r="R125" s="250">
        <f t="shared" si="15"/>
        <v>225.465308</v>
      </c>
      <c r="S125" s="250">
        <f t="shared" si="5"/>
        <v>0.8629277297</v>
      </c>
      <c r="T125" s="250">
        <f t="shared" si="6"/>
        <v>3.182908198</v>
      </c>
      <c r="U125" s="250">
        <f t="shared" si="7"/>
        <v>412.4336017</v>
      </c>
      <c r="V125" s="368">
        <f t="shared" si="8"/>
        <v>87.38411758</v>
      </c>
      <c r="W125" s="250" t="str">
        <f t="shared" si="9"/>
        <v>False</v>
      </c>
      <c r="X125" s="269">
        <f t="shared" si="10"/>
        <v>14.34548352</v>
      </c>
    </row>
    <row r="126" ht="12.75" customHeight="1">
      <c r="A126" s="266"/>
      <c r="J126" s="250">
        <f t="shared" si="11"/>
        <v>81</v>
      </c>
      <c r="K126" s="250">
        <f t="shared" si="12"/>
        <v>93.26382302</v>
      </c>
      <c r="L126" s="250">
        <f t="shared" si="13"/>
        <v>3976.164938</v>
      </c>
      <c r="M126" s="250">
        <f t="shared" si="14"/>
        <v>3739.722816</v>
      </c>
      <c r="N126" s="250">
        <f t="shared" si="1"/>
        <v>61.87025365</v>
      </c>
      <c r="O126" s="250">
        <f t="shared" si="2"/>
        <v>32.51423115</v>
      </c>
      <c r="P126" s="250" t="str">
        <f t="shared" si="3"/>
        <v>True</v>
      </c>
      <c r="Q126" s="250">
        <f t="shared" si="4"/>
        <v>32.51423115</v>
      </c>
      <c r="R126" s="250">
        <f t="shared" si="15"/>
        <v>229.0511703</v>
      </c>
      <c r="S126" s="250">
        <f t="shared" si="5"/>
        <v>0.87044607</v>
      </c>
      <c r="T126" s="250">
        <f t="shared" si="6"/>
        <v>3.208119277</v>
      </c>
      <c r="U126" s="250">
        <f t="shared" si="7"/>
        <v>418.9930592</v>
      </c>
      <c r="V126" s="368">
        <f t="shared" si="8"/>
        <v>87.89097044</v>
      </c>
      <c r="W126" s="250" t="str">
        <f t="shared" si="9"/>
        <v>False</v>
      </c>
      <c r="X126" s="269">
        <f t="shared" si="10"/>
        <v>14.48269395</v>
      </c>
    </row>
    <row r="127" ht="12.75" customHeight="1">
      <c r="A127" s="270"/>
      <c r="B127" s="371"/>
      <c r="C127" s="371"/>
      <c r="D127" s="371"/>
      <c r="E127" s="371"/>
      <c r="F127" s="371"/>
      <c r="G127" s="371"/>
      <c r="H127" s="371"/>
      <c r="J127" s="250">
        <f t="shared" si="11"/>
        <v>82</v>
      </c>
      <c r="K127" s="250">
        <f t="shared" si="12"/>
        <v>94.06530776</v>
      </c>
      <c r="L127" s="250">
        <f t="shared" si="13"/>
        <v>4062.839294</v>
      </c>
      <c r="M127" s="250">
        <f t="shared" si="14"/>
        <v>3822.747948</v>
      </c>
      <c r="N127" s="250">
        <f t="shared" si="1"/>
        <v>62.37677703</v>
      </c>
      <c r="O127" s="250">
        <f t="shared" si="2"/>
        <v>32.61439877</v>
      </c>
      <c r="P127" s="250" t="str">
        <f t="shared" si="3"/>
        <v>True</v>
      </c>
      <c r="Q127" s="250">
        <f t="shared" si="4"/>
        <v>32.61439877</v>
      </c>
      <c r="R127" s="250">
        <f t="shared" si="15"/>
        <v>232.646018</v>
      </c>
      <c r="S127" s="250">
        <f t="shared" si="5"/>
        <v>0.8779302424</v>
      </c>
      <c r="T127" s="250">
        <f t="shared" si="6"/>
        <v>3.23319621</v>
      </c>
      <c r="U127" s="250">
        <f t="shared" si="7"/>
        <v>425.5689533</v>
      </c>
      <c r="V127" s="368">
        <f t="shared" si="8"/>
        <v>88.3940727</v>
      </c>
      <c r="W127" s="250" t="str">
        <f t="shared" si="9"/>
        <v>False</v>
      </c>
      <c r="X127" s="269">
        <f t="shared" si="10"/>
        <v>14.6193714</v>
      </c>
    </row>
    <row r="128" ht="12.75" customHeight="1">
      <c r="A128" s="266"/>
      <c r="J128" s="250">
        <f t="shared" si="11"/>
        <v>83</v>
      </c>
      <c r="K128" s="250">
        <f t="shared" si="12"/>
        <v>94.86305669</v>
      </c>
      <c r="L128" s="250">
        <f t="shared" si="13"/>
        <v>4150.257022</v>
      </c>
      <c r="M128" s="250">
        <f t="shared" si="14"/>
        <v>3906.508034</v>
      </c>
      <c r="N128" s="250">
        <f t="shared" si="1"/>
        <v>62.88082369</v>
      </c>
      <c r="O128" s="250">
        <f t="shared" si="2"/>
        <v>32.71327241</v>
      </c>
      <c r="P128" s="250" t="str">
        <f t="shared" si="3"/>
        <v>True</v>
      </c>
      <c r="Q128" s="250">
        <f t="shared" si="4"/>
        <v>32.71327241</v>
      </c>
      <c r="R128" s="250">
        <f t="shared" si="15"/>
        <v>236.2497536</v>
      </c>
      <c r="S128" s="250">
        <f t="shared" si="5"/>
        <v>0.8853808379</v>
      </c>
      <c r="T128" s="250">
        <f t="shared" si="6"/>
        <v>3.258141423</v>
      </c>
      <c r="U128" s="250">
        <f t="shared" si="7"/>
        <v>432.1611055</v>
      </c>
      <c r="V128" s="368">
        <f t="shared" si="8"/>
        <v>88.89349995</v>
      </c>
      <c r="W128" s="250" t="str">
        <f t="shared" si="9"/>
        <v>False</v>
      </c>
      <c r="X128" s="269">
        <f t="shared" si="10"/>
        <v>14.75552482</v>
      </c>
    </row>
    <row r="129" ht="12.75" customHeight="1">
      <c r="A129" s="266"/>
      <c r="J129" s="250">
        <f t="shared" si="11"/>
        <v>84</v>
      </c>
      <c r="K129" s="250">
        <f t="shared" si="12"/>
        <v>95.65713485</v>
      </c>
      <c r="L129" s="250">
        <f t="shared" si="13"/>
        <v>4238.414922</v>
      </c>
      <c r="M129" s="250">
        <f t="shared" si="14"/>
        <v>3990.99996</v>
      </c>
      <c r="N129" s="250">
        <f t="shared" si="1"/>
        <v>63.38243693</v>
      </c>
      <c r="O129" s="250">
        <f t="shared" si="2"/>
        <v>32.81088498</v>
      </c>
      <c r="P129" s="250" t="str">
        <f t="shared" si="3"/>
        <v>True</v>
      </c>
      <c r="Q129" s="250">
        <f t="shared" si="4"/>
        <v>32.81088498</v>
      </c>
      <c r="R129" s="250">
        <f t="shared" si="15"/>
        <v>239.8622819</v>
      </c>
      <c r="S129" s="250">
        <f t="shared" si="5"/>
        <v>0.8927984299</v>
      </c>
      <c r="T129" s="250">
        <f t="shared" si="6"/>
        <v>3.282957267</v>
      </c>
      <c r="U129" s="250">
        <f t="shared" si="7"/>
        <v>438.769342</v>
      </c>
      <c r="V129" s="368">
        <f t="shared" si="8"/>
        <v>89.38932534</v>
      </c>
      <c r="W129" s="250" t="str">
        <f t="shared" si="9"/>
        <v>False</v>
      </c>
      <c r="X129" s="269">
        <f t="shared" si="10"/>
        <v>14.89116288</v>
      </c>
    </row>
    <row r="130" ht="12.75" customHeight="1">
      <c r="A130" s="266"/>
      <c r="I130" s="371"/>
      <c r="J130" s="371">
        <f t="shared" si="11"/>
        <v>85</v>
      </c>
      <c r="K130" s="250">
        <f t="shared" si="12"/>
        <v>96.44760535</v>
      </c>
      <c r="L130" s="250">
        <f t="shared" si="13"/>
        <v>4327.309847</v>
      </c>
      <c r="M130" s="250">
        <f t="shared" si="14"/>
        <v>4076.220665</v>
      </c>
      <c r="N130" s="250">
        <f t="shared" si="1"/>
        <v>63.88165878</v>
      </c>
      <c r="O130" s="250">
        <f t="shared" si="2"/>
        <v>32.9072682</v>
      </c>
      <c r="P130" s="250" t="str">
        <f t="shared" si="3"/>
        <v>True</v>
      </c>
      <c r="Q130" s="250">
        <f t="shared" si="4"/>
        <v>32.9072682</v>
      </c>
      <c r="R130" s="250">
        <f t="shared" si="15"/>
        <v>243.48351</v>
      </c>
      <c r="S130" s="250">
        <f t="shared" si="5"/>
        <v>0.900183575</v>
      </c>
      <c r="T130" s="250">
        <f t="shared" si="6"/>
        <v>3.307646024</v>
      </c>
      <c r="U130" s="250">
        <f t="shared" si="7"/>
        <v>445.3934926</v>
      </c>
      <c r="V130" s="368">
        <f t="shared" si="8"/>
        <v>89.88161966</v>
      </c>
      <c r="W130" s="250" t="str">
        <f t="shared" si="9"/>
        <v>False</v>
      </c>
      <c r="X130" s="269">
        <f t="shared" si="10"/>
        <v>15.02629401</v>
      </c>
    </row>
    <row r="131" ht="12.75" customHeight="1">
      <c r="A131" s="266"/>
      <c r="J131" s="250">
        <f t="shared" si="11"/>
        <v>86</v>
      </c>
      <c r="K131" s="250">
        <f t="shared" si="12"/>
        <v>97.23452946</v>
      </c>
      <c r="L131" s="250">
        <f t="shared" si="13"/>
        <v>4416.938705</v>
      </c>
      <c r="M131" s="250">
        <f t="shared" si="14"/>
        <v>4162.167138</v>
      </c>
      <c r="N131" s="250">
        <f t="shared" si="1"/>
        <v>64.37853001</v>
      </c>
      <c r="O131" s="250">
        <f t="shared" si="2"/>
        <v>33.00245257</v>
      </c>
      <c r="P131" s="250" t="str">
        <f t="shared" si="3"/>
        <v>True</v>
      </c>
      <c r="Q131" s="250">
        <f t="shared" si="4"/>
        <v>33.00245257</v>
      </c>
      <c r="R131" s="250">
        <f t="shared" si="15"/>
        <v>247.1133472</v>
      </c>
      <c r="S131" s="250">
        <f t="shared" si="5"/>
        <v>0.9075368135</v>
      </c>
      <c r="T131" s="250">
        <f t="shared" si="6"/>
        <v>3.332209905</v>
      </c>
      <c r="U131" s="250">
        <f t="shared" si="7"/>
        <v>452.0333914</v>
      </c>
      <c r="V131" s="368">
        <f t="shared" si="8"/>
        <v>90.37045146</v>
      </c>
      <c r="W131" s="250" t="str">
        <f t="shared" si="9"/>
        <v>False</v>
      </c>
      <c r="X131" s="269">
        <f t="shared" si="10"/>
        <v>15.16092641</v>
      </c>
    </row>
    <row r="132" ht="12.75" customHeight="1">
      <c r="A132" s="270"/>
      <c r="B132" s="371"/>
      <c r="C132" s="371"/>
      <c r="D132" s="371"/>
      <c r="E132" s="371"/>
      <c r="F132" s="371"/>
      <c r="G132" s="371"/>
      <c r="H132" s="371"/>
      <c r="J132" s="250">
        <f t="shared" si="11"/>
        <v>87</v>
      </c>
      <c r="K132" s="250">
        <f t="shared" si="12"/>
        <v>98.01796664</v>
      </c>
      <c r="L132" s="250">
        <f t="shared" si="13"/>
        <v>4507.298452</v>
      </c>
      <c r="M132" s="250">
        <f t="shared" si="14"/>
        <v>4248.836417</v>
      </c>
      <c r="N132" s="250">
        <f t="shared" si="1"/>
        <v>64.87309024</v>
      </c>
      <c r="O132" s="250">
        <f t="shared" si="2"/>
        <v>33.0964675</v>
      </c>
      <c r="P132" s="250" t="str">
        <f t="shared" si="3"/>
        <v>True</v>
      </c>
      <c r="Q132" s="250">
        <f t="shared" si="4"/>
        <v>33.0964675</v>
      </c>
      <c r="R132" s="250">
        <f t="shared" si="15"/>
        <v>250.7517048</v>
      </c>
      <c r="S132" s="250">
        <f t="shared" si="5"/>
        <v>0.9148586705</v>
      </c>
      <c r="T132" s="250">
        <f t="shared" si="6"/>
        <v>3.356651059</v>
      </c>
      <c r="U132" s="250">
        <f t="shared" si="7"/>
        <v>458.6888761</v>
      </c>
      <c r="V132" s="368">
        <f t="shared" si="8"/>
        <v>90.85588713</v>
      </c>
      <c r="W132" s="250" t="str">
        <f t="shared" si="9"/>
        <v>False</v>
      </c>
      <c r="X132" s="269">
        <f t="shared" si="10"/>
        <v>15.29506803</v>
      </c>
    </row>
    <row r="133" ht="12.75" customHeight="1">
      <c r="A133" s="266"/>
      <c r="J133" s="250">
        <f t="shared" si="11"/>
        <v>88</v>
      </c>
      <c r="K133" s="250">
        <f t="shared" si="12"/>
        <v>98.79797466</v>
      </c>
      <c r="L133" s="250">
        <f t="shared" si="13"/>
        <v>4598.386096</v>
      </c>
      <c r="M133" s="250">
        <f t="shared" si="14"/>
        <v>4336.225588</v>
      </c>
      <c r="N133" s="250">
        <f t="shared" si="1"/>
        <v>65.36537792</v>
      </c>
      <c r="O133" s="250">
        <f t="shared" si="2"/>
        <v>33.1893413</v>
      </c>
      <c r="P133" s="250" t="str">
        <f t="shared" si="3"/>
        <v>True</v>
      </c>
      <c r="Q133" s="250">
        <f t="shared" si="4"/>
        <v>33.1893413</v>
      </c>
      <c r="R133" s="250">
        <f t="shared" si="15"/>
        <v>254.398496</v>
      </c>
      <c r="S133" s="250">
        <f t="shared" si="5"/>
        <v>0.9221496561</v>
      </c>
      <c r="T133" s="250">
        <f t="shared" si="6"/>
        <v>3.380971571</v>
      </c>
      <c r="U133" s="250">
        <f t="shared" si="7"/>
        <v>465.3597881</v>
      </c>
      <c r="V133" s="368">
        <f t="shared" si="8"/>
        <v>91.337991</v>
      </c>
      <c r="W133" s="250" t="str">
        <f t="shared" si="9"/>
        <v>False</v>
      </c>
      <c r="X133" s="269">
        <f t="shared" si="10"/>
        <v>15.42872661</v>
      </c>
    </row>
    <row r="134" ht="12.75" customHeight="1">
      <c r="A134" s="266"/>
      <c r="J134" s="250">
        <f t="shared" si="11"/>
        <v>89</v>
      </c>
      <c r="K134" s="250">
        <f t="shared" si="12"/>
        <v>99.57460964</v>
      </c>
      <c r="L134" s="250">
        <f t="shared" si="13"/>
        <v>4690.198694</v>
      </c>
      <c r="M134" s="250">
        <f t="shared" si="14"/>
        <v>4424.331786</v>
      </c>
      <c r="N134" s="250">
        <f t="shared" si="1"/>
        <v>65.85543044</v>
      </c>
      <c r="O134" s="250">
        <f t="shared" si="2"/>
        <v>33.28110131</v>
      </c>
      <c r="P134" s="250" t="str">
        <f t="shared" si="3"/>
        <v>True</v>
      </c>
      <c r="Q134" s="250">
        <f t="shared" si="4"/>
        <v>33.28110131</v>
      </c>
      <c r="R134" s="250">
        <f t="shared" si="15"/>
        <v>258.0536361</v>
      </c>
      <c r="S134" s="250">
        <f t="shared" si="5"/>
        <v>0.9294102663</v>
      </c>
      <c r="T134" s="250">
        <f t="shared" si="6"/>
        <v>3.405173467</v>
      </c>
      <c r="U134" s="250">
        <f t="shared" si="7"/>
        <v>472.0459724</v>
      </c>
      <c r="V134" s="368">
        <f t="shared" si="8"/>
        <v>91.81682544</v>
      </c>
      <c r="W134" s="250" t="str">
        <f t="shared" si="9"/>
        <v>False</v>
      </c>
      <c r="X134" s="269">
        <f t="shared" si="10"/>
        <v>15.56190968</v>
      </c>
    </row>
    <row r="135" ht="12.75" customHeight="1">
      <c r="A135" s="266"/>
      <c r="I135" s="371"/>
      <c r="J135" s="371">
        <f t="shared" si="11"/>
        <v>90</v>
      </c>
      <c r="K135" s="250">
        <f t="shared" si="12"/>
        <v>100.3479261</v>
      </c>
      <c r="L135" s="250">
        <f t="shared" si="13"/>
        <v>4782.733348</v>
      </c>
      <c r="M135" s="250">
        <f t="shared" si="14"/>
        <v>4513.152188</v>
      </c>
      <c r="N135" s="250">
        <f t="shared" si="1"/>
        <v>66.34328412</v>
      </c>
      <c r="O135" s="250">
        <f t="shared" si="2"/>
        <v>33.37177386</v>
      </c>
      <c r="P135" s="250" t="str">
        <f t="shared" si="3"/>
        <v>True</v>
      </c>
      <c r="Q135" s="250">
        <f t="shared" si="4"/>
        <v>33.37177386</v>
      </c>
      <c r="R135" s="250">
        <f t="shared" si="15"/>
        <v>261.7170422</v>
      </c>
      <c r="S135" s="250">
        <f t="shared" si="5"/>
        <v>0.9366409832</v>
      </c>
      <c r="T135" s="250">
        <f t="shared" si="6"/>
        <v>3.429258715</v>
      </c>
      <c r="U135" s="250">
        <f t="shared" si="7"/>
        <v>478.7472774</v>
      </c>
      <c r="V135" s="368">
        <f t="shared" si="8"/>
        <v>92.29245094</v>
      </c>
      <c r="W135" s="250" t="str">
        <f t="shared" si="9"/>
        <v>False</v>
      </c>
      <c r="X135" s="269">
        <f t="shared" si="10"/>
        <v>15.69462454</v>
      </c>
    </row>
    <row r="136" ht="12.75" customHeight="1">
      <c r="A136" s="266"/>
      <c r="J136" s="250">
        <f t="shared" si="11"/>
        <v>91</v>
      </c>
      <c r="K136" s="250">
        <f t="shared" si="12"/>
        <v>101.1179772</v>
      </c>
      <c r="L136" s="250">
        <f t="shared" si="13"/>
        <v>4875.987207</v>
      </c>
      <c r="M136" s="250">
        <f t="shared" si="14"/>
        <v>4602.684017</v>
      </c>
      <c r="N136" s="250">
        <f t="shared" si="1"/>
        <v>66.82897429</v>
      </c>
      <c r="O136" s="250">
        <f t="shared" si="2"/>
        <v>33.46138437</v>
      </c>
      <c r="P136" s="250" t="str">
        <f t="shared" si="3"/>
        <v>True</v>
      </c>
      <c r="Q136" s="250">
        <f t="shared" si="4"/>
        <v>33.46138437</v>
      </c>
      <c r="R136" s="250">
        <f t="shared" si="15"/>
        <v>265.3886333</v>
      </c>
      <c r="S136" s="250">
        <f t="shared" si="5"/>
        <v>0.943842276</v>
      </c>
      <c r="T136" s="250">
        <f t="shared" si="6"/>
        <v>3.453229229</v>
      </c>
      <c r="U136" s="250">
        <f t="shared" si="7"/>
        <v>485.4635547</v>
      </c>
      <c r="V136" s="368">
        <f t="shared" si="8"/>
        <v>92.76492615</v>
      </c>
      <c r="W136" s="250" t="str">
        <f t="shared" si="9"/>
        <v>False</v>
      </c>
      <c r="X136" s="269">
        <f t="shared" si="10"/>
        <v>15.82687833</v>
      </c>
    </row>
    <row r="137" ht="12.75" customHeight="1">
      <c r="A137" s="270"/>
      <c r="B137" s="371"/>
      <c r="C137" s="371"/>
      <c r="D137" s="371"/>
      <c r="E137" s="371"/>
      <c r="F137" s="371"/>
      <c r="G137" s="371"/>
      <c r="H137" s="371"/>
      <c r="J137" s="250">
        <f t="shared" si="11"/>
        <v>92</v>
      </c>
      <c r="K137" s="250">
        <f t="shared" si="12"/>
        <v>101.8848144</v>
      </c>
      <c r="L137" s="250">
        <f t="shared" si="13"/>
        <v>4969.957464</v>
      </c>
      <c r="M137" s="250">
        <f t="shared" si="14"/>
        <v>4692.924538</v>
      </c>
      <c r="N137" s="250">
        <f t="shared" si="1"/>
        <v>67.31253532</v>
      </c>
      <c r="O137" s="250">
        <f t="shared" si="2"/>
        <v>33.5499574</v>
      </c>
      <c r="P137" s="250" t="str">
        <f t="shared" si="3"/>
        <v>True</v>
      </c>
      <c r="Q137" s="250">
        <f t="shared" si="4"/>
        <v>33.5499574</v>
      </c>
      <c r="R137" s="250">
        <f t="shared" si="15"/>
        <v>269.0683299</v>
      </c>
      <c r="S137" s="250">
        <f t="shared" si="5"/>
        <v>0.951014601</v>
      </c>
      <c r="T137" s="250">
        <f t="shared" si="6"/>
        <v>3.477086868</v>
      </c>
      <c r="U137" s="250">
        <f t="shared" si="7"/>
        <v>492.1946591</v>
      </c>
      <c r="V137" s="368">
        <f t="shared" si="8"/>
        <v>93.23430803</v>
      </c>
      <c r="W137" s="250" t="str">
        <f t="shared" si="9"/>
        <v>False</v>
      </c>
      <c r="X137" s="269">
        <f t="shared" si="10"/>
        <v>15.95867797</v>
      </c>
    </row>
    <row r="138" ht="12.75" customHeight="1">
      <c r="A138" s="266"/>
      <c r="J138" s="250">
        <f t="shared" si="11"/>
        <v>93</v>
      </c>
      <c r="K138" s="250">
        <f t="shared" si="12"/>
        <v>102.648488</v>
      </c>
      <c r="L138" s="250">
        <f t="shared" si="13"/>
        <v>5064.641356</v>
      </c>
      <c r="M138" s="250">
        <f t="shared" si="14"/>
        <v>4783.87106</v>
      </c>
      <c r="N138" s="250">
        <f t="shared" si="1"/>
        <v>67.79400064</v>
      </c>
      <c r="O138" s="250">
        <f t="shared" si="2"/>
        <v>33.63751664</v>
      </c>
      <c r="P138" s="250" t="str">
        <f t="shared" si="3"/>
        <v>True</v>
      </c>
      <c r="Q138" s="250">
        <f t="shared" si="4"/>
        <v>33.63751664</v>
      </c>
      <c r="R138" s="250">
        <f t="shared" si="15"/>
        <v>272.7560545</v>
      </c>
      <c r="S138" s="250">
        <f t="shared" si="5"/>
        <v>0.9581584026</v>
      </c>
      <c r="T138" s="250">
        <f t="shared" si="6"/>
        <v>3.500833443</v>
      </c>
      <c r="U138" s="250">
        <f t="shared" si="7"/>
        <v>498.9404488</v>
      </c>
      <c r="V138" s="368">
        <f t="shared" si="8"/>
        <v>93.70065183</v>
      </c>
      <c r="W138" s="250" t="str">
        <f t="shared" si="9"/>
        <v>False</v>
      </c>
      <c r="X138" s="269">
        <f t="shared" si="10"/>
        <v>16.09003022</v>
      </c>
    </row>
    <row r="139" ht="12.75" customHeight="1">
      <c r="A139" s="266"/>
      <c r="J139" s="250">
        <f t="shared" si="11"/>
        <v>94</v>
      </c>
      <c r="K139" s="250">
        <f t="shared" si="12"/>
        <v>103.4090468</v>
      </c>
      <c r="L139" s="250">
        <f t="shared" si="13"/>
        <v>5160.036161</v>
      </c>
      <c r="M139" s="250">
        <f t="shared" si="14"/>
        <v>4875.52093</v>
      </c>
      <c r="N139" s="250">
        <f t="shared" si="1"/>
        <v>68.27340277</v>
      </c>
      <c r="O139" s="250">
        <f t="shared" si="2"/>
        <v>33.72408499</v>
      </c>
      <c r="P139" s="250" t="str">
        <f t="shared" si="3"/>
        <v>True</v>
      </c>
      <c r="Q139" s="250">
        <f t="shared" si="4"/>
        <v>33.72408499</v>
      </c>
      <c r="R139" s="250">
        <f t="shared" si="15"/>
        <v>276.4517311</v>
      </c>
      <c r="S139" s="250">
        <f t="shared" si="5"/>
        <v>0.9652741132</v>
      </c>
      <c r="T139" s="250">
        <f t="shared" si="6"/>
        <v>3.524470713</v>
      </c>
      <c r="U139" s="250">
        <f t="shared" si="7"/>
        <v>505.7007846</v>
      </c>
      <c r="V139" s="368">
        <f t="shared" si="8"/>
        <v>94.16401123</v>
      </c>
      <c r="W139" s="250" t="str">
        <f t="shared" si="9"/>
        <v>False</v>
      </c>
      <c r="X139" s="269">
        <f t="shared" si="10"/>
        <v>16.22094165</v>
      </c>
    </row>
    <row r="140" ht="12.75" customHeight="1">
      <c r="A140" s="266"/>
      <c r="I140" s="371"/>
      <c r="J140" s="371">
        <f t="shared" si="11"/>
        <v>95</v>
      </c>
      <c r="K140" s="250">
        <f t="shared" si="12"/>
        <v>104.1665383</v>
      </c>
      <c r="L140" s="250">
        <f t="shared" si="13"/>
        <v>5256.139199</v>
      </c>
      <c r="M140" s="250">
        <f t="shared" si="14"/>
        <v>4967.871536</v>
      </c>
      <c r="N140" s="250">
        <f t="shared" si="1"/>
        <v>68.75077341</v>
      </c>
      <c r="O140" s="250">
        <f t="shared" si="2"/>
        <v>33.8096846</v>
      </c>
      <c r="P140" s="250" t="str">
        <f t="shared" si="3"/>
        <v>True</v>
      </c>
      <c r="Q140" s="250">
        <f t="shared" si="4"/>
        <v>33.8096846</v>
      </c>
      <c r="R140" s="250">
        <f t="shared" si="15"/>
        <v>280.1552851</v>
      </c>
      <c r="S140" s="250">
        <f t="shared" si="5"/>
        <v>0.9723621542</v>
      </c>
      <c r="T140" s="250">
        <f t="shared" si="6"/>
        <v>3.548000392</v>
      </c>
      <c r="U140" s="250">
        <f t="shared" si="7"/>
        <v>512.4755303</v>
      </c>
      <c r="V140" s="368">
        <f t="shared" si="8"/>
        <v>94.62443837</v>
      </c>
      <c r="W140" s="250" t="str">
        <f t="shared" si="9"/>
        <v>False</v>
      </c>
      <c r="X140" s="269">
        <f t="shared" si="10"/>
        <v>16.35141866</v>
      </c>
    </row>
    <row r="141" ht="12.75" customHeight="1">
      <c r="A141" s="266"/>
      <c r="J141" s="250">
        <f t="shared" si="11"/>
        <v>96</v>
      </c>
      <c r="K141" s="250">
        <f t="shared" si="12"/>
        <v>104.9210088</v>
      </c>
      <c r="L141" s="250">
        <f t="shared" si="13"/>
        <v>5352.94783</v>
      </c>
      <c r="M141" s="250">
        <f t="shared" si="14"/>
        <v>5060.920304</v>
      </c>
      <c r="N141" s="250">
        <f t="shared" si="1"/>
        <v>69.2261434</v>
      </c>
      <c r="O141" s="250">
        <f t="shared" si="2"/>
        <v>33.89433686</v>
      </c>
      <c r="P141" s="250" t="str">
        <f t="shared" si="3"/>
        <v>True</v>
      </c>
      <c r="Q141" s="250">
        <f t="shared" si="4"/>
        <v>33.89433686</v>
      </c>
      <c r="R141" s="250">
        <f t="shared" si="15"/>
        <v>283.8666437</v>
      </c>
      <c r="S141" s="250">
        <f t="shared" si="5"/>
        <v>0.9794229359</v>
      </c>
      <c r="T141" s="250">
        <f t="shared" si="6"/>
        <v>3.571424148</v>
      </c>
      <c r="U141" s="250">
        <f t="shared" si="7"/>
        <v>519.2645525</v>
      </c>
      <c r="V141" s="368">
        <f t="shared" si="8"/>
        <v>95.08198391</v>
      </c>
      <c r="W141" s="250" t="str">
        <f t="shared" si="9"/>
        <v>False</v>
      </c>
      <c r="X141" s="269">
        <f t="shared" si="10"/>
        <v>16.48146749</v>
      </c>
    </row>
    <row r="142" ht="12.75" customHeight="1">
      <c r="A142" s="270"/>
      <c r="B142" s="371"/>
      <c r="C142" s="371"/>
      <c r="D142" s="371"/>
      <c r="E142" s="371"/>
      <c r="F142" s="371"/>
      <c r="G142" s="371"/>
      <c r="H142" s="371"/>
      <c r="J142" s="250">
        <f t="shared" si="11"/>
        <v>97</v>
      </c>
      <c r="K142" s="250">
        <f t="shared" si="12"/>
        <v>105.6725036</v>
      </c>
      <c r="L142" s="250">
        <f t="shared" si="13"/>
        <v>5450.459451</v>
      </c>
      <c r="M142" s="250">
        <f t="shared" si="14"/>
        <v>5154.664698</v>
      </c>
      <c r="N142" s="250">
        <f t="shared" si="1"/>
        <v>69.69954279</v>
      </c>
      <c r="O142" s="250">
        <f t="shared" si="2"/>
        <v>33.97806247</v>
      </c>
      <c r="P142" s="250" t="str">
        <f t="shared" si="3"/>
        <v>True</v>
      </c>
      <c r="Q142" s="250">
        <f t="shared" si="4"/>
        <v>33.97806247</v>
      </c>
      <c r="R142" s="250">
        <f t="shared" si="15"/>
        <v>287.5857355</v>
      </c>
      <c r="S142" s="250">
        <f t="shared" si="5"/>
        <v>0.9864568583</v>
      </c>
      <c r="T142" s="250">
        <f t="shared" si="6"/>
        <v>3.594743604</v>
      </c>
      <c r="U142" s="250">
        <f t="shared" si="7"/>
        <v>526.0677208</v>
      </c>
      <c r="V142" s="368">
        <f t="shared" si="8"/>
        <v>95.53669711</v>
      </c>
      <c r="W142" s="250" t="str">
        <f t="shared" si="9"/>
        <v>False</v>
      </c>
      <c r="X142" s="269">
        <f t="shared" si="10"/>
        <v>16.61109424</v>
      </c>
    </row>
    <row r="143" ht="12.75" customHeight="1">
      <c r="A143" s="266"/>
      <c r="J143" s="250">
        <f t="shared" si="11"/>
        <v>98</v>
      </c>
      <c r="K143" s="250">
        <f t="shared" si="12"/>
        <v>106.4210665</v>
      </c>
      <c r="L143" s="250">
        <f t="shared" si="13"/>
        <v>5548.6715</v>
      </c>
      <c r="M143" s="250">
        <f t="shared" si="14"/>
        <v>5249.102219</v>
      </c>
      <c r="N143" s="250">
        <f t="shared" si="1"/>
        <v>70.17100087</v>
      </c>
      <c r="O143" s="250">
        <f t="shared" si="2"/>
        <v>34.06088146</v>
      </c>
      <c r="P143" s="250" t="str">
        <f t="shared" si="3"/>
        <v>True</v>
      </c>
      <c r="Q143" s="250">
        <f t="shared" si="4"/>
        <v>34.06088146</v>
      </c>
      <c r="R143" s="250">
        <f t="shared" si="15"/>
        <v>291.3124905</v>
      </c>
      <c r="S143" s="250">
        <f t="shared" si="5"/>
        <v>0.9934643112</v>
      </c>
      <c r="T143" s="250">
        <f t="shared" si="6"/>
        <v>3.617960344</v>
      </c>
      <c r="U143" s="250">
        <f t="shared" si="7"/>
        <v>532.8849069</v>
      </c>
      <c r="V143" s="368">
        <f t="shared" si="8"/>
        <v>95.98862584</v>
      </c>
      <c r="W143" s="250" t="str">
        <f t="shared" si="9"/>
        <v>False</v>
      </c>
      <c r="X143" s="269">
        <f t="shared" si="10"/>
        <v>16.74030484</v>
      </c>
    </row>
    <row r="144" ht="12.75" customHeight="1">
      <c r="A144" s="266"/>
      <c r="J144" s="250">
        <f t="shared" si="11"/>
        <v>99</v>
      </c>
      <c r="K144" s="250">
        <f t="shared" si="12"/>
        <v>107.1667403</v>
      </c>
      <c r="L144" s="250">
        <f t="shared" si="13"/>
        <v>5647.581449</v>
      </c>
      <c r="M144" s="250">
        <f t="shared" si="14"/>
        <v>5344.230402</v>
      </c>
      <c r="N144" s="250">
        <f t="shared" si="1"/>
        <v>70.64054617</v>
      </c>
      <c r="O144" s="250">
        <f t="shared" si="2"/>
        <v>34.14281323</v>
      </c>
      <c r="P144" s="250" t="str">
        <f t="shared" si="3"/>
        <v>True</v>
      </c>
      <c r="Q144" s="250">
        <f t="shared" si="4"/>
        <v>34.14281323</v>
      </c>
      <c r="R144" s="250">
        <f t="shared" si="15"/>
        <v>295.04684</v>
      </c>
      <c r="S144" s="250">
        <f t="shared" si="5"/>
        <v>1.000445675</v>
      </c>
      <c r="T144" s="250">
        <f t="shared" si="6"/>
        <v>3.641075908</v>
      </c>
      <c r="U144" s="250">
        <f t="shared" si="7"/>
        <v>539.7159854</v>
      </c>
      <c r="V144" s="368">
        <f t="shared" si="8"/>
        <v>96.43781669</v>
      </c>
      <c r="W144" s="250" t="str">
        <f t="shared" si="9"/>
        <v>False</v>
      </c>
      <c r="X144" s="269">
        <f t="shared" si="10"/>
        <v>16.86910508</v>
      </c>
    </row>
    <row r="145" ht="12.75" customHeight="1">
      <c r="A145" s="266"/>
      <c r="J145" s="250">
        <f t="shared" si="11"/>
        <v>100</v>
      </c>
      <c r="K145" s="250">
        <f t="shared" si="12"/>
        <v>107.9095669</v>
      </c>
      <c r="L145" s="250">
        <f t="shared" si="13"/>
        <v>5747.186809</v>
      </c>
      <c r="M145" s="250">
        <f t="shared" si="14"/>
        <v>5440.04682</v>
      </c>
      <c r="N145" s="250">
        <f t="shared" si="1"/>
        <v>71.10820653</v>
      </c>
      <c r="O145" s="250">
        <f t="shared" si="2"/>
        <v>34.22387655</v>
      </c>
      <c r="P145" s="250" t="str">
        <f t="shared" si="3"/>
        <v>True</v>
      </c>
      <c r="Q145" s="250">
        <f t="shared" si="4"/>
        <v>34.22387655</v>
      </c>
      <c r="R145" s="250">
        <f t="shared" si="15"/>
        <v>298.7887168</v>
      </c>
      <c r="S145" s="250">
        <f t="shared" si="5"/>
        <v>1.00740132</v>
      </c>
      <c r="T145" s="250">
        <f t="shared" si="6"/>
        <v>3.664091799</v>
      </c>
      <c r="U145" s="250">
        <f t="shared" si="7"/>
        <v>546.5608334</v>
      </c>
      <c r="V145" s="368">
        <f t="shared" si="8"/>
        <v>96.88431496</v>
      </c>
      <c r="W145" s="250" t="str">
        <f t="shared" si="9"/>
        <v>False</v>
      </c>
      <c r="X145" s="269">
        <f t="shared" si="10"/>
        <v>16.99750059</v>
      </c>
    </row>
    <row r="146" ht="12.75" customHeight="1">
      <c r="A146" s="266"/>
      <c r="J146" s="250">
        <f t="shared" si="11"/>
        <v>101</v>
      </c>
      <c r="K146" s="250">
        <f t="shared" si="12"/>
        <v>108.649587</v>
      </c>
      <c r="L146" s="250">
        <f t="shared" si="13"/>
        <v>5847.485124</v>
      </c>
      <c r="M146" s="250">
        <f t="shared" si="14"/>
        <v>5536.549077</v>
      </c>
      <c r="N146" s="250">
        <f t="shared" si="1"/>
        <v>71.57400907</v>
      </c>
      <c r="O146" s="250">
        <f t="shared" si="2"/>
        <v>34.30408961</v>
      </c>
      <c r="P146" s="250" t="str">
        <f t="shared" si="3"/>
        <v>True</v>
      </c>
      <c r="Q146" s="250">
        <f t="shared" si="4"/>
        <v>34.30408961</v>
      </c>
      <c r="R146" s="250">
        <f t="shared" si="15"/>
        <v>302.5380551</v>
      </c>
      <c r="S146" s="250">
        <f t="shared" si="5"/>
        <v>1.014331608</v>
      </c>
      <c r="T146" s="250">
        <f t="shared" si="6"/>
        <v>3.687009483</v>
      </c>
      <c r="U146" s="250">
        <f t="shared" si="7"/>
        <v>553.4193301</v>
      </c>
      <c r="V146" s="368">
        <f t="shared" si="8"/>
        <v>97.32816476</v>
      </c>
      <c r="W146" s="250" t="str">
        <f t="shared" si="9"/>
        <v>False</v>
      </c>
      <c r="X146" s="269">
        <f t="shared" si="10"/>
        <v>17.1254969</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0.8637</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0.16</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0.030554757</v>
      </c>
      <c r="E15" s="276">
        <v>0.03</v>
      </c>
      <c r="F15" s="277">
        <v>0.0265</v>
      </c>
      <c r="G15" s="277">
        <v>0.0303</v>
      </c>
      <c r="H15" s="277" t="s">
        <v>2311</v>
      </c>
      <c r="X15" s="269"/>
    </row>
    <row r="16" ht="12.75" customHeight="1">
      <c r="A16" s="266"/>
      <c r="B16" s="302" t="s">
        <v>153</v>
      </c>
      <c r="C16" s="303">
        <v>0.38746236</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55.3387501</v>
      </c>
      <c r="D19" s="250"/>
      <c r="E19" s="276">
        <v>100.0</v>
      </c>
      <c r="F19" s="277">
        <v>160.81198</v>
      </c>
      <c r="G19" s="277">
        <v>80.2588695</v>
      </c>
      <c r="H19" s="277" t="s">
        <v>2311</v>
      </c>
      <c r="X19" s="269"/>
    </row>
    <row r="20" ht="12.75" customHeight="1">
      <c r="A20" s="306"/>
      <c r="B20" s="307" t="s">
        <v>158</v>
      </c>
      <c r="C20" s="308">
        <v>1.0</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species'!AD27</f>
        <v>19.2024</v>
      </c>
      <c r="E24" s="276" t="s">
        <v>2324</v>
      </c>
      <c r="F24" s="277">
        <v>31.464273</v>
      </c>
      <c r="G24" s="277">
        <v>30.112785</v>
      </c>
      <c r="H24" s="277" t="s">
        <v>2311</v>
      </c>
      <c r="X24" s="269"/>
    </row>
    <row r="25" ht="12.75" customHeight="1">
      <c r="A25" s="266"/>
      <c r="B25" s="314" t="s">
        <v>170</v>
      </c>
      <c r="C25" s="315">
        <v>5.9</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0.8</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species'!AD10</f>
        <v>0.0000109037</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0.1744101036</v>
      </c>
      <c r="E35" s="276"/>
      <c r="F35" s="277"/>
      <c r="G35" s="277"/>
      <c r="H35" s="277"/>
      <c r="X35" s="269"/>
    </row>
    <row r="36" ht="12.75" customHeight="1">
      <c r="A36" s="330" t="s">
        <v>117</v>
      </c>
      <c r="B36" s="338"/>
      <c r="C36" s="339">
        <f>C31/C35</f>
        <v>0.00006251759373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species'!AD5</f>
        <v>785</v>
      </c>
      <c r="E39" s="276" t="s">
        <v>2324</v>
      </c>
      <c r="F39" s="277">
        <v>995.76</v>
      </c>
      <c r="G39" s="277">
        <v>764.3</v>
      </c>
      <c r="H39" s="277"/>
      <c r="X39" s="269"/>
    </row>
    <row r="40" ht="12.75" customHeight="1">
      <c r="A40" s="350" t="s">
        <v>2339</v>
      </c>
      <c r="B40" s="351"/>
      <c r="C40" s="352">
        <f>C39/2</f>
        <v>392.5</v>
      </c>
      <c r="E40" s="353" t="s">
        <v>2340</v>
      </c>
      <c r="F40" s="277"/>
      <c r="G40" s="277"/>
      <c r="H40" s="277"/>
      <c r="J40" s="354" t="s">
        <v>2341</v>
      </c>
      <c r="K40" s="355">
        <f t="array" ref="K40">INDEX(J:J,MATCH("True",P:P,0))</f>
        <v>25</v>
      </c>
      <c r="L40" s="356">
        <f>'All species'!AD30</f>
        <v>25</v>
      </c>
      <c r="X40" s="269"/>
    </row>
    <row r="41" ht="12.75" customHeight="1">
      <c r="A41" s="382" t="s">
        <v>2342</v>
      </c>
      <c r="B41" s="351"/>
      <c r="C41" s="352">
        <f>'All species'!AD6</f>
        <v>11.72</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0.0000109037</v>
      </c>
      <c r="L45" s="250">
        <f>K45</f>
        <v>0.0000109037</v>
      </c>
      <c r="M45" s="250">
        <f>L45*C44</f>
        <v>0.000010794663</v>
      </c>
      <c r="N45" s="250">
        <f t="shared" ref="N45:N144" si="1">($C$19*(S45^$C$20))-$C$21</f>
        <v>0.02012165284</v>
      </c>
      <c r="O45" s="250">
        <f t="shared" ref="O45:O144" si="2">$C$24+($C$25*(LN(S45)))</f>
        <v>-27.52224984</v>
      </c>
      <c r="P45" s="250" t="str">
        <f t="shared" ref="P45:P146" si="3">IF(P44="True", "True", IF(O45&gt;N45,"True","False"))</f>
        <v>False</v>
      </c>
      <c r="Q45" s="250">
        <f t="shared" ref="Q45:Q146" si="4">IF(P45="True", O45, N45)</f>
        <v>0.02012165284</v>
      </c>
      <c r="R45" s="250">
        <f>L45-M45</f>
        <v>0.000000109037</v>
      </c>
      <c r="S45" s="250">
        <f t="shared" ref="S45:S144" si="5">$C$15*(M45^$C$16)</f>
        <v>0.0003636087335</v>
      </c>
      <c r="T45" s="250">
        <f t="shared" ref="T45:T144" si="6">(((R45/$C$41)/$C$44)^0.5)*0.7071067812</f>
        <v>0.00006854733045</v>
      </c>
      <c r="U45" s="250">
        <f t="shared" ref="U45:U144" si="7">(((R45/$C$38)/$C$42)/2)</f>
        <v>0.0000001994565063</v>
      </c>
      <c r="V45" s="368">
        <f t="shared" ref="V45:V144" si="8">0.79*((($C$41*1000000000)/(9.81*$C$39))^0.33)*(S45^0.6667)</f>
        <v>0.441357322</v>
      </c>
      <c r="W45" s="250" t="str">
        <f t="shared" ref="W45:W146" si="9">IF(Q45&gt;V45,"True","False")</f>
        <v>False</v>
      </c>
      <c r="X45" s="269">
        <f t="shared" ref="X45:X146" si="10">$C$33*(K45^$C$34)</f>
        <v>0.0000003559918224</v>
      </c>
    </row>
    <row r="46" ht="12.75" customHeight="1">
      <c r="A46" s="370" t="s">
        <v>2361</v>
      </c>
      <c r="C46" s="356">
        <f>'All species'!AD33</f>
        <v>1.07</v>
      </c>
      <c r="J46" s="368">
        <f t="shared" ref="J46:J146" si="11">J45+1</f>
        <v>1</v>
      </c>
      <c r="K46" s="250">
        <f t="shared" ref="K46:K144" si="12">$C$28*(R45^$C$29)*U45</f>
        <v>0.0002109569403</v>
      </c>
      <c r="L46" s="250">
        <f t="shared" ref="L46:L146" si="13">M45+R45+K46</f>
        <v>0.0002218606403</v>
      </c>
      <c r="M46" s="250">
        <f t="shared" ref="M46:M144" si="14">M45+($C$3*(K46^$C$4))</f>
        <v>0.0001619144807</v>
      </c>
      <c r="N46" s="250">
        <f t="shared" si="1"/>
        <v>0.05745780986</v>
      </c>
      <c r="O46" s="250">
        <f t="shared" si="2"/>
        <v>-21.33164861</v>
      </c>
      <c r="P46" s="250" t="str">
        <f t="shared" si="3"/>
        <v>False</v>
      </c>
      <c r="Q46" s="250">
        <f t="shared" si="4"/>
        <v>0.05745780986</v>
      </c>
      <c r="R46" s="250">
        <f t="shared" ref="R46:R144" si="15">IF(P46="False",$C$7*(M46^$C$8),$C$11*(M46^$C$12))</f>
        <v>0.00005283503889</v>
      </c>
      <c r="S46" s="250">
        <f t="shared" si="5"/>
        <v>0.001038292512</v>
      </c>
      <c r="T46" s="250">
        <f t="shared" si="6"/>
        <v>0.00150891444</v>
      </c>
      <c r="U46" s="250">
        <f t="shared" si="7"/>
        <v>0.00009664877305</v>
      </c>
      <c r="V46" s="368">
        <f t="shared" si="8"/>
        <v>0.8883739244</v>
      </c>
      <c r="W46" s="250" t="str">
        <f t="shared" si="9"/>
        <v>False</v>
      </c>
      <c r="X46" s="269">
        <f t="shared" si="10"/>
        <v>0.000009199467984</v>
      </c>
    </row>
    <row r="47" ht="12.75" customHeight="1">
      <c r="A47" s="370" t="s">
        <v>2362</v>
      </c>
      <c r="C47" s="356">
        <f>'All species'!AD34</f>
        <v>3.25</v>
      </c>
      <c r="J47" s="368">
        <f t="shared" si="11"/>
        <v>2</v>
      </c>
      <c r="K47" s="250">
        <f t="shared" si="12"/>
        <v>0.006392936422</v>
      </c>
      <c r="L47" s="250">
        <f t="shared" si="13"/>
        <v>0.006607685941</v>
      </c>
      <c r="M47" s="250">
        <f t="shared" si="14"/>
        <v>0.005100121398</v>
      </c>
      <c r="N47" s="250">
        <f t="shared" si="1"/>
        <v>0.2187166854</v>
      </c>
      <c r="O47" s="250">
        <f t="shared" si="2"/>
        <v>-13.44496355</v>
      </c>
      <c r="P47" s="250" t="str">
        <f t="shared" si="3"/>
        <v>False</v>
      </c>
      <c r="Q47" s="250">
        <f t="shared" si="4"/>
        <v>0.2187166854</v>
      </c>
      <c r="R47" s="250">
        <f t="shared" si="15"/>
        <v>0.001107307484</v>
      </c>
      <c r="S47" s="250">
        <f t="shared" si="5"/>
        <v>0.003952324276</v>
      </c>
      <c r="T47" s="250">
        <f t="shared" si="6"/>
        <v>0.006907767579</v>
      </c>
      <c r="U47" s="250">
        <f t="shared" si="7"/>
        <v>0.002025548046</v>
      </c>
      <c r="V47" s="368">
        <f t="shared" si="8"/>
        <v>2.165893272</v>
      </c>
      <c r="W47" s="250" t="str">
        <f t="shared" si="9"/>
        <v>False</v>
      </c>
      <c r="X47" s="269">
        <f t="shared" si="10"/>
        <v>0.0003890563171</v>
      </c>
    </row>
    <row r="48" ht="12.75" customHeight="1">
      <c r="A48" s="266"/>
      <c r="J48" s="368">
        <f t="shared" si="11"/>
        <v>3</v>
      </c>
      <c r="K48" s="250">
        <f t="shared" si="12"/>
        <v>0.03425209076</v>
      </c>
      <c r="L48" s="250">
        <f t="shared" si="13"/>
        <v>0.04045951964</v>
      </c>
      <c r="M48" s="250">
        <f t="shared" si="14"/>
        <v>0.03255797533</v>
      </c>
      <c r="N48" s="250">
        <f t="shared" si="1"/>
        <v>0.448558305</v>
      </c>
      <c r="O48" s="250">
        <f t="shared" si="2"/>
        <v>-9.207220965</v>
      </c>
      <c r="P48" s="250" t="str">
        <f t="shared" si="3"/>
        <v>False</v>
      </c>
      <c r="Q48" s="250">
        <f t="shared" si="4"/>
        <v>0.448558305</v>
      </c>
      <c r="R48" s="250">
        <f t="shared" si="15"/>
        <v>0.005678917144</v>
      </c>
      <c r="S48" s="250">
        <f t="shared" si="5"/>
        <v>0.0081056819</v>
      </c>
      <c r="T48" s="250">
        <f t="shared" si="6"/>
        <v>0.01564358784</v>
      </c>
      <c r="U48" s="250">
        <f t="shared" si="7"/>
        <v>0.01038818908</v>
      </c>
      <c r="V48" s="368">
        <f t="shared" si="8"/>
        <v>3.496273843</v>
      </c>
      <c r="W48" s="250" t="str">
        <f t="shared" si="9"/>
        <v>False</v>
      </c>
      <c r="X48" s="269">
        <f t="shared" si="10"/>
        <v>0.002455959341</v>
      </c>
    </row>
    <row r="49" ht="12.75" customHeight="1">
      <c r="A49" s="266"/>
      <c r="J49" s="368">
        <f t="shared" si="11"/>
        <v>4</v>
      </c>
      <c r="K49" s="250">
        <f t="shared" si="12"/>
        <v>0.08440974627</v>
      </c>
      <c r="L49" s="250">
        <f t="shared" si="13"/>
        <v>0.1226466387</v>
      </c>
      <c r="M49" s="250">
        <f t="shared" si="14"/>
        <v>0.1015865317</v>
      </c>
      <c r="N49" s="250">
        <f t="shared" si="1"/>
        <v>0.6970991677</v>
      </c>
      <c r="O49" s="250">
        <f t="shared" si="2"/>
        <v>-6.605975833</v>
      </c>
      <c r="P49" s="250" t="str">
        <f t="shared" si="3"/>
        <v>False</v>
      </c>
      <c r="Q49" s="250">
        <f t="shared" si="4"/>
        <v>0.6970991677</v>
      </c>
      <c r="R49" s="250">
        <f t="shared" si="15"/>
        <v>0.01549108247</v>
      </c>
      <c r="S49" s="250">
        <f t="shared" si="5"/>
        <v>0.01259694457</v>
      </c>
      <c r="T49" s="250">
        <f t="shared" si="6"/>
        <v>0.02583714259</v>
      </c>
      <c r="U49" s="250">
        <f t="shared" si="7"/>
        <v>0.02833714417</v>
      </c>
      <c r="V49" s="368">
        <f t="shared" si="8"/>
        <v>4.690965783</v>
      </c>
      <c r="W49" s="250" t="str">
        <f t="shared" si="9"/>
        <v>False</v>
      </c>
      <c r="X49" s="269">
        <f t="shared" si="10"/>
        <v>0.006609921619</v>
      </c>
    </row>
    <row r="50" ht="12.75" customHeight="1">
      <c r="A50" s="266"/>
      <c r="J50" s="368">
        <f t="shared" si="11"/>
        <v>5</v>
      </c>
      <c r="K50" s="250">
        <f t="shared" si="12"/>
        <v>0.1468359546</v>
      </c>
      <c r="L50" s="250">
        <f t="shared" si="13"/>
        <v>0.2639135688</v>
      </c>
      <c r="M50" s="250">
        <f t="shared" si="14"/>
        <v>0.2231441905</v>
      </c>
      <c r="N50" s="250">
        <f t="shared" si="1"/>
        <v>0.9456046805</v>
      </c>
      <c r="O50" s="250">
        <f t="shared" si="2"/>
        <v>-4.807084018</v>
      </c>
      <c r="P50" s="250" t="str">
        <f t="shared" si="3"/>
        <v>False</v>
      </c>
      <c r="Q50" s="250">
        <f t="shared" si="4"/>
        <v>0.9456046805</v>
      </c>
      <c r="R50" s="250">
        <f t="shared" si="15"/>
        <v>0.03100777523</v>
      </c>
      <c r="S50" s="250">
        <f t="shared" si="5"/>
        <v>0.01708756845</v>
      </c>
      <c r="T50" s="250">
        <f t="shared" si="6"/>
        <v>0.03655433627</v>
      </c>
      <c r="U50" s="250">
        <f t="shared" si="7"/>
        <v>0.05672113609</v>
      </c>
      <c r="V50" s="368">
        <f t="shared" si="8"/>
        <v>5.748352317</v>
      </c>
      <c r="W50" s="250" t="str">
        <f t="shared" si="9"/>
        <v>False</v>
      </c>
      <c r="X50" s="269">
        <f t="shared" si="10"/>
        <v>0.01213744</v>
      </c>
    </row>
    <row r="51" ht="12.75" customHeight="1">
      <c r="A51" s="266"/>
      <c r="J51" s="368">
        <f t="shared" si="11"/>
        <v>6</v>
      </c>
      <c r="K51" s="250">
        <f t="shared" si="12"/>
        <v>0.21533203</v>
      </c>
      <c r="L51" s="250">
        <f t="shared" si="13"/>
        <v>0.4694839957</v>
      </c>
      <c r="M51" s="250">
        <f t="shared" si="14"/>
        <v>0.4029208287</v>
      </c>
      <c r="N51" s="250">
        <f t="shared" si="1"/>
        <v>1.188900967</v>
      </c>
      <c r="O51" s="250">
        <f t="shared" si="2"/>
        <v>-3.456219982</v>
      </c>
      <c r="P51" s="250" t="str">
        <f t="shared" si="3"/>
        <v>False</v>
      </c>
      <c r="Q51" s="250">
        <f t="shared" si="4"/>
        <v>1.188900967</v>
      </c>
      <c r="R51" s="250">
        <f t="shared" si="15"/>
        <v>0.05221511635</v>
      </c>
      <c r="S51" s="250">
        <f t="shared" si="5"/>
        <v>0.02148405891</v>
      </c>
      <c r="T51" s="250">
        <f t="shared" si="6"/>
        <v>0.04743530792</v>
      </c>
      <c r="U51" s="250">
        <f t="shared" si="7"/>
        <v>0.09551477649</v>
      </c>
      <c r="V51" s="368">
        <f t="shared" si="8"/>
        <v>6.696338579</v>
      </c>
      <c r="W51" s="250" t="str">
        <f t="shared" si="9"/>
        <v>False</v>
      </c>
      <c r="X51" s="269">
        <f t="shared" si="10"/>
        <v>0.01847772531</v>
      </c>
    </row>
    <row r="52" ht="12.75" customHeight="1">
      <c r="A52" s="266"/>
      <c r="J52" s="250">
        <f t="shared" si="11"/>
        <v>7</v>
      </c>
      <c r="K52" s="250">
        <f t="shared" si="12"/>
        <v>0.2870598753</v>
      </c>
      <c r="L52" s="250">
        <f t="shared" si="13"/>
        <v>0.7421958204</v>
      </c>
      <c r="M52" s="250">
        <f t="shared" si="14"/>
        <v>0.6441093326</v>
      </c>
      <c r="N52" s="250">
        <f t="shared" si="1"/>
        <v>1.425893905</v>
      </c>
      <c r="O52" s="250">
        <f t="shared" si="2"/>
        <v>-2.383779371</v>
      </c>
      <c r="P52" s="250" t="str">
        <f t="shared" si="3"/>
        <v>False</v>
      </c>
      <c r="Q52" s="250">
        <f t="shared" si="4"/>
        <v>1.425893905</v>
      </c>
      <c r="R52" s="250">
        <f t="shared" si="15"/>
        <v>0.07897223774</v>
      </c>
      <c r="S52" s="250">
        <f t="shared" si="5"/>
        <v>0.02576664457</v>
      </c>
      <c r="T52" s="250">
        <f t="shared" si="6"/>
        <v>0.0583365607</v>
      </c>
      <c r="U52" s="250">
        <f t="shared" si="7"/>
        <v>0.1444603817</v>
      </c>
      <c r="V52" s="368">
        <f t="shared" si="8"/>
        <v>7.559058802</v>
      </c>
      <c r="W52" s="250" t="str">
        <f t="shared" si="9"/>
        <v>False</v>
      </c>
      <c r="X52" s="269">
        <f t="shared" si="10"/>
        <v>0.0253344548</v>
      </c>
    </row>
    <row r="53" ht="12.75" customHeight="1">
      <c r="A53" s="266"/>
      <c r="J53" s="250">
        <f t="shared" si="11"/>
        <v>8</v>
      </c>
      <c r="K53" s="250">
        <f t="shared" si="12"/>
        <v>0.3606624691</v>
      </c>
      <c r="L53" s="250">
        <f t="shared" si="13"/>
        <v>1.083744039</v>
      </c>
      <c r="M53" s="250">
        <f t="shared" si="14"/>
        <v>0.9486713932</v>
      </c>
      <c r="N53" s="250">
        <f t="shared" si="1"/>
        <v>1.656690629</v>
      </c>
      <c r="O53" s="250">
        <f t="shared" si="2"/>
        <v>-1.498643099</v>
      </c>
      <c r="P53" s="250" t="str">
        <f t="shared" si="3"/>
        <v>False</v>
      </c>
      <c r="Q53" s="250">
        <f t="shared" si="4"/>
        <v>1.656690629</v>
      </c>
      <c r="R53" s="250">
        <f t="shared" si="15"/>
        <v>0.111114672</v>
      </c>
      <c r="S53" s="250">
        <f t="shared" si="5"/>
        <v>0.02993726143</v>
      </c>
      <c r="T53" s="250">
        <f t="shared" si="6"/>
        <v>0.06919732457</v>
      </c>
      <c r="U53" s="250">
        <f t="shared" si="7"/>
        <v>0.2032570987</v>
      </c>
      <c r="V53" s="368">
        <f t="shared" si="8"/>
        <v>8.35422237</v>
      </c>
      <c r="W53" s="250" t="str">
        <f t="shared" si="9"/>
        <v>False</v>
      </c>
      <c r="X53" s="269">
        <f t="shared" si="10"/>
        <v>0.03254804238</v>
      </c>
    </row>
    <row r="54" ht="12.75" customHeight="1">
      <c r="A54" s="266"/>
      <c r="J54" s="250">
        <f t="shared" si="11"/>
        <v>9</v>
      </c>
      <c r="K54" s="250">
        <f t="shared" si="12"/>
        <v>0.4354280341</v>
      </c>
      <c r="L54" s="250">
        <f t="shared" si="13"/>
        <v>1.495214099</v>
      </c>
      <c r="M54" s="250">
        <f t="shared" si="14"/>
        <v>1.317903415</v>
      </c>
      <c r="N54" s="250">
        <f t="shared" si="1"/>
        <v>1.881735404</v>
      </c>
      <c r="O54" s="250">
        <f t="shared" si="2"/>
        <v>-0.7471458042</v>
      </c>
      <c r="P54" s="250" t="str">
        <f t="shared" si="3"/>
        <v>False</v>
      </c>
      <c r="Q54" s="250">
        <f t="shared" si="4"/>
        <v>1.881735404</v>
      </c>
      <c r="R54" s="250">
        <f t="shared" si="15"/>
        <v>0.1484835398</v>
      </c>
      <c r="S54" s="250">
        <f t="shared" si="5"/>
        <v>0.03400393758</v>
      </c>
      <c r="T54" s="250">
        <f t="shared" si="6"/>
        <v>0.07999130007</v>
      </c>
      <c r="U54" s="250">
        <f t="shared" si="7"/>
        <v>0.271614297</v>
      </c>
      <c r="V54" s="368">
        <f t="shared" si="8"/>
        <v>9.094649544</v>
      </c>
      <c r="W54" s="250" t="str">
        <f t="shared" si="9"/>
        <v>False</v>
      </c>
      <c r="X54" s="269">
        <f t="shared" si="10"/>
        <v>0.04002521524</v>
      </c>
    </row>
    <row r="55" ht="12.75" customHeight="1">
      <c r="A55" s="266"/>
      <c r="I55" s="371"/>
      <c r="J55" s="371">
        <f t="shared" si="11"/>
        <v>10</v>
      </c>
      <c r="K55" s="250">
        <f t="shared" si="12"/>
        <v>0.5109509673</v>
      </c>
      <c r="L55" s="250">
        <f t="shared" si="13"/>
        <v>1.977337922</v>
      </c>
      <c r="M55" s="250">
        <f t="shared" si="14"/>
        <v>1.752711215</v>
      </c>
      <c r="N55" s="250">
        <f t="shared" si="1"/>
        <v>2.101535706</v>
      </c>
      <c r="O55" s="250">
        <f t="shared" si="2"/>
        <v>-0.09534962992</v>
      </c>
      <c r="P55" s="250" t="str">
        <f t="shared" si="3"/>
        <v>False</v>
      </c>
      <c r="Q55" s="250">
        <f t="shared" si="4"/>
        <v>2.101535706</v>
      </c>
      <c r="R55" s="250">
        <f t="shared" si="15"/>
        <v>0.1909330683</v>
      </c>
      <c r="S55" s="250">
        <f t="shared" si="5"/>
        <v>0.03797584338</v>
      </c>
      <c r="T55" s="250">
        <f t="shared" si="6"/>
        <v>0.09070770415</v>
      </c>
      <c r="U55" s="250">
        <f t="shared" si="7"/>
        <v>0.3492653204</v>
      </c>
      <c r="V55" s="368">
        <f t="shared" si="8"/>
        <v>9.789782562</v>
      </c>
      <c r="W55" s="250" t="str">
        <f t="shared" si="9"/>
        <v>False</v>
      </c>
      <c r="X55" s="269">
        <f t="shared" si="10"/>
        <v>0.04770710183</v>
      </c>
    </row>
    <row r="56" ht="12.75" customHeight="1">
      <c r="A56" s="266"/>
      <c r="J56" s="250">
        <f t="shared" si="11"/>
        <v>11</v>
      </c>
      <c r="K56" s="250">
        <f t="shared" si="12"/>
        <v>0.5869842279</v>
      </c>
      <c r="L56" s="250">
        <f t="shared" si="13"/>
        <v>2.530628511</v>
      </c>
      <c r="M56" s="250">
        <f t="shared" si="14"/>
        <v>2.253755365</v>
      </c>
      <c r="N56" s="250">
        <f t="shared" si="1"/>
        <v>2.316574499</v>
      </c>
      <c r="O56" s="250">
        <f t="shared" si="2"/>
        <v>0.4794355636</v>
      </c>
      <c r="P56" s="250" t="str">
        <f t="shared" si="3"/>
        <v>False</v>
      </c>
      <c r="Q56" s="250">
        <f t="shared" si="4"/>
        <v>2.316574499</v>
      </c>
      <c r="R56" s="250">
        <f t="shared" si="15"/>
        <v>0.2383315096</v>
      </c>
      <c r="S56" s="250">
        <f t="shared" si="5"/>
        <v>0.04186170621</v>
      </c>
      <c r="T56" s="250">
        <f t="shared" si="6"/>
        <v>0.1013431341</v>
      </c>
      <c r="U56" s="250">
        <f t="shared" si="7"/>
        <v>0.4359691688</v>
      </c>
      <c r="V56" s="368">
        <f t="shared" si="8"/>
        <v>10.44674005</v>
      </c>
      <c r="W56" s="250" t="str">
        <f t="shared" si="9"/>
        <v>False</v>
      </c>
      <c r="X56" s="269">
        <f t="shared" si="10"/>
        <v>0.05555413537</v>
      </c>
    </row>
    <row r="57" ht="12.75" customHeight="1">
      <c r="A57" s="266"/>
      <c r="J57" s="250">
        <f t="shared" si="11"/>
        <v>12</v>
      </c>
      <c r="K57" s="250">
        <f t="shared" si="12"/>
        <v>0.6633692165</v>
      </c>
      <c r="L57" s="250">
        <f t="shared" si="13"/>
        <v>3.155456091</v>
      </c>
      <c r="M57" s="250">
        <f t="shared" si="14"/>
        <v>2.821533974</v>
      </c>
      <c r="N57" s="250">
        <f t="shared" si="1"/>
        <v>2.527285299</v>
      </c>
      <c r="O57" s="250">
        <f t="shared" si="2"/>
        <v>0.9930667719</v>
      </c>
      <c r="P57" s="250" t="str">
        <f t="shared" si="3"/>
        <v>False</v>
      </c>
      <c r="Q57" s="250">
        <f t="shared" si="4"/>
        <v>2.527285299</v>
      </c>
      <c r="R57" s="250">
        <f t="shared" si="15"/>
        <v>0.2905600839</v>
      </c>
      <c r="S57" s="250">
        <f t="shared" si="5"/>
        <v>0.04566935999</v>
      </c>
      <c r="T57" s="250">
        <f t="shared" si="6"/>
        <v>0.111897807</v>
      </c>
      <c r="U57" s="250">
        <f t="shared" si="7"/>
        <v>0.5315085632</v>
      </c>
      <c r="V57" s="368">
        <f t="shared" si="8"/>
        <v>11.07101354</v>
      </c>
      <c r="W57" s="250" t="str">
        <f t="shared" si="9"/>
        <v>False</v>
      </c>
      <c r="X57" s="269">
        <f t="shared" si="10"/>
        <v>0.063538355</v>
      </c>
    </row>
    <row r="58" ht="12.75" customHeight="1">
      <c r="A58" s="266"/>
      <c r="J58" s="250">
        <f t="shared" si="11"/>
        <v>13</v>
      </c>
      <c r="K58" s="250">
        <f t="shared" si="12"/>
        <v>0.7399997542</v>
      </c>
      <c r="L58" s="250">
        <f t="shared" si="13"/>
        <v>3.852093812</v>
      </c>
      <c r="M58" s="250">
        <f t="shared" si="14"/>
        <v>3.456432783</v>
      </c>
      <c r="N58" s="250">
        <f t="shared" si="1"/>
        <v>2.734049044</v>
      </c>
      <c r="O58" s="250">
        <f t="shared" si="2"/>
        <v>1.457030702</v>
      </c>
      <c r="P58" s="250" t="str">
        <f t="shared" si="3"/>
        <v>False</v>
      </c>
      <c r="Q58" s="250">
        <f t="shared" si="4"/>
        <v>2.734049044</v>
      </c>
      <c r="R58" s="250">
        <f t="shared" si="15"/>
        <v>0.3475114476</v>
      </c>
      <c r="S58" s="250">
        <f t="shared" si="5"/>
        <v>0.04940568841</v>
      </c>
      <c r="T58" s="250">
        <f t="shared" si="6"/>
        <v>0.1223737185</v>
      </c>
      <c r="U58" s="250">
        <f t="shared" si="7"/>
        <v>0.6356871451</v>
      </c>
      <c r="V58" s="368">
        <f t="shared" si="8"/>
        <v>11.6669286</v>
      </c>
      <c r="W58" s="250" t="str">
        <f t="shared" si="9"/>
        <v>False</v>
      </c>
      <c r="X58" s="269">
        <f t="shared" si="10"/>
        <v>0.07163918867</v>
      </c>
    </row>
    <row r="59" ht="12.75" customHeight="1">
      <c r="A59" s="266"/>
      <c r="J59" s="250">
        <f t="shared" si="11"/>
        <v>14</v>
      </c>
      <c r="K59" s="250">
        <f t="shared" si="12"/>
        <v>0.8168023182</v>
      </c>
      <c r="L59" s="250">
        <f t="shared" si="13"/>
        <v>4.620746549</v>
      </c>
      <c r="M59" s="250">
        <f t="shared" si="14"/>
        <v>4.158757037</v>
      </c>
      <c r="N59" s="250">
        <f t="shared" si="1"/>
        <v>2.937198226</v>
      </c>
      <c r="O59" s="250">
        <f t="shared" si="2"/>
        <v>1.879898251</v>
      </c>
      <c r="P59" s="250" t="str">
        <f t="shared" si="3"/>
        <v>False</v>
      </c>
      <c r="Q59" s="250">
        <f t="shared" si="4"/>
        <v>2.937198226</v>
      </c>
      <c r="R59" s="250">
        <f t="shared" si="15"/>
        <v>0.4090881824</v>
      </c>
      <c r="S59" s="250">
        <f t="shared" si="5"/>
        <v>0.0530766998</v>
      </c>
      <c r="T59" s="250">
        <f t="shared" si="6"/>
        <v>0.1327737025</v>
      </c>
      <c r="U59" s="250">
        <f t="shared" si="7"/>
        <v>0.7483267114</v>
      </c>
      <c r="V59" s="368">
        <f t="shared" si="8"/>
        <v>12.23795584</v>
      </c>
      <c r="W59" s="250" t="str">
        <f t="shared" si="9"/>
        <v>False</v>
      </c>
      <c r="X59" s="269">
        <f t="shared" si="10"/>
        <v>0.0798409962</v>
      </c>
    </row>
    <row r="60" ht="12.75" customHeight="1">
      <c r="A60" s="266"/>
      <c r="I60" s="371"/>
      <c r="J60" s="371">
        <f t="shared" si="11"/>
        <v>15</v>
      </c>
      <c r="K60" s="250">
        <f t="shared" si="12"/>
        <v>0.8937245813</v>
      </c>
      <c r="L60" s="250">
        <f t="shared" si="13"/>
        <v>5.461569801</v>
      </c>
      <c r="M60" s="250">
        <f t="shared" si="14"/>
        <v>4.928752603</v>
      </c>
      <c r="N60" s="250">
        <f t="shared" si="1"/>
        <v>3.137022982</v>
      </c>
      <c r="O60" s="250">
        <f t="shared" si="2"/>
        <v>2.268225115</v>
      </c>
      <c r="P60" s="250" t="str">
        <f t="shared" si="3"/>
        <v>False</v>
      </c>
      <c r="Q60" s="250">
        <f t="shared" si="4"/>
        <v>3.137022982</v>
      </c>
      <c r="R60" s="250">
        <f t="shared" si="15"/>
        <v>0.4752014507</v>
      </c>
      <c r="S60" s="250">
        <f t="shared" si="5"/>
        <v>0.05668763708</v>
      </c>
      <c r="T60" s="250">
        <f t="shared" si="6"/>
        <v>0.1431009372</v>
      </c>
      <c r="U60" s="250">
        <f t="shared" si="7"/>
        <v>0.8692647555</v>
      </c>
      <c r="V60" s="368">
        <f t="shared" si="8"/>
        <v>12.78692536</v>
      </c>
      <c r="W60" s="250" t="str">
        <f t="shared" si="9"/>
        <v>False</v>
      </c>
      <c r="X60" s="269">
        <f t="shared" si="10"/>
        <v>0.08813156115</v>
      </c>
    </row>
    <row r="61" ht="12.75" customHeight="1">
      <c r="A61" s="266"/>
      <c r="J61" s="250">
        <f t="shared" si="11"/>
        <v>16</v>
      </c>
      <c r="K61" s="250">
        <f t="shared" si="12"/>
        <v>0.9707284535</v>
      </c>
      <c r="L61" s="250">
        <f t="shared" si="13"/>
        <v>6.374682507</v>
      </c>
      <c r="M61" s="250">
        <f t="shared" si="14"/>
        <v>5.766620479</v>
      </c>
      <c r="N61" s="250">
        <f t="shared" si="1"/>
        <v>3.333777182</v>
      </c>
      <c r="O61" s="250">
        <f t="shared" si="2"/>
        <v>2.627132114</v>
      </c>
      <c r="P61" s="250" t="str">
        <f t="shared" si="3"/>
        <v>False</v>
      </c>
      <c r="Q61" s="250">
        <f t="shared" si="4"/>
        <v>3.333777182</v>
      </c>
      <c r="R61" s="250">
        <f t="shared" si="15"/>
        <v>0.5457698453</v>
      </c>
      <c r="S61" s="250">
        <f t="shared" si="5"/>
        <v>0.06024308782</v>
      </c>
      <c r="T61" s="250">
        <f t="shared" si="6"/>
        <v>0.1533586819</v>
      </c>
      <c r="U61" s="250">
        <f t="shared" si="7"/>
        <v>0.9983523628</v>
      </c>
      <c r="V61" s="368">
        <f t="shared" si="8"/>
        <v>13.31617795</v>
      </c>
      <c r="W61" s="250" t="str">
        <f t="shared" si="9"/>
        <v>False</v>
      </c>
      <c r="X61" s="269">
        <f t="shared" si="10"/>
        <v>0.09650112338</v>
      </c>
    </row>
    <row r="62" ht="12.75" customHeight="1">
      <c r="A62" s="270"/>
      <c r="B62" s="371"/>
      <c r="C62" s="371"/>
      <c r="D62" s="371"/>
      <c r="E62" s="371"/>
      <c r="F62" s="371"/>
      <c r="G62" s="371"/>
      <c r="H62" s="371"/>
      <c r="J62" s="250">
        <f t="shared" si="11"/>
        <v>17</v>
      </c>
      <c r="K62" s="250">
        <f t="shared" si="12"/>
        <v>1.047785688</v>
      </c>
      <c r="L62" s="250">
        <f t="shared" si="13"/>
        <v>7.360176012</v>
      </c>
      <c r="M62" s="250">
        <f t="shared" si="14"/>
        <v>6.672527036</v>
      </c>
      <c r="N62" s="250">
        <f t="shared" si="1"/>
        <v>3.527683886</v>
      </c>
      <c r="O62" s="250">
        <f t="shared" si="2"/>
        <v>2.960692051</v>
      </c>
      <c r="P62" s="250" t="str">
        <f t="shared" si="3"/>
        <v>False</v>
      </c>
      <c r="Q62" s="250">
        <f t="shared" si="4"/>
        <v>3.527683886</v>
      </c>
      <c r="R62" s="250">
        <f t="shared" si="15"/>
        <v>0.6207184195</v>
      </c>
      <c r="S62" s="250">
        <f t="shared" si="5"/>
        <v>0.06374708282</v>
      </c>
      <c r="T62" s="250">
        <f t="shared" si="6"/>
        <v>0.1635501382</v>
      </c>
      <c r="U62" s="250">
        <f t="shared" si="7"/>
        <v>1.135452437</v>
      </c>
      <c r="V62" s="368">
        <f t="shared" si="8"/>
        <v>13.82767413</v>
      </c>
      <c r="W62" s="250" t="str">
        <f t="shared" si="9"/>
        <v>False</v>
      </c>
      <c r="X62" s="269">
        <f t="shared" si="10"/>
        <v>0.1049417349</v>
      </c>
    </row>
    <row r="63" ht="12.75" customHeight="1">
      <c r="A63" s="266"/>
      <c r="J63" s="250">
        <f t="shared" si="11"/>
        <v>18</v>
      </c>
      <c r="K63" s="250">
        <f t="shared" si="12"/>
        <v>1.124875013</v>
      </c>
      <c r="L63" s="250">
        <f t="shared" si="13"/>
        <v>8.418120468</v>
      </c>
      <c r="M63" s="250">
        <f t="shared" si="14"/>
        <v>7.646611448</v>
      </c>
      <c r="N63" s="250">
        <f t="shared" si="1"/>
        <v>3.718940007</v>
      </c>
      <c r="O63" s="250">
        <f t="shared" si="2"/>
        <v>3.27219524</v>
      </c>
      <c r="P63" s="250" t="str">
        <f t="shared" si="3"/>
        <v>False</v>
      </c>
      <c r="Q63" s="250">
        <f t="shared" si="4"/>
        <v>3.718940007</v>
      </c>
      <c r="R63" s="250">
        <f t="shared" si="15"/>
        <v>0.6999778724</v>
      </c>
      <c r="S63" s="250">
        <f t="shared" si="5"/>
        <v>0.06720318041</v>
      </c>
      <c r="T63" s="250">
        <f t="shared" si="6"/>
        <v>0.1736783781</v>
      </c>
      <c r="U63" s="250">
        <f t="shared" si="7"/>
        <v>1.280438208</v>
      </c>
      <c r="V63" s="368">
        <f t="shared" si="8"/>
        <v>14.32307419</v>
      </c>
      <c r="W63" s="250" t="str">
        <f t="shared" si="9"/>
        <v>False</v>
      </c>
      <c r="X63" s="269">
        <f t="shared" si="10"/>
        <v>0.113446817</v>
      </c>
    </row>
    <row r="64" ht="12.75" customHeight="1">
      <c r="A64" s="266"/>
      <c r="J64" s="250">
        <f t="shared" si="11"/>
        <v>19</v>
      </c>
      <c r="K64" s="250">
        <f t="shared" si="12"/>
        <v>1.201980204</v>
      </c>
      <c r="L64" s="250">
        <f t="shared" si="13"/>
        <v>9.548569525</v>
      </c>
      <c r="M64" s="250">
        <f t="shared" si="14"/>
        <v>8.688991197</v>
      </c>
      <c r="N64" s="250">
        <f t="shared" si="1"/>
        <v>3.907720229</v>
      </c>
      <c r="O64" s="250">
        <f t="shared" si="2"/>
        <v>3.564336448</v>
      </c>
      <c r="P64" s="250" t="str">
        <f t="shared" si="3"/>
        <v>False</v>
      </c>
      <c r="Q64" s="250">
        <f t="shared" si="4"/>
        <v>3.907720229</v>
      </c>
      <c r="R64" s="250">
        <f t="shared" si="15"/>
        <v>0.7834838639</v>
      </c>
      <c r="S64" s="250">
        <f t="shared" si="5"/>
        <v>0.07061453722</v>
      </c>
      <c r="T64" s="250">
        <f t="shared" si="6"/>
        <v>0.1837463104</v>
      </c>
      <c r="U64" s="250">
        <f t="shared" si="7"/>
        <v>1.433191983</v>
      </c>
      <c r="V64" s="368">
        <f t="shared" si="8"/>
        <v>14.80379805</v>
      </c>
      <c r="W64" s="250" t="str">
        <f t="shared" si="9"/>
        <v>False</v>
      </c>
      <c r="X64" s="269">
        <f t="shared" si="10"/>
        <v>0.1220108468</v>
      </c>
    </row>
    <row r="65" ht="12.75" customHeight="1">
      <c r="A65" s="266"/>
      <c r="I65" s="371"/>
      <c r="J65" s="371">
        <f t="shared" si="11"/>
        <v>20</v>
      </c>
      <c r="K65" s="250">
        <f t="shared" si="12"/>
        <v>1.279088761</v>
      </c>
      <c r="L65" s="250">
        <f t="shared" si="13"/>
        <v>10.75156382</v>
      </c>
      <c r="M65" s="250">
        <f t="shared" si="14"/>
        <v>9.799766225</v>
      </c>
      <c r="N65" s="250">
        <f t="shared" si="1"/>
        <v>4.094180264</v>
      </c>
      <c r="O65" s="250">
        <f t="shared" si="2"/>
        <v>3.839349462</v>
      </c>
      <c r="P65" s="250" t="str">
        <f t="shared" si="3"/>
        <v>False</v>
      </c>
      <c r="Q65" s="250">
        <f t="shared" si="4"/>
        <v>4.094180264</v>
      </c>
      <c r="R65" s="250">
        <f t="shared" si="15"/>
        <v>0.8711764361</v>
      </c>
      <c r="S65" s="250">
        <f t="shared" si="5"/>
        <v>0.07398396704</v>
      </c>
      <c r="T65" s="250">
        <f t="shared" si="6"/>
        <v>0.1937566687</v>
      </c>
      <c r="U65" s="250">
        <f t="shared" si="7"/>
        <v>1.593604082</v>
      </c>
      <c r="V65" s="368">
        <f t="shared" si="8"/>
        <v>15.27107084</v>
      </c>
      <c r="W65" s="250" t="str">
        <f t="shared" si="9"/>
        <v>False</v>
      </c>
      <c r="X65" s="269">
        <f t="shared" si="10"/>
        <v>0.130629131</v>
      </c>
    </row>
    <row r="66" ht="12.75" customHeight="1">
      <c r="A66" s="266"/>
      <c r="J66" s="250">
        <f t="shared" si="11"/>
        <v>21</v>
      </c>
      <c r="K66" s="250">
        <f t="shared" si="12"/>
        <v>1.356190966</v>
      </c>
      <c r="L66" s="250">
        <f t="shared" si="13"/>
        <v>12.02713363</v>
      </c>
      <c r="M66" s="250">
        <f t="shared" si="14"/>
        <v>10.97902212</v>
      </c>
      <c r="N66" s="250">
        <f t="shared" si="1"/>
        <v>4.278459561</v>
      </c>
      <c r="O66" s="250">
        <f t="shared" si="2"/>
        <v>4.099105881</v>
      </c>
      <c r="P66" s="250" t="str">
        <f t="shared" si="3"/>
        <v>False</v>
      </c>
      <c r="Q66" s="250">
        <f t="shared" si="4"/>
        <v>4.278459561</v>
      </c>
      <c r="R66" s="250">
        <f t="shared" si="15"/>
        <v>0.9629995236</v>
      </c>
      <c r="S66" s="250">
        <f t="shared" si="5"/>
        <v>0.0773139898</v>
      </c>
      <c r="T66" s="250">
        <f t="shared" si="6"/>
        <v>0.2037120106</v>
      </c>
      <c r="U66" s="250">
        <f t="shared" si="7"/>
        <v>1.761571949</v>
      </c>
      <c r="V66" s="368">
        <f t="shared" si="8"/>
        <v>15.72595794</v>
      </c>
      <c r="W66" s="250" t="str">
        <f t="shared" si="9"/>
        <v>False</v>
      </c>
      <c r="X66" s="269">
        <f t="shared" si="10"/>
        <v>0.1392976379</v>
      </c>
    </row>
    <row r="67" ht="12.75" customHeight="1">
      <c r="A67" s="270"/>
      <c r="B67" s="371"/>
      <c r="C67" s="371"/>
      <c r="D67" s="371"/>
      <c r="E67" s="371"/>
      <c r="F67" s="371"/>
      <c r="G67" s="371"/>
      <c r="H67" s="371"/>
      <c r="J67" s="250">
        <f t="shared" si="11"/>
        <v>22</v>
      </c>
      <c r="K67" s="250">
        <f t="shared" si="12"/>
        <v>1.433279221</v>
      </c>
      <c r="L67" s="250">
        <f t="shared" si="13"/>
        <v>13.37530087</v>
      </c>
      <c r="M67" s="250">
        <f t="shared" si="14"/>
        <v>12.22683262</v>
      </c>
      <c r="N67" s="250">
        <f t="shared" si="1"/>
        <v>4.460683561</v>
      </c>
      <c r="O67" s="250">
        <f t="shared" si="2"/>
        <v>4.345188922</v>
      </c>
      <c r="P67" s="250" t="str">
        <f t="shared" si="3"/>
        <v>False</v>
      </c>
      <c r="Q67" s="250">
        <f t="shared" si="4"/>
        <v>4.460683561</v>
      </c>
      <c r="R67" s="250">
        <f t="shared" si="15"/>
        <v>1.058900535</v>
      </c>
      <c r="S67" s="250">
        <f t="shared" si="5"/>
        <v>0.08060687227</v>
      </c>
      <c r="T67" s="250">
        <f t="shared" si="6"/>
        <v>0.2136147233</v>
      </c>
      <c r="U67" s="250">
        <f t="shared" si="7"/>
        <v>1.936999379</v>
      </c>
      <c r="V67" s="368">
        <f t="shared" si="8"/>
        <v>16.16939249</v>
      </c>
      <c r="W67" s="250" t="str">
        <f t="shared" si="9"/>
        <v>False</v>
      </c>
      <c r="X67" s="269">
        <f t="shared" si="10"/>
        <v>0.148012871</v>
      </c>
    </row>
    <row r="68" ht="12.75" customHeight="1">
      <c r="A68" s="266"/>
      <c r="J68" s="250">
        <f t="shared" si="11"/>
        <v>23</v>
      </c>
      <c r="K68" s="250">
        <f t="shared" si="12"/>
        <v>1.510347555</v>
      </c>
      <c r="L68" s="250">
        <f t="shared" si="13"/>
        <v>14.79608071</v>
      </c>
      <c r="M68" s="250">
        <f t="shared" si="14"/>
        <v>13.54326155</v>
      </c>
      <c r="N68" s="250">
        <f t="shared" si="1"/>
        <v>4.640965578</v>
      </c>
      <c r="O68" s="250">
        <f t="shared" si="2"/>
        <v>4.578949425</v>
      </c>
      <c r="P68" s="250" t="str">
        <f t="shared" si="3"/>
        <v>False</v>
      </c>
      <c r="Q68" s="250">
        <f t="shared" si="4"/>
        <v>4.640965578</v>
      </c>
      <c r="R68" s="250">
        <f t="shared" si="15"/>
        <v>1.158829996</v>
      </c>
      <c r="S68" s="250">
        <f t="shared" si="5"/>
        <v>0.0838646621</v>
      </c>
      <c r="T68" s="250">
        <f t="shared" si="6"/>
        <v>0.2234670332</v>
      </c>
      <c r="U68" s="250">
        <f t="shared" si="7"/>
        <v>2.119795871</v>
      </c>
      <c r="V68" s="368">
        <f t="shared" si="8"/>
        <v>16.60219705</v>
      </c>
      <c r="W68" s="250" t="str">
        <f t="shared" si="9"/>
        <v>False</v>
      </c>
      <c r="X68" s="269">
        <f t="shared" si="10"/>
        <v>0.1567717722</v>
      </c>
    </row>
    <row r="69" ht="12.75" customHeight="1">
      <c r="A69" s="266"/>
      <c r="J69" s="250">
        <f t="shared" si="11"/>
        <v>24</v>
      </c>
      <c r="K69" s="250">
        <f t="shared" si="12"/>
        <v>1.58739126</v>
      </c>
      <c r="L69" s="250">
        <f t="shared" si="13"/>
        <v>16.2894828</v>
      </c>
      <c r="M69" s="250">
        <f t="shared" si="14"/>
        <v>14.92836439</v>
      </c>
      <c r="N69" s="250">
        <f t="shared" si="1"/>
        <v>4.819408377</v>
      </c>
      <c r="O69" s="250">
        <f t="shared" si="2"/>
        <v>4.801548954</v>
      </c>
      <c r="P69" s="250" t="str">
        <f t="shared" si="3"/>
        <v>False</v>
      </c>
      <c r="Q69" s="250">
        <f t="shared" si="4"/>
        <v>4.819408377</v>
      </c>
      <c r="R69" s="250">
        <f t="shared" si="15"/>
        <v>1.262741238</v>
      </c>
      <c r="S69" s="250">
        <f t="shared" si="5"/>
        <v>0.08708921629</v>
      </c>
      <c r="T69" s="250">
        <f t="shared" si="6"/>
        <v>0.2332710159</v>
      </c>
      <c r="U69" s="250">
        <f t="shared" si="7"/>
        <v>2.309876057</v>
      </c>
      <c r="V69" s="368">
        <f t="shared" si="8"/>
        <v>17.02510103</v>
      </c>
      <c r="W69" s="250" t="str">
        <f t="shared" si="9"/>
        <v>False</v>
      </c>
      <c r="X69" s="269">
        <f t="shared" si="10"/>
        <v>0.1655716468</v>
      </c>
    </row>
    <row r="70" ht="12.75" customHeight="1">
      <c r="A70" s="266"/>
      <c r="I70" s="371"/>
      <c r="J70" s="371">
        <f t="shared" si="11"/>
        <v>25</v>
      </c>
      <c r="K70" s="250">
        <f t="shared" si="12"/>
        <v>1.664406622</v>
      </c>
      <c r="L70" s="250">
        <f t="shared" si="13"/>
        <v>17.85551225</v>
      </c>
      <c r="M70" s="250">
        <f t="shared" si="14"/>
        <v>16.38218957</v>
      </c>
      <c r="N70" s="250">
        <f t="shared" si="1"/>
        <v>4.9961055</v>
      </c>
      <c r="O70" s="250">
        <f t="shared" si="2"/>
        <v>5.013993392</v>
      </c>
      <c r="P70" s="250" t="str">
        <f t="shared" si="3"/>
        <v>True</v>
      </c>
      <c r="Q70" s="250">
        <f t="shared" si="4"/>
        <v>5.013993392</v>
      </c>
      <c r="R70" s="250">
        <f t="shared" si="15"/>
        <v>1.385140057</v>
      </c>
      <c r="S70" s="250">
        <f t="shared" si="5"/>
        <v>0.09028222522</v>
      </c>
      <c r="T70" s="250">
        <f t="shared" si="6"/>
        <v>0.2443151753</v>
      </c>
      <c r="U70" s="250">
        <f t="shared" si="7"/>
        <v>2.533774741</v>
      </c>
      <c r="V70" s="368">
        <f t="shared" si="8"/>
        <v>17.43875464</v>
      </c>
      <c r="W70" s="250" t="str">
        <f t="shared" si="9"/>
        <v>False</v>
      </c>
      <c r="X70" s="269">
        <f t="shared" si="10"/>
        <v>0.1744101036</v>
      </c>
    </row>
    <row r="71" ht="12.75" customHeight="1">
      <c r="A71" s="266"/>
      <c r="I71" s="371"/>
      <c r="J71" s="250">
        <f t="shared" si="11"/>
        <v>26</v>
      </c>
      <c r="K71" s="250">
        <f t="shared" si="12"/>
        <v>1.751565445</v>
      </c>
      <c r="L71" s="250">
        <f t="shared" si="13"/>
        <v>19.51889507</v>
      </c>
      <c r="M71" s="250">
        <f t="shared" si="14"/>
        <v>17.91387299</v>
      </c>
      <c r="N71" s="250">
        <f t="shared" si="1"/>
        <v>5.172159837</v>
      </c>
      <c r="O71" s="250">
        <f t="shared" si="2"/>
        <v>5.218320161</v>
      </c>
      <c r="P71" s="250" t="str">
        <f t="shared" si="3"/>
        <v>True</v>
      </c>
      <c r="Q71" s="250">
        <f t="shared" si="4"/>
        <v>5.218320161</v>
      </c>
      <c r="R71" s="250">
        <f t="shared" si="15"/>
        <v>1.484078764</v>
      </c>
      <c r="S71" s="250">
        <f t="shared" si="5"/>
        <v>0.09346361867</v>
      </c>
      <c r="T71" s="250">
        <f t="shared" si="6"/>
        <v>0.2528902433</v>
      </c>
      <c r="U71" s="250">
        <f t="shared" si="7"/>
        <v>2.714758892</v>
      </c>
      <c r="V71" s="368">
        <f t="shared" si="8"/>
        <v>17.846081</v>
      </c>
      <c r="W71" s="250" t="str">
        <f t="shared" si="9"/>
        <v>False</v>
      </c>
      <c r="X71" s="269">
        <f t="shared" si="10"/>
        <v>0.184460883</v>
      </c>
    </row>
    <row r="72" ht="12.75" customHeight="1">
      <c r="A72" s="270"/>
      <c r="B72" s="371"/>
      <c r="C72" s="371"/>
      <c r="D72" s="371"/>
      <c r="E72" s="371"/>
      <c r="F72" s="371"/>
      <c r="G72" s="371"/>
      <c r="H72" s="371"/>
      <c r="J72" s="250">
        <f t="shared" si="11"/>
        <v>27</v>
      </c>
      <c r="K72" s="250">
        <f t="shared" si="12"/>
        <v>1.819521117</v>
      </c>
      <c r="L72" s="250">
        <f t="shared" si="13"/>
        <v>21.21747287</v>
      </c>
      <c r="M72" s="250">
        <f t="shared" si="14"/>
        <v>19.5063203</v>
      </c>
      <c r="N72" s="250">
        <f t="shared" si="1"/>
        <v>5.345675183</v>
      </c>
      <c r="O72" s="250">
        <f t="shared" si="2"/>
        <v>5.413005365</v>
      </c>
      <c r="P72" s="250" t="str">
        <f t="shared" si="3"/>
        <v>True</v>
      </c>
      <c r="Q72" s="250">
        <f t="shared" si="4"/>
        <v>5.413005365</v>
      </c>
      <c r="R72" s="250">
        <f t="shared" si="15"/>
        <v>1.584916316</v>
      </c>
      <c r="S72" s="250">
        <f t="shared" si="5"/>
        <v>0.09659913123</v>
      </c>
      <c r="T72" s="250">
        <f t="shared" si="6"/>
        <v>0.2613405298</v>
      </c>
      <c r="U72" s="250">
        <f t="shared" si="7"/>
        <v>2.899216515</v>
      </c>
      <c r="V72" s="368">
        <f t="shared" si="8"/>
        <v>18.24303495</v>
      </c>
      <c r="W72" s="250" t="str">
        <f t="shared" si="9"/>
        <v>False</v>
      </c>
      <c r="X72" s="269">
        <f t="shared" si="10"/>
        <v>0.1923313444</v>
      </c>
    </row>
    <row r="73" ht="12.75" customHeight="1">
      <c r="A73" s="266"/>
      <c r="J73" s="250">
        <f t="shared" si="11"/>
        <v>28</v>
      </c>
      <c r="K73" s="250">
        <f t="shared" si="12"/>
        <v>1.886721491</v>
      </c>
      <c r="L73" s="250">
        <f t="shared" si="13"/>
        <v>22.97795811</v>
      </c>
      <c r="M73" s="250">
        <f t="shared" si="14"/>
        <v>21.1589055</v>
      </c>
      <c r="N73" s="250">
        <f t="shared" si="1"/>
        <v>5.516795721</v>
      </c>
      <c r="O73" s="250">
        <f t="shared" si="2"/>
        <v>5.598910527</v>
      </c>
      <c r="P73" s="250" t="str">
        <f t="shared" si="3"/>
        <v>True</v>
      </c>
      <c r="Q73" s="250">
        <f t="shared" si="4"/>
        <v>5.598910527</v>
      </c>
      <c r="R73" s="250">
        <f t="shared" si="15"/>
        <v>1.687594817</v>
      </c>
      <c r="S73" s="250">
        <f t="shared" si="5"/>
        <v>0.09969136837</v>
      </c>
      <c r="T73" s="250">
        <f t="shared" si="6"/>
        <v>0.2696731391</v>
      </c>
      <c r="U73" s="250">
        <f t="shared" si="7"/>
        <v>3.087041704</v>
      </c>
      <c r="V73" s="368">
        <f t="shared" si="8"/>
        <v>18.63032527</v>
      </c>
      <c r="W73" s="250" t="str">
        <f t="shared" si="9"/>
        <v>False</v>
      </c>
      <c r="X73" s="269">
        <f t="shared" si="10"/>
        <v>0.2001426318</v>
      </c>
      <c r="Y73" s="371"/>
      <c r="Z73" s="371"/>
    </row>
    <row r="74" ht="12.75" customHeight="1">
      <c r="A74" s="266"/>
      <c r="J74" s="250">
        <f t="shared" si="11"/>
        <v>29</v>
      </c>
      <c r="K74" s="250">
        <f t="shared" si="12"/>
        <v>1.953206483</v>
      </c>
      <c r="L74" s="250">
        <f t="shared" si="13"/>
        <v>24.7997068</v>
      </c>
      <c r="M74" s="250">
        <f t="shared" si="14"/>
        <v>22.871035</v>
      </c>
      <c r="N74" s="250">
        <f t="shared" si="1"/>
        <v>5.685651957</v>
      </c>
      <c r="O74" s="250">
        <f t="shared" si="2"/>
        <v>5.776787234</v>
      </c>
      <c r="P74" s="250" t="str">
        <f t="shared" si="3"/>
        <v>True</v>
      </c>
      <c r="Q74" s="250">
        <f t="shared" si="4"/>
        <v>5.776787234</v>
      </c>
      <c r="R74" s="250">
        <f t="shared" si="15"/>
        <v>1.792060659</v>
      </c>
      <c r="S74" s="250">
        <f t="shared" si="5"/>
        <v>0.1027426884</v>
      </c>
      <c r="T74" s="250">
        <f t="shared" si="6"/>
        <v>0.2778945004</v>
      </c>
      <c r="U74" s="250">
        <f t="shared" si="7"/>
        <v>3.278136396</v>
      </c>
      <c r="V74" s="368">
        <f t="shared" si="8"/>
        <v>19.00858486</v>
      </c>
      <c r="W74" s="250" t="str">
        <f t="shared" si="9"/>
        <v>False</v>
      </c>
      <c r="X74" s="269">
        <f t="shared" si="10"/>
        <v>0.2078975687</v>
      </c>
    </row>
    <row r="75" ht="12.75" customHeight="1">
      <c r="A75" s="270"/>
      <c r="B75" s="371"/>
      <c r="C75" s="371"/>
      <c r="D75" s="371"/>
      <c r="E75" s="371"/>
      <c r="I75" s="371"/>
      <c r="J75" s="371">
        <f t="shared" si="11"/>
        <v>30</v>
      </c>
      <c r="K75" s="250">
        <f t="shared" si="12"/>
        <v>2.019012411</v>
      </c>
      <c r="L75" s="250">
        <f t="shared" si="13"/>
        <v>26.68210807</v>
      </c>
      <c r="M75" s="250">
        <f t="shared" si="14"/>
        <v>24.64214478</v>
      </c>
      <c r="N75" s="250">
        <f t="shared" si="1"/>
        <v>5.852362486</v>
      </c>
      <c r="O75" s="250">
        <f t="shared" si="2"/>
        <v>5.947295008</v>
      </c>
      <c r="P75" s="250" t="str">
        <f t="shared" si="3"/>
        <v>True</v>
      </c>
      <c r="Q75" s="250">
        <f t="shared" si="4"/>
        <v>5.947295008</v>
      </c>
      <c r="R75" s="250">
        <f t="shared" si="15"/>
        <v>1.898264039</v>
      </c>
      <c r="S75" s="250">
        <f t="shared" si="5"/>
        <v>0.1057552344</v>
      </c>
      <c r="T75" s="250">
        <f t="shared" si="6"/>
        <v>0.2860104553</v>
      </c>
      <c r="U75" s="250">
        <f t="shared" si="7"/>
        <v>3.472409488</v>
      </c>
      <c r="V75" s="368">
        <f t="shared" si="8"/>
        <v>19.37838152</v>
      </c>
      <c r="W75" s="250" t="str">
        <f t="shared" si="9"/>
        <v>False</v>
      </c>
      <c r="X75" s="269">
        <f t="shared" si="10"/>
        <v>0.2155987438</v>
      </c>
    </row>
    <row r="76" ht="12.75" customHeight="1">
      <c r="A76" s="266"/>
      <c r="J76" s="250">
        <f t="shared" si="11"/>
        <v>31</v>
      </c>
      <c r="K76" s="250">
        <f t="shared" si="12"/>
        <v>2.084172437</v>
      </c>
      <c r="L76" s="250">
        <f t="shared" si="13"/>
        <v>28.62458125</v>
      </c>
      <c r="M76" s="250">
        <f t="shared" si="14"/>
        <v>26.4716978</v>
      </c>
      <c r="N76" s="250">
        <f t="shared" si="1"/>
        <v>6.017035482</v>
      </c>
      <c r="O76" s="250">
        <f t="shared" si="2"/>
        <v>6.111015699</v>
      </c>
      <c r="P76" s="250" t="str">
        <f t="shared" si="3"/>
        <v>True</v>
      </c>
      <c r="Q76" s="250">
        <f t="shared" si="4"/>
        <v>6.111015699</v>
      </c>
      <c r="R76" s="250">
        <f t="shared" si="15"/>
        <v>2.006158542</v>
      </c>
      <c r="S76" s="250">
        <f t="shared" si="5"/>
        <v>0.1087309611</v>
      </c>
      <c r="T76" s="250">
        <f t="shared" si="6"/>
        <v>0.294026331</v>
      </c>
      <c r="U76" s="250">
        <f t="shared" si="7"/>
        <v>3.669776075</v>
      </c>
      <c r="V76" s="368">
        <f t="shared" si="8"/>
        <v>19.7402269</v>
      </c>
      <c r="W76" s="250" t="str">
        <f t="shared" si="9"/>
        <v>False</v>
      </c>
      <c r="X76" s="269">
        <f t="shared" si="10"/>
        <v>0.2232485382</v>
      </c>
    </row>
    <row r="77" ht="12.75" customHeight="1">
      <c r="A77" s="270"/>
      <c r="B77" s="371"/>
      <c r="C77" s="371"/>
      <c r="D77" s="371"/>
      <c r="E77" s="371"/>
      <c r="F77" s="371"/>
      <c r="G77" s="371"/>
      <c r="H77" s="371"/>
      <c r="J77" s="250">
        <f t="shared" si="11"/>
        <v>32</v>
      </c>
      <c r="K77" s="250">
        <f t="shared" si="12"/>
        <v>2.14871695</v>
      </c>
      <c r="L77" s="250">
        <f t="shared" si="13"/>
        <v>30.6265733</v>
      </c>
      <c r="M77" s="250">
        <f t="shared" si="14"/>
        <v>28.35918185</v>
      </c>
      <c r="N77" s="250">
        <f t="shared" si="1"/>
        <v>6.179769952</v>
      </c>
      <c r="O77" s="250">
        <f t="shared" si="2"/>
        <v>6.268465182</v>
      </c>
      <c r="P77" s="250" t="str">
        <f t="shared" si="3"/>
        <v>True</v>
      </c>
      <c r="Q77" s="250">
        <f t="shared" si="4"/>
        <v>6.268465182</v>
      </c>
      <c r="R77" s="250">
        <f t="shared" si="15"/>
        <v>2.115700788</v>
      </c>
      <c r="S77" s="250">
        <f t="shared" si="5"/>
        <v>0.1116716576</v>
      </c>
      <c r="T77" s="250">
        <f t="shared" si="6"/>
        <v>0.3019470027</v>
      </c>
      <c r="U77" s="250">
        <f t="shared" si="7"/>
        <v>3.870156805</v>
      </c>
      <c r="V77" s="368">
        <f t="shared" si="8"/>
        <v>20.09458388</v>
      </c>
      <c r="W77" s="250" t="str">
        <f t="shared" si="9"/>
        <v>False</v>
      </c>
      <c r="X77" s="269">
        <f t="shared" si="10"/>
        <v>0.2308491485</v>
      </c>
    </row>
    <row r="78" ht="12.75" customHeight="1">
      <c r="A78" s="266"/>
      <c r="F78" s="371"/>
      <c r="G78" s="371"/>
      <c r="H78" s="371"/>
      <c r="J78" s="250">
        <f t="shared" si="11"/>
        <v>33</v>
      </c>
      <c r="K78" s="250">
        <f t="shared" si="12"/>
        <v>2.21267388</v>
      </c>
      <c r="L78" s="250">
        <f t="shared" si="13"/>
        <v>32.68755652</v>
      </c>
      <c r="M78" s="250">
        <f t="shared" si="14"/>
        <v>30.3041075</v>
      </c>
      <c r="N78" s="250">
        <f t="shared" si="1"/>
        <v>6.340656798</v>
      </c>
      <c r="O78" s="250">
        <f t="shared" si="2"/>
        <v>6.420102927</v>
      </c>
      <c r="P78" s="250" t="str">
        <f t="shared" si="3"/>
        <v>True</v>
      </c>
      <c r="Q78" s="250">
        <f t="shared" si="4"/>
        <v>6.420102927</v>
      </c>
      <c r="R78" s="250">
        <f t="shared" si="15"/>
        <v>2.226850127</v>
      </c>
      <c r="S78" s="250">
        <f t="shared" si="5"/>
        <v>0.1145789666</v>
      </c>
      <c r="T78" s="250">
        <f t="shared" si="6"/>
        <v>0.3097769457</v>
      </c>
      <c r="U78" s="250">
        <f t="shared" si="7"/>
        <v>4.07347732</v>
      </c>
      <c r="V78" s="368">
        <f t="shared" si="8"/>
        <v>20.44187279</v>
      </c>
      <c r="W78" s="250" t="str">
        <f t="shared" si="9"/>
        <v>False</v>
      </c>
      <c r="X78" s="269">
        <f t="shared" si="10"/>
        <v>0.238402606</v>
      </c>
    </row>
    <row r="79" ht="12.75" customHeight="1">
      <c r="A79" s="266"/>
      <c r="J79" s="250">
        <f t="shared" si="11"/>
        <v>34</v>
      </c>
      <c r="K79" s="250">
        <f t="shared" si="12"/>
        <v>2.276068976</v>
      </c>
      <c r="L79" s="250">
        <f t="shared" si="13"/>
        <v>34.8070266</v>
      </c>
      <c r="M79" s="250">
        <f t="shared" si="14"/>
        <v>32.30600638</v>
      </c>
      <c r="N79" s="250">
        <f t="shared" si="1"/>
        <v>6.499779734</v>
      </c>
      <c r="O79" s="250">
        <f t="shared" si="2"/>
        <v>6.566339915</v>
      </c>
      <c r="P79" s="250" t="str">
        <f t="shared" si="3"/>
        <v>True</v>
      </c>
      <c r="Q79" s="250">
        <f t="shared" si="4"/>
        <v>6.566339915</v>
      </c>
      <c r="R79" s="250">
        <f t="shared" si="15"/>
        <v>2.339568375</v>
      </c>
      <c r="S79" s="250">
        <f t="shared" si="5"/>
        <v>0.1174544008</v>
      </c>
      <c r="T79" s="250">
        <f t="shared" si="6"/>
        <v>0.3175202809</v>
      </c>
      <c r="U79" s="250">
        <f t="shared" si="7"/>
        <v>4.279667768</v>
      </c>
      <c r="V79" s="368">
        <f t="shared" si="8"/>
        <v>20.78247669</v>
      </c>
      <c r="W79" s="250" t="str">
        <f t="shared" si="9"/>
        <v>False</v>
      </c>
      <c r="X79" s="269">
        <f t="shared" si="10"/>
        <v>0.2459107945</v>
      </c>
    </row>
    <row r="80" ht="12.75" customHeight="1">
      <c r="A80" s="266"/>
      <c r="I80" s="371"/>
      <c r="J80" s="371">
        <f t="shared" si="11"/>
        <v>35</v>
      </c>
      <c r="K80" s="250">
        <f t="shared" si="12"/>
        <v>2.338926043</v>
      </c>
      <c r="L80" s="250">
        <f t="shared" si="13"/>
        <v>36.9845008</v>
      </c>
      <c r="M80" s="250">
        <f t="shared" si="14"/>
        <v>34.36442961</v>
      </c>
      <c r="N80" s="250">
        <f t="shared" si="1"/>
        <v>6.657216064</v>
      </c>
      <c r="O80" s="250">
        <f t="shared" si="2"/>
        <v>6.707545202</v>
      </c>
      <c r="P80" s="250" t="str">
        <f t="shared" si="3"/>
        <v>True</v>
      </c>
      <c r="Q80" s="250">
        <f t="shared" si="4"/>
        <v>6.707545202</v>
      </c>
      <c r="R80" s="250">
        <f t="shared" si="15"/>
        <v>2.45381958</v>
      </c>
      <c r="S80" s="250">
        <f t="shared" si="5"/>
        <v>0.1202993572</v>
      </c>
      <c r="T80" s="250">
        <f t="shared" si="6"/>
        <v>0.3251808132</v>
      </c>
      <c r="U80" s="250">
        <f t="shared" si="7"/>
        <v>4.488662386</v>
      </c>
      <c r="V80" s="368">
        <f t="shared" si="8"/>
        <v>21.11674573</v>
      </c>
      <c r="W80" s="250" t="str">
        <f t="shared" si="9"/>
        <v>False</v>
      </c>
      <c r="X80" s="269">
        <f t="shared" si="10"/>
        <v>0.2533754652</v>
      </c>
    </row>
    <row r="81" ht="12.75" customHeight="1">
      <c r="A81" s="266"/>
      <c r="J81" s="250">
        <f t="shared" si="11"/>
        <v>36</v>
      </c>
      <c r="K81" s="250">
        <f t="shared" si="12"/>
        <v>2.401267143</v>
      </c>
      <c r="L81" s="250">
        <f t="shared" si="13"/>
        <v>39.21951633</v>
      </c>
      <c r="M81" s="250">
        <f t="shared" si="14"/>
        <v>36.47894637</v>
      </c>
      <c r="N81" s="250">
        <f t="shared" si="1"/>
        <v>6.813037361</v>
      </c>
      <c r="O81" s="250">
        <f t="shared" si="2"/>
        <v>6.844051419</v>
      </c>
      <c r="P81" s="250" t="str">
        <f t="shared" si="3"/>
        <v>True</v>
      </c>
      <c r="Q81" s="250">
        <f t="shared" si="4"/>
        <v>6.844051419</v>
      </c>
      <c r="R81" s="250">
        <f t="shared" si="15"/>
        <v>2.569569823</v>
      </c>
      <c r="S81" s="250">
        <f t="shared" si="5"/>
        <v>0.1231151291</v>
      </c>
      <c r="T81" s="250">
        <f t="shared" si="6"/>
        <v>0.332762065</v>
      </c>
      <c r="U81" s="250">
        <f t="shared" si="7"/>
        <v>4.700399127</v>
      </c>
      <c r="V81" s="368">
        <f t="shared" si="8"/>
        <v>21.445001</v>
      </c>
      <c r="W81" s="250" t="str">
        <f t="shared" si="9"/>
        <v>False</v>
      </c>
      <c r="X81" s="269">
        <f t="shared" si="10"/>
        <v>0.2607982491</v>
      </c>
    </row>
    <row r="82" ht="12.75" customHeight="1">
      <c r="A82" s="270"/>
      <c r="B82" s="371"/>
      <c r="C82" s="371"/>
      <c r="D82" s="371"/>
      <c r="E82" s="371"/>
      <c r="F82" s="371"/>
      <c r="G82" s="371"/>
      <c r="H82" s="371"/>
      <c r="J82" s="250">
        <f t="shared" si="11"/>
        <v>37</v>
      </c>
      <c r="K82" s="250">
        <f t="shared" si="12"/>
        <v>2.463112772</v>
      </c>
      <c r="L82" s="250">
        <f t="shared" si="13"/>
        <v>41.51162897</v>
      </c>
      <c r="M82" s="250">
        <f t="shared" si="14"/>
        <v>38.64914267</v>
      </c>
      <c r="N82" s="250">
        <f t="shared" si="1"/>
        <v>6.967310053</v>
      </c>
      <c r="O82" s="250">
        <f t="shared" si="2"/>
        <v>6.976159396</v>
      </c>
      <c r="P82" s="250" t="str">
        <f t="shared" si="3"/>
        <v>True</v>
      </c>
      <c r="Q82" s="250">
        <f t="shared" si="4"/>
        <v>6.976159396</v>
      </c>
      <c r="R82" s="250">
        <f t="shared" si="15"/>
        <v>2.686787037</v>
      </c>
      <c r="S82" s="250">
        <f t="shared" si="5"/>
        <v>0.1259029169</v>
      </c>
      <c r="T82" s="250">
        <f t="shared" si="6"/>
        <v>0.3402673048</v>
      </c>
      <c r="U82" s="250">
        <f t="shared" si="7"/>
        <v>4.914819332</v>
      </c>
      <c r="V82" s="368">
        <f t="shared" si="8"/>
        <v>21.76753775</v>
      </c>
      <c r="W82" s="250" t="str">
        <f t="shared" si="9"/>
        <v>False</v>
      </c>
      <c r="X82" s="269">
        <f t="shared" si="10"/>
        <v>0.2681806692</v>
      </c>
    </row>
    <row r="83" ht="12.75" customHeight="1">
      <c r="A83" s="266"/>
      <c r="J83" s="250">
        <f t="shared" si="11"/>
        <v>38</v>
      </c>
      <c r="K83" s="250">
        <f t="shared" si="12"/>
        <v>2.524482018</v>
      </c>
      <c r="L83" s="250">
        <f t="shared" si="13"/>
        <v>43.86041172</v>
      </c>
      <c r="M83" s="250">
        <f t="shared" si="14"/>
        <v>40.87462017</v>
      </c>
      <c r="N83" s="250">
        <f t="shared" si="1"/>
        <v>7.120095934</v>
      </c>
      <c r="O83" s="250">
        <f t="shared" si="2"/>
        <v>7.104142084</v>
      </c>
      <c r="P83" s="250" t="str">
        <f t="shared" si="3"/>
        <v>True</v>
      </c>
      <c r="Q83" s="250">
        <f t="shared" si="4"/>
        <v>7.104142084</v>
      </c>
      <c r="R83" s="250">
        <f t="shared" si="15"/>
        <v>2.805440853</v>
      </c>
      <c r="S83" s="250">
        <f t="shared" si="5"/>
        <v>0.1286638372</v>
      </c>
      <c r="T83" s="250">
        <f t="shared" si="6"/>
        <v>0.3476995731</v>
      </c>
      <c r="U83" s="250">
        <f t="shared" si="7"/>
        <v>5.13186745</v>
      </c>
      <c r="V83" s="368">
        <f t="shared" si="8"/>
        <v>22.0846282</v>
      </c>
      <c r="W83" s="250" t="str">
        <f t="shared" si="9"/>
        <v>False</v>
      </c>
      <c r="X83" s="269">
        <f t="shared" si="10"/>
        <v>0.2755241503</v>
      </c>
    </row>
    <row r="84" ht="12.75" customHeight="1">
      <c r="A84" s="266"/>
      <c r="J84" s="250">
        <f t="shared" si="11"/>
        <v>39</v>
      </c>
      <c r="K84" s="250">
        <f t="shared" si="12"/>
        <v>2.585392692</v>
      </c>
      <c r="L84" s="250">
        <f t="shared" si="13"/>
        <v>46.26545372</v>
      </c>
      <c r="M84" s="250">
        <f t="shared" si="14"/>
        <v>43.15499518</v>
      </c>
      <c r="N84" s="250">
        <f t="shared" si="1"/>
        <v>7.271452608</v>
      </c>
      <c r="O84" s="250">
        <f t="shared" si="2"/>
        <v>7.228247882</v>
      </c>
      <c r="P84" s="250" t="str">
        <f t="shared" si="3"/>
        <v>True</v>
      </c>
      <c r="Q84" s="250">
        <f t="shared" si="4"/>
        <v>7.228247882</v>
      </c>
      <c r="R84" s="250">
        <f t="shared" si="15"/>
        <v>2.925502459</v>
      </c>
      <c r="S84" s="250">
        <f t="shared" si="5"/>
        <v>0.131398931</v>
      </c>
      <c r="T84" s="250">
        <f t="shared" si="6"/>
        <v>0.3550617038</v>
      </c>
      <c r="U84" s="250">
        <f t="shared" si="7"/>
        <v>5.351490775</v>
      </c>
      <c r="V84" s="368">
        <f t="shared" si="8"/>
        <v>22.39652393</v>
      </c>
      <c r="W84" s="250" t="str">
        <f t="shared" si="9"/>
        <v>False</v>
      </c>
      <c r="X84" s="269">
        <f t="shared" si="10"/>
        <v>0.2828300275</v>
      </c>
    </row>
    <row r="85" ht="12.75" customHeight="1">
      <c r="A85" s="266"/>
      <c r="I85" s="371"/>
      <c r="J85" s="371">
        <f t="shared" si="11"/>
        <v>40</v>
      </c>
      <c r="K85" s="250">
        <f t="shared" si="12"/>
        <v>2.645861449</v>
      </c>
      <c r="L85" s="250">
        <f t="shared" si="13"/>
        <v>48.72635909</v>
      </c>
      <c r="M85" s="250">
        <f t="shared" si="14"/>
        <v>45.48989769</v>
      </c>
      <c r="N85" s="250">
        <f t="shared" si="1"/>
        <v>7.421433889</v>
      </c>
      <c r="O85" s="250">
        <f t="shared" si="2"/>
        <v>7.34870349</v>
      </c>
      <c r="P85" s="250" t="str">
        <f t="shared" si="3"/>
        <v>True</v>
      </c>
      <c r="Q85" s="250">
        <f t="shared" si="4"/>
        <v>7.34870349</v>
      </c>
      <c r="R85" s="250">
        <f t="shared" si="15"/>
        <v>3.046944477</v>
      </c>
      <c r="S85" s="250">
        <f t="shared" si="5"/>
        <v>0.1341091708</v>
      </c>
      <c r="T85" s="250">
        <f t="shared" si="6"/>
        <v>0.362356344</v>
      </c>
      <c r="U85" s="250">
        <f t="shared" si="7"/>
        <v>5.573639225</v>
      </c>
      <c r="V85" s="368">
        <f t="shared" si="8"/>
        <v>22.70345802</v>
      </c>
      <c r="W85" s="250" t="str">
        <f t="shared" si="9"/>
        <v>False</v>
      </c>
      <c r="X85" s="269">
        <f t="shared" si="10"/>
        <v>0.2900995549</v>
      </c>
    </row>
    <row r="86" ht="12.75" customHeight="1">
      <c r="A86" s="266"/>
      <c r="J86" s="250">
        <f t="shared" si="11"/>
        <v>41</v>
      </c>
      <c r="K86" s="250">
        <f t="shared" si="12"/>
        <v>2.705903893</v>
      </c>
      <c r="L86" s="250">
        <f t="shared" si="13"/>
        <v>51.24274606</v>
      </c>
      <c r="M86" s="250">
        <f t="shared" si="14"/>
        <v>47.87897052</v>
      </c>
      <c r="N86" s="250">
        <f t="shared" si="1"/>
        <v>7.570090139</v>
      </c>
      <c r="O86" s="250">
        <f t="shared" si="2"/>
        <v>7.46571636</v>
      </c>
      <c r="P86" s="250" t="str">
        <f t="shared" si="3"/>
        <v>True</v>
      </c>
      <c r="Q86" s="250">
        <f t="shared" si="4"/>
        <v>7.46571636</v>
      </c>
      <c r="R86" s="250">
        <f t="shared" si="15"/>
        <v>3.169740849</v>
      </c>
      <c r="S86" s="250">
        <f t="shared" si="5"/>
        <v>0.1367954666</v>
      </c>
      <c r="T86" s="250">
        <f t="shared" si="6"/>
        <v>0.3695859708</v>
      </c>
      <c r="U86" s="250">
        <f t="shared" si="7"/>
        <v>5.798265136</v>
      </c>
      <c r="V86" s="368">
        <f t="shared" si="8"/>
        <v>23.0056469</v>
      </c>
      <c r="W86" s="250" t="str">
        <f t="shared" si="9"/>
        <v>False</v>
      </c>
      <c r="X86" s="269">
        <f t="shared" si="10"/>
        <v>0.2973339115</v>
      </c>
    </row>
    <row r="87" ht="12.75" customHeight="1">
      <c r="A87" s="270"/>
      <c r="B87" s="371"/>
      <c r="C87" s="371"/>
      <c r="D87" s="371"/>
      <c r="E87" s="371"/>
      <c r="F87" s="371"/>
      <c r="G87" s="371"/>
      <c r="H87" s="371"/>
      <c r="J87" s="250">
        <f t="shared" si="11"/>
        <v>42</v>
      </c>
      <c r="K87" s="250">
        <f t="shared" si="12"/>
        <v>2.765534669</v>
      </c>
      <c r="L87" s="250">
        <f t="shared" si="13"/>
        <v>53.81424604</v>
      </c>
      <c r="M87" s="250">
        <f t="shared" si="14"/>
        <v>50.32186858</v>
      </c>
      <c r="N87" s="250">
        <f t="shared" si="1"/>
        <v>7.71746858</v>
      </c>
      <c r="O87" s="250">
        <f t="shared" si="2"/>
        <v>7.579476805</v>
      </c>
      <c r="P87" s="250" t="str">
        <f t="shared" si="3"/>
        <v>True</v>
      </c>
      <c r="Q87" s="250">
        <f t="shared" si="4"/>
        <v>7.579476805</v>
      </c>
      <c r="R87" s="250">
        <f t="shared" si="15"/>
        <v>3.293866741</v>
      </c>
      <c r="S87" s="250">
        <f t="shared" si="5"/>
        <v>0.1394586717</v>
      </c>
      <c r="T87" s="250">
        <f t="shared" si="6"/>
        <v>0.3767529067</v>
      </c>
      <c r="U87" s="250">
        <f t="shared" si="7"/>
        <v>6.025323078</v>
      </c>
      <c r="V87" s="368">
        <f t="shared" si="8"/>
        <v>23.30329189</v>
      </c>
      <c r="W87" s="250" t="str">
        <f t="shared" si="9"/>
        <v>False</v>
      </c>
      <c r="X87" s="269">
        <f t="shared" si="10"/>
        <v>0.3045342085</v>
      </c>
    </row>
    <row r="88" ht="12.75" customHeight="1">
      <c r="A88" s="266"/>
      <c r="J88" s="250">
        <f t="shared" si="11"/>
        <v>43</v>
      </c>
      <c r="K88" s="250">
        <f t="shared" si="12"/>
        <v>2.824767545</v>
      </c>
      <c r="L88" s="250">
        <f t="shared" si="13"/>
        <v>56.44050287</v>
      </c>
      <c r="M88" s="250">
        <f t="shared" si="14"/>
        <v>52.81825811</v>
      </c>
      <c r="N88" s="250">
        <f t="shared" si="1"/>
        <v>7.863613566</v>
      </c>
      <c r="O88" s="250">
        <f t="shared" si="2"/>
        <v>7.690159837</v>
      </c>
      <c r="P88" s="250" t="str">
        <f t="shared" si="3"/>
        <v>True</v>
      </c>
      <c r="Q88" s="250">
        <f t="shared" si="4"/>
        <v>7.690159837</v>
      </c>
      <c r="R88" s="250">
        <f t="shared" si="15"/>
        <v>3.419298453</v>
      </c>
      <c r="S88" s="250">
        <f t="shared" si="5"/>
        <v>0.1420995876</v>
      </c>
      <c r="T88" s="250">
        <f t="shared" si="6"/>
        <v>0.3838593327</v>
      </c>
      <c r="U88" s="250">
        <f t="shared" si="7"/>
        <v>6.254769698</v>
      </c>
      <c r="V88" s="368">
        <f t="shared" si="8"/>
        <v>23.5965807</v>
      </c>
      <c r="W88" s="250" t="str">
        <f t="shared" si="9"/>
        <v>False</v>
      </c>
      <c r="X88" s="269">
        <f t="shared" si="10"/>
        <v>0.3117014943</v>
      </c>
    </row>
    <row r="89" ht="12.75" customHeight="1">
      <c r="A89" s="266"/>
      <c r="J89" s="250">
        <f t="shared" si="11"/>
        <v>44</v>
      </c>
      <c r="K89" s="250">
        <f t="shared" si="12"/>
        <v>2.883615485</v>
      </c>
      <c r="L89" s="250">
        <f t="shared" si="13"/>
        <v>59.12117205</v>
      </c>
      <c r="M89" s="250">
        <f t="shared" si="14"/>
        <v>55.36781604</v>
      </c>
      <c r="N89" s="250">
        <f t="shared" si="1"/>
        <v>8.008566823</v>
      </c>
      <c r="O89" s="250">
        <f t="shared" si="2"/>
        <v>7.797926756</v>
      </c>
      <c r="P89" s="250" t="str">
        <f t="shared" si="3"/>
        <v>True</v>
      </c>
      <c r="Q89" s="250">
        <f t="shared" si="4"/>
        <v>7.797926756</v>
      </c>
      <c r="R89" s="250">
        <f t="shared" si="15"/>
        <v>3.546013336</v>
      </c>
      <c r="S89" s="250">
        <f t="shared" si="5"/>
        <v>0.1447189683</v>
      </c>
      <c r="T89" s="250">
        <f t="shared" si="6"/>
        <v>0.3909073005</v>
      </c>
      <c r="U89" s="250">
        <f t="shared" si="7"/>
        <v>6.486563563</v>
      </c>
      <c r="V89" s="368">
        <f t="shared" si="8"/>
        <v>23.88568864</v>
      </c>
      <c r="W89" s="250" t="str">
        <f t="shared" si="9"/>
        <v>False</v>
      </c>
      <c r="X89" s="269">
        <f t="shared" si="10"/>
        <v>0.3188367593</v>
      </c>
    </row>
    <row r="90" ht="12.75" customHeight="1">
      <c r="A90" s="266"/>
      <c r="I90" s="371"/>
      <c r="J90" s="371">
        <f t="shared" si="11"/>
        <v>45</v>
      </c>
      <c r="K90" s="250">
        <f t="shared" si="12"/>
        <v>2.942090717</v>
      </c>
      <c r="L90" s="250">
        <f t="shared" si="13"/>
        <v>61.8559201</v>
      </c>
      <c r="M90" s="250">
        <f t="shared" si="14"/>
        <v>57.97022939</v>
      </c>
      <c r="N90" s="250">
        <f t="shared" si="1"/>
        <v>8.152367665</v>
      </c>
      <c r="O90" s="250">
        <f t="shared" si="2"/>
        <v>7.902926546</v>
      </c>
      <c r="P90" s="250" t="str">
        <f t="shared" si="3"/>
        <v>True</v>
      </c>
      <c r="Q90" s="250">
        <f t="shared" si="4"/>
        <v>7.902926546</v>
      </c>
      <c r="R90" s="250">
        <f t="shared" si="15"/>
        <v>3.67398972</v>
      </c>
      <c r="S90" s="250">
        <f t="shared" si="5"/>
        <v>0.1473175243</v>
      </c>
      <c r="T90" s="250">
        <f t="shared" si="6"/>
        <v>0.3978987432</v>
      </c>
      <c r="U90" s="250">
        <f t="shared" si="7"/>
        <v>6.720665038</v>
      </c>
      <c r="V90" s="368">
        <f t="shared" si="8"/>
        <v>24.17077972</v>
      </c>
      <c r="W90" s="250" t="str">
        <f t="shared" si="9"/>
        <v>False</v>
      </c>
      <c r="X90" s="269">
        <f t="shared" si="10"/>
        <v>0.3259409411</v>
      </c>
    </row>
    <row r="91" ht="12.75" customHeight="1">
      <c r="A91" s="266"/>
      <c r="J91" s="250">
        <f t="shared" si="11"/>
        <v>46</v>
      </c>
      <c r="K91" s="250">
        <f t="shared" si="12"/>
        <v>3.000204792</v>
      </c>
      <c r="L91" s="250">
        <f t="shared" si="13"/>
        <v>64.6444239</v>
      </c>
      <c r="M91" s="250">
        <f t="shared" si="14"/>
        <v>60.62519473</v>
      </c>
      <c r="N91" s="250">
        <f t="shared" si="1"/>
        <v>8.29505319</v>
      </c>
      <c r="O91" s="250">
        <f t="shared" si="2"/>
        <v>8.005297091</v>
      </c>
      <c r="P91" s="250" t="str">
        <f t="shared" si="3"/>
        <v>True</v>
      </c>
      <c r="Q91" s="250">
        <f t="shared" si="4"/>
        <v>8.005297091</v>
      </c>
      <c r="R91" s="250">
        <f t="shared" si="15"/>
        <v>3.803206849</v>
      </c>
      <c r="S91" s="250">
        <f t="shared" si="5"/>
        <v>0.149895926</v>
      </c>
      <c r="T91" s="250">
        <f t="shared" si="6"/>
        <v>0.4048354846</v>
      </c>
      <c r="U91" s="250">
        <f t="shared" si="7"/>
        <v>6.957036152</v>
      </c>
      <c r="V91" s="368">
        <f t="shared" si="8"/>
        <v>24.45200766</v>
      </c>
      <c r="W91" s="250" t="str">
        <f t="shared" si="9"/>
        <v>False</v>
      </c>
      <c r="X91" s="269">
        <f t="shared" si="10"/>
        <v>0.3330149277</v>
      </c>
    </row>
    <row r="92" ht="12.75" customHeight="1">
      <c r="A92" s="270"/>
      <c r="B92" s="371"/>
      <c r="C92" s="371"/>
      <c r="D92" s="371"/>
      <c r="E92" s="371"/>
      <c r="F92" s="371"/>
      <c r="G92" s="371"/>
      <c r="H92" s="371"/>
      <c r="J92" s="250">
        <f t="shared" si="11"/>
        <v>47</v>
      </c>
      <c r="K92" s="250">
        <f t="shared" si="12"/>
        <v>3.057968631</v>
      </c>
      <c r="L92" s="250">
        <f t="shared" si="13"/>
        <v>67.48637021</v>
      </c>
      <c r="M92" s="250">
        <f t="shared" si="14"/>
        <v>63.33241763</v>
      </c>
      <c r="N92" s="250">
        <f t="shared" si="1"/>
        <v>8.436658454</v>
      </c>
      <c r="O92" s="250">
        <f t="shared" si="2"/>
        <v>8.105166253</v>
      </c>
      <c r="P92" s="250" t="str">
        <f t="shared" si="3"/>
        <v>True</v>
      </c>
      <c r="Q92" s="250">
        <f t="shared" si="4"/>
        <v>8.105166253</v>
      </c>
      <c r="R92" s="250">
        <f t="shared" si="15"/>
        <v>3.933644821</v>
      </c>
      <c r="S92" s="250">
        <f t="shared" si="5"/>
        <v>0.1524548068</v>
      </c>
      <c r="T92" s="250">
        <f t="shared" si="6"/>
        <v>0.411719248</v>
      </c>
      <c r="U92" s="250">
        <f t="shared" si="7"/>
        <v>7.195640498</v>
      </c>
      <c r="V92" s="368">
        <f t="shared" si="8"/>
        <v>24.72951676</v>
      </c>
      <c r="W92" s="250" t="str">
        <f t="shared" si="9"/>
        <v>False</v>
      </c>
      <c r="X92" s="269">
        <f t="shared" si="10"/>
        <v>0.340059562</v>
      </c>
    </row>
    <row r="93" ht="12.75" customHeight="1">
      <c r="A93" s="266"/>
      <c r="J93" s="250">
        <f t="shared" si="11"/>
        <v>48</v>
      </c>
      <c r="K93" s="250">
        <f t="shared" si="12"/>
        <v>3.115392582</v>
      </c>
      <c r="L93" s="250">
        <f t="shared" si="13"/>
        <v>70.38145503</v>
      </c>
      <c r="M93" s="250">
        <f t="shared" si="14"/>
        <v>66.09161224</v>
      </c>
      <c r="N93" s="250">
        <f t="shared" si="1"/>
        <v>8.577216627</v>
      </c>
      <c r="O93" s="250">
        <f t="shared" si="2"/>
        <v>8.202652814</v>
      </c>
      <c r="P93" s="250" t="str">
        <f t="shared" si="3"/>
        <v>True</v>
      </c>
      <c r="Q93" s="250">
        <f t="shared" si="4"/>
        <v>8.202652814</v>
      </c>
      <c r="R93" s="250">
        <f t="shared" si="15"/>
        <v>4.06528453</v>
      </c>
      <c r="S93" s="250">
        <f t="shared" si="5"/>
        <v>0.1549947661</v>
      </c>
      <c r="T93" s="250">
        <f t="shared" si="6"/>
        <v>0.4185516638</v>
      </c>
      <c r="U93" s="250">
        <f t="shared" si="7"/>
        <v>7.436443129</v>
      </c>
      <c r="V93" s="368">
        <f t="shared" si="8"/>
        <v>25.00344267</v>
      </c>
      <c r="W93" s="250" t="str">
        <f t="shared" si="9"/>
        <v>False</v>
      </c>
      <c r="X93" s="269">
        <f t="shared" si="10"/>
        <v>0.3470756443</v>
      </c>
    </row>
    <row r="94" ht="12.75" customHeight="1">
      <c r="A94" s="266"/>
      <c r="J94" s="250">
        <f t="shared" si="11"/>
        <v>49</v>
      </c>
      <c r="K94" s="250">
        <f t="shared" si="12"/>
        <v>3.172486453</v>
      </c>
      <c r="L94" s="250">
        <f t="shared" si="13"/>
        <v>73.32938323</v>
      </c>
      <c r="M94" s="250">
        <f t="shared" si="14"/>
        <v>68.90250082</v>
      </c>
      <c r="N94" s="250">
        <f t="shared" si="1"/>
        <v>8.716759133</v>
      </c>
      <c r="O94" s="250">
        <f t="shared" si="2"/>
        <v>8.297867317</v>
      </c>
      <c r="P94" s="250" t="str">
        <f t="shared" si="3"/>
        <v>True</v>
      </c>
      <c r="Q94" s="250">
        <f t="shared" si="4"/>
        <v>8.297867317</v>
      </c>
      <c r="R94" s="250">
        <f t="shared" si="15"/>
        <v>4.198107619</v>
      </c>
      <c r="S94" s="250">
        <f t="shared" si="5"/>
        <v>0.1575163718</v>
      </c>
      <c r="T94" s="250">
        <f t="shared" si="6"/>
        <v>0.4253342766</v>
      </c>
      <c r="U94" s="250">
        <f t="shared" si="7"/>
        <v>7.679410464</v>
      </c>
      <c r="V94" s="368">
        <f t="shared" si="8"/>
        <v>25.2739131</v>
      </c>
      <c r="W94" s="250" t="str">
        <f t="shared" si="9"/>
        <v>False</v>
      </c>
      <c r="X94" s="269">
        <f t="shared" si="10"/>
        <v>0.3540639358</v>
      </c>
    </row>
    <row r="95" ht="12.75" customHeight="1">
      <c r="A95" s="266"/>
      <c r="I95" s="371"/>
      <c r="J95" s="371">
        <f t="shared" si="11"/>
        <v>50</v>
      </c>
      <c r="K95" s="250">
        <f t="shared" si="12"/>
        <v>3.229259559</v>
      </c>
      <c r="L95" s="250">
        <f t="shared" si="13"/>
        <v>76.329868</v>
      </c>
      <c r="M95" s="250">
        <f t="shared" si="14"/>
        <v>71.76481333</v>
      </c>
      <c r="N95" s="250">
        <f t="shared" si="1"/>
        <v>8.855315781</v>
      </c>
      <c r="O95" s="250">
        <f t="shared" si="2"/>
        <v>8.390912807</v>
      </c>
      <c r="P95" s="250" t="str">
        <f t="shared" si="3"/>
        <v>True</v>
      </c>
      <c r="Q95" s="250">
        <f t="shared" si="4"/>
        <v>8.390912807</v>
      </c>
      <c r="R95" s="250">
        <f t="shared" si="15"/>
        <v>4.332096433</v>
      </c>
      <c r="S95" s="250">
        <f t="shared" si="5"/>
        <v>0.1600201625</v>
      </c>
      <c r="T95" s="250">
        <f t="shared" si="6"/>
        <v>0.4320685513</v>
      </c>
      <c r="U95" s="250">
        <f t="shared" si="7"/>
        <v>7.924510207</v>
      </c>
      <c r="V95" s="368">
        <f t="shared" si="8"/>
        <v>25.54104846</v>
      </c>
      <c r="W95" s="250" t="str">
        <f t="shared" si="9"/>
        <v>False</v>
      </c>
      <c r="X95" s="269">
        <f t="shared" si="10"/>
        <v>0.3610251614</v>
      </c>
    </row>
    <row r="96" ht="12.75" customHeight="1">
      <c r="A96" s="266"/>
      <c r="J96" s="250">
        <f t="shared" si="11"/>
        <v>51</v>
      </c>
      <c r="K96" s="250">
        <f t="shared" si="12"/>
        <v>3.285720754</v>
      </c>
      <c r="L96" s="250">
        <f t="shared" si="13"/>
        <v>79.38263052</v>
      </c>
      <c r="M96" s="250">
        <f t="shared" si="14"/>
        <v>74.67828707</v>
      </c>
      <c r="N96" s="250">
        <f t="shared" si="1"/>
        <v>8.992914879</v>
      </c>
      <c r="O96" s="250">
        <f t="shared" si="2"/>
        <v>8.481885496</v>
      </c>
      <c r="P96" s="250" t="str">
        <f t="shared" si="3"/>
        <v>True</v>
      </c>
      <c r="Q96" s="250">
        <f t="shared" si="4"/>
        <v>8.481885496</v>
      </c>
      <c r="R96" s="250">
        <f t="shared" si="15"/>
        <v>4.467233976</v>
      </c>
      <c r="S96" s="250">
        <f t="shared" si="5"/>
        <v>0.1625066497</v>
      </c>
      <c r="T96" s="250">
        <f t="shared" si="6"/>
        <v>0.4387558792</v>
      </c>
      <c r="U96" s="250">
        <f t="shared" si="7"/>
        <v>8.17171127</v>
      </c>
      <c r="V96" s="368">
        <f t="shared" si="8"/>
        <v>25.80496242</v>
      </c>
      <c r="W96" s="250" t="str">
        <f t="shared" si="9"/>
        <v>False</v>
      </c>
      <c r="X96" s="269">
        <f t="shared" si="10"/>
        <v>0.3679600116</v>
      </c>
    </row>
    <row r="97" ht="12.75" customHeight="1">
      <c r="A97" s="270"/>
      <c r="B97" s="371"/>
      <c r="C97" s="371"/>
      <c r="D97" s="371"/>
      <c r="E97" s="371"/>
      <c r="F97" s="371"/>
      <c r="G97" s="371"/>
      <c r="H97" s="371"/>
      <c r="J97" s="250">
        <f t="shared" si="11"/>
        <v>52</v>
      </c>
      <c r="K97" s="250">
        <f t="shared" si="12"/>
        <v>3.341878462</v>
      </c>
      <c r="L97" s="250">
        <f t="shared" si="13"/>
        <v>82.48739951</v>
      </c>
      <c r="M97" s="250">
        <f t="shared" si="14"/>
        <v>77.64266632</v>
      </c>
      <c r="N97" s="250">
        <f t="shared" si="1"/>
        <v>9.12958334</v>
      </c>
      <c r="O97" s="250">
        <f t="shared" si="2"/>
        <v>8.570875347</v>
      </c>
      <c r="P97" s="250" t="str">
        <f t="shared" si="3"/>
        <v>True</v>
      </c>
      <c r="Q97" s="250">
        <f t="shared" si="4"/>
        <v>8.570875347</v>
      </c>
      <c r="R97" s="250">
        <f t="shared" si="15"/>
        <v>4.603503875</v>
      </c>
      <c r="S97" s="250">
        <f t="shared" si="5"/>
        <v>0.1649763199</v>
      </c>
      <c r="T97" s="250">
        <f t="shared" si="6"/>
        <v>0.4453975826</v>
      </c>
      <c r="U97" s="250">
        <f t="shared" si="7"/>
        <v>8.420983701</v>
      </c>
      <c r="V97" s="368">
        <f t="shared" si="8"/>
        <v>26.06576242</v>
      </c>
      <c r="W97" s="250" t="str">
        <f t="shared" si="9"/>
        <v>False</v>
      </c>
      <c r="X97" s="269">
        <f t="shared" si="10"/>
        <v>0.3748691455</v>
      </c>
    </row>
    <row r="98" ht="12.75" customHeight="1">
      <c r="A98" s="266"/>
      <c r="J98" s="250">
        <f t="shared" si="11"/>
        <v>53</v>
      </c>
      <c r="K98" s="250">
        <f t="shared" si="12"/>
        <v>3.397740707</v>
      </c>
      <c r="L98" s="250">
        <f t="shared" si="13"/>
        <v>85.6439109</v>
      </c>
      <c r="M98" s="250">
        <f t="shared" si="14"/>
        <v>80.65770201</v>
      </c>
      <c r="N98" s="250">
        <f t="shared" si="1"/>
        <v>9.265346779</v>
      </c>
      <c r="O98" s="250">
        <f t="shared" si="2"/>
        <v>8.657966608</v>
      </c>
      <c r="P98" s="250" t="str">
        <f t="shared" si="3"/>
        <v>True</v>
      </c>
      <c r="Q98" s="250">
        <f t="shared" si="4"/>
        <v>8.657966608</v>
      </c>
      <c r="R98" s="250">
        <f t="shared" si="15"/>
        <v>4.740890341</v>
      </c>
      <c r="S98" s="250">
        <f t="shared" si="5"/>
        <v>0.1674296359</v>
      </c>
      <c r="T98" s="250">
        <f t="shared" si="6"/>
        <v>0.4519949203</v>
      </c>
      <c r="U98" s="250">
        <f t="shared" si="7"/>
        <v>8.672298617</v>
      </c>
      <c r="V98" s="368">
        <f t="shared" si="8"/>
        <v>26.32355014</v>
      </c>
      <c r="W98" s="250" t="str">
        <f t="shared" si="9"/>
        <v>False</v>
      </c>
      <c r="X98" s="269">
        <f t="shared" si="10"/>
        <v>0.3817531923</v>
      </c>
    </row>
    <row r="99" ht="12.75" customHeight="1">
      <c r="A99" s="266"/>
      <c r="J99" s="250">
        <f t="shared" si="11"/>
        <v>54</v>
      </c>
      <c r="K99" s="250">
        <f t="shared" si="12"/>
        <v>3.453315143</v>
      </c>
      <c r="L99" s="250">
        <f t="shared" si="13"/>
        <v>88.85190749</v>
      </c>
      <c r="M99" s="250">
        <f t="shared" si="14"/>
        <v>83.72315142</v>
      </c>
      <c r="N99" s="250">
        <f t="shared" si="1"/>
        <v>9.4002296</v>
      </c>
      <c r="O99" s="250">
        <f t="shared" si="2"/>
        <v>8.743238285</v>
      </c>
      <c r="P99" s="250" t="str">
        <f t="shared" si="3"/>
        <v>True</v>
      </c>
      <c r="Q99" s="250">
        <f t="shared" si="4"/>
        <v>8.743238285</v>
      </c>
      <c r="R99" s="250">
        <f t="shared" si="15"/>
        <v>4.879378138</v>
      </c>
      <c r="S99" s="250">
        <f t="shared" si="5"/>
        <v>0.1698670386</v>
      </c>
      <c r="T99" s="250">
        <f t="shared" si="6"/>
        <v>0.4585490912</v>
      </c>
      <c r="U99" s="250">
        <f t="shared" si="7"/>
        <v>8.925628148</v>
      </c>
      <c r="V99" s="368">
        <f t="shared" si="8"/>
        <v>26.57842192</v>
      </c>
      <c r="W99" s="250" t="str">
        <f t="shared" si="9"/>
        <v>False</v>
      </c>
      <c r="X99" s="269">
        <f t="shared" si="10"/>
        <v>0.3886127536</v>
      </c>
    </row>
    <row r="100" ht="12.75" customHeight="1">
      <c r="A100" s="266"/>
      <c r="I100" s="371"/>
      <c r="J100" s="371">
        <f t="shared" si="11"/>
        <v>55</v>
      </c>
      <c r="K100" s="250">
        <f t="shared" si="12"/>
        <v>3.508609073</v>
      </c>
      <c r="L100" s="250">
        <f t="shared" si="13"/>
        <v>92.11113863</v>
      </c>
      <c r="M100" s="250">
        <f t="shared" si="14"/>
        <v>86.83877788</v>
      </c>
      <c r="N100" s="250">
        <f t="shared" si="1"/>
        <v>9.534255074</v>
      </c>
      <c r="O100" s="250">
        <f t="shared" si="2"/>
        <v>8.826764562</v>
      </c>
      <c r="P100" s="250" t="str">
        <f t="shared" si="3"/>
        <v>True</v>
      </c>
      <c r="Q100" s="250">
        <f t="shared" si="4"/>
        <v>8.826764562</v>
      </c>
      <c r="R100" s="250">
        <f t="shared" si="15"/>
        <v>5.018952551</v>
      </c>
      <c r="S100" s="250">
        <f t="shared" si="5"/>
        <v>0.1722889486</v>
      </c>
      <c r="T100" s="250">
        <f t="shared" si="6"/>
        <v>0.4650612386</v>
      </c>
      <c r="U100" s="250">
        <f t="shared" si="7"/>
        <v>9.180945377</v>
      </c>
      <c r="V100" s="368">
        <f t="shared" si="8"/>
        <v>26.83046913</v>
      </c>
      <c r="W100" s="250" t="str">
        <f t="shared" si="9"/>
        <v>False</v>
      </c>
      <c r="X100" s="269">
        <f t="shared" si="10"/>
        <v>0.3954484049</v>
      </c>
    </row>
    <row r="101" ht="12.75" customHeight="1">
      <c r="A101" s="266"/>
      <c r="J101" s="250">
        <f t="shared" si="11"/>
        <v>56</v>
      </c>
      <c r="K101" s="250">
        <f t="shared" si="12"/>
        <v>3.563629475</v>
      </c>
      <c r="L101" s="250">
        <f t="shared" si="13"/>
        <v>95.42135991</v>
      </c>
      <c r="M101" s="250">
        <f t="shared" si="14"/>
        <v>90.00435055</v>
      </c>
      <c r="N101" s="250">
        <f t="shared" si="1"/>
        <v>9.667445417</v>
      </c>
      <c r="O101" s="250">
        <f t="shared" si="2"/>
        <v>8.90861519</v>
      </c>
      <c r="P101" s="250" t="str">
        <f t="shared" si="3"/>
        <v>True</v>
      </c>
      <c r="Q101" s="250">
        <f t="shared" si="4"/>
        <v>8.90861519</v>
      </c>
      <c r="R101" s="250">
        <f t="shared" si="15"/>
        <v>5.15959936</v>
      </c>
      <c r="S101" s="250">
        <f t="shared" si="5"/>
        <v>0.1746957674</v>
      </c>
      <c r="T101" s="250">
        <f t="shared" si="6"/>
        <v>0.471532454</v>
      </c>
      <c r="U101" s="250">
        <f t="shared" si="7"/>
        <v>9.438224294</v>
      </c>
      <c r="V101" s="368">
        <f t="shared" si="8"/>
        <v>27.07977856</v>
      </c>
      <c r="W101" s="250" t="str">
        <f t="shared" si="9"/>
        <v>False</v>
      </c>
      <c r="X101" s="269">
        <f t="shared" si="10"/>
        <v>0.4022606972</v>
      </c>
    </row>
    <row r="102" ht="12.75" customHeight="1">
      <c r="A102" s="270"/>
      <c r="B102" s="371"/>
      <c r="C102" s="371"/>
      <c r="D102" s="371"/>
      <c r="E102" s="371"/>
      <c r="F102" s="371"/>
      <c r="G102" s="371"/>
      <c r="H102" s="371"/>
      <c r="J102" s="250">
        <f t="shared" si="11"/>
        <v>57</v>
      </c>
      <c r="K102" s="250">
        <f t="shared" si="12"/>
        <v>3.618383022</v>
      </c>
      <c r="L102" s="250">
        <f t="shared" si="13"/>
        <v>98.78233293</v>
      </c>
      <c r="M102" s="250">
        <f t="shared" si="14"/>
        <v>93.21964409</v>
      </c>
      <c r="N102" s="250">
        <f t="shared" si="1"/>
        <v>9.799821852</v>
      </c>
      <c r="O102" s="250">
        <f t="shared" si="2"/>
        <v>8.988855832</v>
      </c>
      <c r="P102" s="250" t="str">
        <f t="shared" si="3"/>
        <v>True</v>
      </c>
      <c r="Q102" s="250">
        <f t="shared" si="4"/>
        <v>8.988855832</v>
      </c>
      <c r="R102" s="250">
        <f t="shared" si="15"/>
        <v>5.301304814</v>
      </c>
      <c r="S102" s="250">
        <f t="shared" si="5"/>
        <v>0.1770878785</v>
      </c>
      <c r="T102" s="250">
        <f t="shared" si="6"/>
        <v>0.4779637799</v>
      </c>
      <c r="U102" s="250">
        <f t="shared" si="7"/>
        <v>9.697439741</v>
      </c>
      <c r="V102" s="368">
        <f t="shared" si="8"/>
        <v>27.32643267</v>
      </c>
      <c r="W102" s="250" t="str">
        <f t="shared" si="9"/>
        <v>False</v>
      </c>
      <c r="X102" s="269">
        <f t="shared" si="10"/>
        <v>0.4090501587</v>
      </c>
    </row>
    <row r="103" ht="12.75" customHeight="1">
      <c r="A103" s="266"/>
      <c r="J103" s="250">
        <f t="shared" si="11"/>
        <v>58</v>
      </c>
      <c r="K103" s="250">
        <f t="shared" si="12"/>
        <v>3.6728761</v>
      </c>
      <c r="L103" s="250">
        <f t="shared" si="13"/>
        <v>102.193825</v>
      </c>
      <c r="M103" s="250">
        <f t="shared" si="14"/>
        <v>96.48443849</v>
      </c>
      <c r="N103" s="250">
        <f t="shared" si="1"/>
        <v>9.931404677</v>
      </c>
      <c r="O103" s="250">
        <f t="shared" si="2"/>
        <v>9.067548372</v>
      </c>
      <c r="P103" s="250" t="str">
        <f t="shared" si="3"/>
        <v>True</v>
      </c>
      <c r="Q103" s="250">
        <f t="shared" si="4"/>
        <v>9.067548372</v>
      </c>
      <c r="R103" s="250">
        <f t="shared" si="15"/>
        <v>5.444055603</v>
      </c>
      <c r="S103" s="250">
        <f t="shared" si="5"/>
        <v>0.1794656486</v>
      </c>
      <c r="T103" s="250">
        <f t="shared" si="6"/>
        <v>0.4843562132</v>
      </c>
      <c r="U103" s="250">
        <f t="shared" si="7"/>
        <v>9.958567374</v>
      </c>
      <c r="V103" s="368">
        <f t="shared" si="8"/>
        <v>27.57050992</v>
      </c>
      <c r="W103" s="250" t="str">
        <f t="shared" si="9"/>
        <v>False</v>
      </c>
      <c r="X103" s="269">
        <f t="shared" si="10"/>
        <v>0.4158172959</v>
      </c>
    </row>
    <row r="104" ht="12.75" customHeight="1">
      <c r="A104" s="266"/>
      <c r="J104" s="250">
        <f t="shared" si="11"/>
        <v>59</v>
      </c>
      <c r="K104" s="250">
        <f t="shared" si="12"/>
        <v>3.727114825</v>
      </c>
      <c r="L104" s="250">
        <f t="shared" si="13"/>
        <v>105.6556089</v>
      </c>
      <c r="M104" s="250">
        <f t="shared" si="14"/>
        <v>99.79851881</v>
      </c>
      <c r="N104" s="250">
        <f t="shared" si="1"/>
        <v>10.06221332</v>
      </c>
      <c r="O104" s="250">
        <f t="shared" si="2"/>
        <v>9.144751206</v>
      </c>
      <c r="P104" s="250" t="str">
        <f t="shared" si="3"/>
        <v>True</v>
      </c>
      <c r="Q104" s="250">
        <f t="shared" si="4"/>
        <v>9.144751206</v>
      </c>
      <c r="R104" s="250">
        <f t="shared" si="15"/>
        <v>5.58783884</v>
      </c>
      <c r="S104" s="250">
        <f t="shared" si="5"/>
        <v>0.1818294287</v>
      </c>
      <c r="T104" s="250">
        <f t="shared" si="6"/>
        <v>0.4907107081</v>
      </c>
      <c r="U104" s="250">
        <f t="shared" si="7"/>
        <v>10.22158362</v>
      </c>
      <c r="V104" s="368">
        <f t="shared" si="8"/>
        <v>27.81208506</v>
      </c>
      <c r="W104" s="250" t="str">
        <f t="shared" si="9"/>
        <v>False</v>
      </c>
      <c r="X104" s="269">
        <f t="shared" si="10"/>
        <v>0.422562595</v>
      </c>
    </row>
    <row r="105" ht="12.75" customHeight="1">
      <c r="A105" s="266"/>
      <c r="I105" s="371"/>
      <c r="J105" s="371">
        <f t="shared" si="11"/>
        <v>60</v>
      </c>
      <c r="K105" s="250">
        <f t="shared" si="12"/>
        <v>3.781105062</v>
      </c>
      <c r="L105" s="250">
        <f t="shared" si="13"/>
        <v>109.1674627</v>
      </c>
      <c r="M105" s="250">
        <f t="shared" si="14"/>
        <v>103.161675</v>
      </c>
      <c r="N105" s="250">
        <f t="shared" si="1"/>
        <v>10.19226637</v>
      </c>
      <c r="O105" s="250">
        <f t="shared" si="2"/>
        <v>9.22051949</v>
      </c>
      <c r="P105" s="250" t="str">
        <f t="shared" si="3"/>
        <v>True</v>
      </c>
      <c r="Q105" s="250">
        <f t="shared" si="4"/>
        <v>9.22051949</v>
      </c>
      <c r="R105" s="250">
        <f t="shared" si="15"/>
        <v>5.732642038</v>
      </c>
      <c r="S105" s="250">
        <f t="shared" si="5"/>
        <v>0.1841795551</v>
      </c>
      <c r="T105" s="250">
        <f t="shared" si="6"/>
        <v>0.4970281782</v>
      </c>
      <c r="U105" s="250">
        <f t="shared" si="7"/>
        <v>10.48646563</v>
      </c>
      <c r="V105" s="368">
        <f t="shared" si="8"/>
        <v>28.05122931</v>
      </c>
      <c r="W105" s="250" t="str">
        <f t="shared" si="9"/>
        <v>False</v>
      </c>
      <c r="X105" s="269">
        <f t="shared" si="10"/>
        <v>0.4292865231</v>
      </c>
    </row>
    <row r="106" ht="12.75" customHeight="1">
      <c r="A106" s="266"/>
      <c r="J106" s="250">
        <f t="shared" si="11"/>
        <v>61</v>
      </c>
      <c r="K106" s="250">
        <f t="shared" si="12"/>
        <v>3.834852436</v>
      </c>
      <c r="L106" s="250">
        <f t="shared" si="13"/>
        <v>112.7291695</v>
      </c>
      <c r="M106" s="250">
        <f t="shared" si="14"/>
        <v>106.5737017</v>
      </c>
      <c r="N106" s="250">
        <f t="shared" si="1"/>
        <v>10.32158168</v>
      </c>
      <c r="O106" s="250">
        <f t="shared" si="2"/>
        <v>9.294905382</v>
      </c>
      <c r="P106" s="250" t="str">
        <f t="shared" si="3"/>
        <v>True</v>
      </c>
      <c r="Q106" s="250">
        <f t="shared" si="4"/>
        <v>9.294905382</v>
      </c>
      <c r="R106" s="250">
        <f t="shared" si="15"/>
        <v>5.87845309</v>
      </c>
      <c r="S106" s="250">
        <f t="shared" si="5"/>
        <v>0.18651635</v>
      </c>
      <c r="T106" s="250">
        <f t="shared" si="6"/>
        <v>0.5033094996</v>
      </c>
      <c r="U106" s="250">
        <f t="shared" si="7"/>
        <v>10.75319126</v>
      </c>
      <c r="V106" s="368">
        <f t="shared" si="8"/>
        <v>28.28801063</v>
      </c>
      <c r="W106" s="250" t="str">
        <f t="shared" si="9"/>
        <v>False</v>
      </c>
      <c r="X106" s="269">
        <f t="shared" si="10"/>
        <v>0.4359895291</v>
      </c>
    </row>
    <row r="107" ht="12.75" customHeight="1">
      <c r="A107" s="270"/>
      <c r="B107" s="371"/>
      <c r="C107" s="371"/>
      <c r="D107" s="371"/>
      <c r="E107" s="371"/>
      <c r="F107" s="371"/>
      <c r="G107" s="371"/>
      <c r="H107" s="371"/>
      <c r="J107" s="250">
        <f t="shared" si="11"/>
        <v>62</v>
      </c>
      <c r="K107" s="250">
        <f t="shared" si="12"/>
        <v>3.888362348</v>
      </c>
      <c r="L107" s="250">
        <f t="shared" si="13"/>
        <v>116.3405172</v>
      </c>
      <c r="M107" s="250">
        <f t="shared" si="14"/>
        <v>110.0343981</v>
      </c>
      <c r="N107" s="250">
        <f t="shared" si="1"/>
        <v>10.45017636</v>
      </c>
      <c r="O107" s="250">
        <f t="shared" si="2"/>
        <v>9.367958252</v>
      </c>
      <c r="P107" s="250" t="str">
        <f t="shared" si="3"/>
        <v>True</v>
      </c>
      <c r="Q107" s="250">
        <f t="shared" si="4"/>
        <v>9.367958252</v>
      </c>
      <c r="R107" s="250">
        <f t="shared" si="15"/>
        <v>6.02526025</v>
      </c>
      <c r="S107" s="250">
        <f t="shared" si="5"/>
        <v>0.1888401227</v>
      </c>
      <c r="T107" s="250">
        <f t="shared" si="6"/>
        <v>0.5095555124</v>
      </c>
      <c r="U107" s="250">
        <f t="shared" si="7"/>
        <v>11.02173903</v>
      </c>
      <c r="V107" s="368">
        <f t="shared" si="8"/>
        <v>28.52249393</v>
      </c>
      <c r="W107" s="250" t="str">
        <f t="shared" si="9"/>
        <v>False</v>
      </c>
      <c r="X107" s="269">
        <f t="shared" si="10"/>
        <v>0.442672045</v>
      </c>
    </row>
    <row r="108" ht="12.75" customHeight="1">
      <c r="A108" s="266"/>
      <c r="J108" s="250">
        <f t="shared" si="11"/>
        <v>63</v>
      </c>
      <c r="K108" s="250">
        <f t="shared" si="12"/>
        <v>3.941639987</v>
      </c>
      <c r="L108" s="250">
        <f t="shared" si="13"/>
        <v>120.0012983</v>
      </c>
      <c r="M108" s="250">
        <f t="shared" si="14"/>
        <v>113.5435675</v>
      </c>
      <c r="N108" s="250">
        <f t="shared" si="1"/>
        <v>10.57806682</v>
      </c>
      <c r="O108" s="250">
        <f t="shared" si="2"/>
        <v>9.439724878</v>
      </c>
      <c r="P108" s="250" t="str">
        <f t="shared" si="3"/>
        <v>True</v>
      </c>
      <c r="Q108" s="250">
        <f t="shared" si="4"/>
        <v>9.439724878</v>
      </c>
      <c r="R108" s="250">
        <f t="shared" si="15"/>
        <v>6.173052119</v>
      </c>
      <c r="S108" s="250">
        <f t="shared" si="5"/>
        <v>0.1911511699</v>
      </c>
      <c r="T108" s="250">
        <f t="shared" si="6"/>
        <v>0.515767023</v>
      </c>
      <c r="U108" s="250">
        <f t="shared" si="7"/>
        <v>11.29208809</v>
      </c>
      <c r="V108" s="368">
        <f t="shared" si="8"/>
        <v>28.75474122</v>
      </c>
      <c r="W108" s="250" t="str">
        <f t="shared" si="9"/>
        <v>False</v>
      </c>
      <c r="X108" s="269">
        <f t="shared" si="10"/>
        <v>0.4493344864</v>
      </c>
    </row>
    <row r="109" ht="12.75" customHeight="1">
      <c r="A109" s="266"/>
      <c r="J109" s="250">
        <f t="shared" si="11"/>
        <v>64</v>
      </c>
      <c r="K109" s="250">
        <f t="shared" si="12"/>
        <v>3.994690342</v>
      </c>
      <c r="L109" s="250">
        <f t="shared" si="13"/>
        <v>123.7113099</v>
      </c>
      <c r="M109" s="250">
        <f t="shared" si="14"/>
        <v>117.1010176</v>
      </c>
      <c r="N109" s="250">
        <f t="shared" si="1"/>
        <v>10.70526885</v>
      </c>
      <c r="O109" s="250">
        <f t="shared" si="2"/>
        <v>9.510249622</v>
      </c>
      <c r="P109" s="250" t="str">
        <f t="shared" si="3"/>
        <v>True</v>
      </c>
      <c r="Q109" s="250">
        <f t="shared" si="4"/>
        <v>9.510249622</v>
      </c>
      <c r="R109" s="250">
        <f t="shared" si="15"/>
        <v>6.321817626</v>
      </c>
      <c r="S109" s="250">
        <f t="shared" si="5"/>
        <v>0.1934497767</v>
      </c>
      <c r="T109" s="250">
        <f t="shared" si="6"/>
        <v>0.5219448065</v>
      </c>
      <c r="U109" s="250">
        <f t="shared" si="7"/>
        <v>11.56421818</v>
      </c>
      <c r="V109" s="368">
        <f t="shared" si="8"/>
        <v>28.9848118</v>
      </c>
      <c r="W109" s="250" t="str">
        <f t="shared" si="9"/>
        <v>False</v>
      </c>
      <c r="X109" s="269">
        <f t="shared" si="10"/>
        <v>0.4559772539</v>
      </c>
    </row>
    <row r="110" ht="12.75" customHeight="1">
      <c r="A110" s="266"/>
      <c r="I110" s="371"/>
      <c r="J110" s="371">
        <f t="shared" si="11"/>
        <v>65</v>
      </c>
      <c r="K110" s="250">
        <f t="shared" si="12"/>
        <v>4.047518213</v>
      </c>
      <c r="L110" s="250">
        <f t="shared" si="13"/>
        <v>127.4703534</v>
      </c>
      <c r="M110" s="250">
        <f t="shared" si="14"/>
        <v>120.7065599</v>
      </c>
      <c r="N110" s="250">
        <f t="shared" si="1"/>
        <v>10.83179761</v>
      </c>
      <c r="O110" s="250">
        <f t="shared" si="2"/>
        <v>9.579574598</v>
      </c>
      <c r="P110" s="250" t="str">
        <f t="shared" si="3"/>
        <v>True</v>
      </c>
      <c r="Q110" s="250">
        <f t="shared" si="4"/>
        <v>9.579574598</v>
      </c>
      <c r="R110" s="250">
        <f t="shared" si="15"/>
        <v>6.471546015</v>
      </c>
      <c r="S110" s="250">
        <f t="shared" si="5"/>
        <v>0.1957362173</v>
      </c>
      <c r="T110" s="250">
        <f t="shared" si="6"/>
        <v>0.5280896074</v>
      </c>
      <c r="U110" s="250">
        <f t="shared" si="7"/>
        <v>11.83810962</v>
      </c>
      <c r="V110" s="368">
        <f t="shared" si="8"/>
        <v>29.21276245</v>
      </c>
      <c r="W110" s="250" t="str">
        <f t="shared" si="9"/>
        <v>False</v>
      </c>
      <c r="X110" s="269">
        <f t="shared" si="10"/>
        <v>0.4626007333</v>
      </c>
    </row>
    <row r="111" ht="12.75" customHeight="1">
      <c r="A111" s="266"/>
      <c r="J111" s="250">
        <f t="shared" si="11"/>
        <v>66</v>
      </c>
      <c r="K111" s="250">
        <f t="shared" si="12"/>
        <v>4.10012822</v>
      </c>
      <c r="L111" s="250">
        <f t="shared" si="13"/>
        <v>131.2782342</v>
      </c>
      <c r="M111" s="250">
        <f t="shared" si="14"/>
        <v>124.3600101</v>
      </c>
      <c r="N111" s="250">
        <f t="shared" si="1"/>
        <v>10.95766771</v>
      </c>
      <c r="O111" s="250">
        <f t="shared" si="2"/>
        <v>9.647739813</v>
      </c>
      <c r="P111" s="250" t="str">
        <f t="shared" si="3"/>
        <v>True</v>
      </c>
      <c r="Q111" s="250">
        <f t="shared" si="4"/>
        <v>9.647739813</v>
      </c>
      <c r="R111" s="250">
        <f t="shared" si="15"/>
        <v>6.622226829</v>
      </c>
      <c r="S111" s="250">
        <f t="shared" si="5"/>
        <v>0.1980107553</v>
      </c>
      <c r="T111" s="250">
        <f t="shared" si="6"/>
        <v>0.5342021422</v>
      </c>
      <c r="U111" s="250">
        <f t="shared" si="7"/>
        <v>12.11374329</v>
      </c>
      <c r="V111" s="368">
        <f t="shared" si="8"/>
        <v>29.43864754</v>
      </c>
      <c r="W111" s="250" t="str">
        <f t="shared" si="9"/>
        <v>False</v>
      </c>
      <c r="X111" s="269">
        <f t="shared" si="10"/>
        <v>0.4692052969</v>
      </c>
    </row>
    <row r="112" ht="12.75" customHeight="1">
      <c r="A112" s="270"/>
      <c r="B112" s="371"/>
      <c r="C112" s="371"/>
      <c r="D112" s="371"/>
      <c r="E112" s="371"/>
      <c r="F112" s="371"/>
      <c r="G112" s="371"/>
      <c r="H112" s="371"/>
      <c r="J112" s="250">
        <f t="shared" si="11"/>
        <v>67</v>
      </c>
      <c r="K112" s="250">
        <f t="shared" si="12"/>
        <v>4.152524814</v>
      </c>
      <c r="L112" s="250">
        <f t="shared" si="13"/>
        <v>135.1347617</v>
      </c>
      <c r="M112" s="250">
        <f t="shared" si="14"/>
        <v>128.0611871</v>
      </c>
      <c r="N112" s="250">
        <f t="shared" si="1"/>
        <v>11.08289317</v>
      </c>
      <c r="O112" s="250">
        <f t="shared" si="2"/>
        <v>9.714783315</v>
      </c>
      <c r="P112" s="250" t="str">
        <f t="shared" si="3"/>
        <v>True</v>
      </c>
      <c r="Q112" s="250">
        <f t="shared" si="4"/>
        <v>9.714783315</v>
      </c>
      <c r="R112" s="250">
        <f t="shared" si="15"/>
        <v>6.773849897</v>
      </c>
      <c r="S112" s="250">
        <f t="shared" si="5"/>
        <v>0.2002736446</v>
      </c>
      <c r="T112" s="250">
        <f t="shared" si="6"/>
        <v>0.5402831005</v>
      </c>
      <c r="U112" s="250">
        <f t="shared" si="7"/>
        <v>12.39110059</v>
      </c>
      <c r="V112" s="368">
        <f t="shared" si="8"/>
        <v>29.66251919</v>
      </c>
      <c r="W112" s="250" t="str">
        <f t="shared" si="9"/>
        <v>False</v>
      </c>
      <c r="X112" s="269">
        <f t="shared" si="10"/>
        <v>0.475791304</v>
      </c>
    </row>
    <row r="113" ht="12.75" customHeight="1">
      <c r="A113" s="266"/>
      <c r="J113" s="250">
        <f t="shared" si="11"/>
        <v>68</v>
      </c>
      <c r="K113" s="250">
        <f t="shared" si="12"/>
        <v>4.204712287</v>
      </c>
      <c r="L113" s="250">
        <f t="shared" si="13"/>
        <v>139.0397493</v>
      </c>
      <c r="M113" s="250">
        <f t="shared" si="14"/>
        <v>131.8099137</v>
      </c>
      <c r="N113" s="250">
        <f t="shared" si="1"/>
        <v>11.20748753</v>
      </c>
      <c r="O113" s="250">
        <f t="shared" si="2"/>
        <v>9.780741309</v>
      </c>
      <c r="P113" s="250" t="str">
        <f t="shared" si="3"/>
        <v>True</v>
      </c>
      <c r="Q113" s="250">
        <f t="shared" si="4"/>
        <v>9.780741309</v>
      </c>
      <c r="R113" s="250">
        <f t="shared" si="15"/>
        <v>6.926405325</v>
      </c>
      <c r="S113" s="250">
        <f t="shared" si="5"/>
        <v>0.2025251296</v>
      </c>
      <c r="T113" s="250">
        <f t="shared" si="6"/>
        <v>0.5463331464</v>
      </c>
      <c r="U113" s="250">
        <f t="shared" si="7"/>
        <v>12.67016341</v>
      </c>
      <c r="V113" s="368">
        <f t="shared" si="8"/>
        <v>29.88442741</v>
      </c>
      <c r="W113" s="250" t="str">
        <f t="shared" si="9"/>
        <v>False</v>
      </c>
      <c r="X113" s="269">
        <f t="shared" si="10"/>
        <v>0.4823591012</v>
      </c>
    </row>
    <row r="114" ht="12.75" customHeight="1">
      <c r="A114" s="266"/>
      <c r="J114" s="250">
        <f t="shared" si="11"/>
        <v>69</v>
      </c>
      <c r="K114" s="250">
        <f t="shared" si="12"/>
        <v>4.256694775</v>
      </c>
      <c r="L114" s="250">
        <f t="shared" si="13"/>
        <v>142.9930138</v>
      </c>
      <c r="M114" s="250">
        <f t="shared" si="14"/>
        <v>135.6060163</v>
      </c>
      <c r="N114" s="250">
        <f t="shared" si="1"/>
        <v>11.33146384</v>
      </c>
      <c r="O114" s="250">
        <f t="shared" si="2"/>
        <v>9.845648283</v>
      </c>
      <c r="P114" s="250" t="str">
        <f t="shared" si="3"/>
        <v>True</v>
      </c>
      <c r="Q114" s="250">
        <f t="shared" si="4"/>
        <v>9.845648283</v>
      </c>
      <c r="R114" s="250">
        <f t="shared" si="15"/>
        <v>7.079883479</v>
      </c>
      <c r="S114" s="250">
        <f t="shared" si="5"/>
        <v>0.2047654458</v>
      </c>
      <c r="T114" s="250">
        <f t="shared" si="6"/>
        <v>0.5523529198</v>
      </c>
      <c r="U114" s="250">
        <f t="shared" si="7"/>
        <v>12.95091413</v>
      </c>
      <c r="V114" s="368">
        <f t="shared" si="8"/>
        <v>30.10442016</v>
      </c>
      <c r="W114" s="250" t="str">
        <f t="shared" si="9"/>
        <v>False</v>
      </c>
      <c r="X114" s="269">
        <f t="shared" si="10"/>
        <v>0.4889090236</v>
      </c>
    </row>
    <row r="115" ht="12.75" customHeight="1">
      <c r="A115" s="266"/>
      <c r="I115" s="371"/>
      <c r="J115" s="371">
        <f t="shared" si="11"/>
        <v>70</v>
      </c>
      <c r="K115" s="250">
        <f t="shared" si="12"/>
        <v>4.308476273</v>
      </c>
      <c r="L115" s="250">
        <f t="shared" si="13"/>
        <v>146.994376</v>
      </c>
      <c r="M115" s="250">
        <f t="shared" si="14"/>
        <v>139.4493242</v>
      </c>
      <c r="N115" s="250">
        <f t="shared" si="1"/>
        <v>11.45483465</v>
      </c>
      <c r="O115" s="250">
        <f t="shared" si="2"/>
        <v>9.909537106</v>
      </c>
      <c r="P115" s="250" t="str">
        <f t="shared" si="3"/>
        <v>True</v>
      </c>
      <c r="Q115" s="250">
        <f t="shared" si="4"/>
        <v>9.909537106</v>
      </c>
      <c r="R115" s="250">
        <f t="shared" si="15"/>
        <v>7.234274978</v>
      </c>
      <c r="S115" s="250">
        <f t="shared" si="5"/>
        <v>0.2069948206</v>
      </c>
      <c r="T115" s="250">
        <f t="shared" si="6"/>
        <v>0.558343038</v>
      </c>
      <c r="U115" s="250">
        <f t="shared" si="7"/>
        <v>13.23333559</v>
      </c>
      <c r="V115" s="368">
        <f t="shared" si="8"/>
        <v>30.32254355</v>
      </c>
      <c r="W115" s="250" t="str">
        <f t="shared" si="9"/>
        <v>False</v>
      </c>
      <c r="X115" s="269">
        <f t="shared" si="10"/>
        <v>0.4954413951</v>
      </c>
    </row>
    <row r="116" ht="12.75" customHeight="1">
      <c r="A116" s="266"/>
      <c r="J116" s="250">
        <f t="shared" si="11"/>
        <v>71</v>
      </c>
      <c r="K116" s="250">
        <f t="shared" si="12"/>
        <v>4.360060635</v>
      </c>
      <c r="L116" s="250">
        <f t="shared" si="13"/>
        <v>151.0436598</v>
      </c>
      <c r="M116" s="250">
        <f t="shared" si="14"/>
        <v>143.3396702</v>
      </c>
      <c r="N116" s="250">
        <f t="shared" si="1"/>
        <v>11.5776121</v>
      </c>
      <c r="O116" s="250">
        <f t="shared" si="2"/>
        <v>9.972439135</v>
      </c>
      <c r="P116" s="250" t="str">
        <f t="shared" si="3"/>
        <v>True</v>
      </c>
      <c r="Q116" s="250">
        <f t="shared" si="4"/>
        <v>9.972439135</v>
      </c>
      <c r="R116" s="250">
        <f t="shared" si="15"/>
        <v>7.389570681</v>
      </c>
      <c r="S116" s="250">
        <f t="shared" si="5"/>
        <v>0.209213473</v>
      </c>
      <c r="T116" s="250">
        <f t="shared" si="6"/>
        <v>0.5643040962</v>
      </c>
      <c r="U116" s="250">
        <f t="shared" si="7"/>
        <v>13.51741107</v>
      </c>
      <c r="V116" s="368">
        <f t="shared" si="8"/>
        <v>30.53884185</v>
      </c>
      <c r="W116" s="250" t="str">
        <f t="shared" si="9"/>
        <v>False</v>
      </c>
      <c r="X116" s="269">
        <f t="shared" si="10"/>
        <v>0.5019565289</v>
      </c>
    </row>
    <row r="117" ht="12.75" customHeight="1">
      <c r="A117" s="270"/>
      <c r="B117" s="371"/>
      <c r="C117" s="371"/>
      <c r="D117" s="371"/>
      <c r="E117" s="371"/>
      <c r="F117" s="371"/>
      <c r="G117" s="371"/>
      <c r="H117" s="371"/>
      <c r="J117" s="250">
        <f t="shared" si="11"/>
        <v>72</v>
      </c>
      <c r="K117" s="250">
        <f t="shared" si="12"/>
        <v>4.411451587</v>
      </c>
      <c r="L117" s="250">
        <f t="shared" si="13"/>
        <v>155.1406925</v>
      </c>
      <c r="M117" s="250">
        <f t="shared" si="14"/>
        <v>147.2768903</v>
      </c>
      <c r="N117" s="250">
        <f t="shared" si="1"/>
        <v>11.6998079</v>
      </c>
      <c r="O117" s="250">
        <f t="shared" si="2"/>
        <v>10.0343843</v>
      </c>
      <c r="P117" s="250" t="str">
        <f t="shared" si="3"/>
        <v>True</v>
      </c>
      <c r="Q117" s="250">
        <f t="shared" si="4"/>
        <v>10.0343843</v>
      </c>
      <c r="R117" s="250">
        <f t="shared" si="15"/>
        <v>7.54576168</v>
      </c>
      <c r="S117" s="250">
        <f t="shared" si="5"/>
        <v>0.2114216146</v>
      </c>
      <c r="T117" s="250">
        <f t="shared" si="6"/>
        <v>0.5702366693</v>
      </c>
      <c r="U117" s="250">
        <f t="shared" si="7"/>
        <v>13.80312428</v>
      </c>
      <c r="V117" s="368">
        <f t="shared" si="8"/>
        <v>30.75335766</v>
      </c>
      <c r="W117" s="250" t="str">
        <f t="shared" si="9"/>
        <v>False</v>
      </c>
      <c r="X117" s="269">
        <f t="shared" si="10"/>
        <v>0.5084547279</v>
      </c>
    </row>
    <row r="118" ht="12.75" customHeight="1">
      <c r="A118" s="266"/>
      <c r="J118" s="250">
        <f t="shared" si="11"/>
        <v>73</v>
      </c>
      <c r="K118" s="250">
        <f t="shared" si="12"/>
        <v>4.462652728</v>
      </c>
      <c r="L118" s="250">
        <f t="shared" si="13"/>
        <v>159.2853047</v>
      </c>
      <c r="M118" s="250">
        <f t="shared" si="14"/>
        <v>151.2608232</v>
      </c>
      <c r="N118" s="250">
        <f t="shared" si="1"/>
        <v>11.82143335</v>
      </c>
      <c r="O118" s="250">
        <f t="shared" si="2"/>
        <v>10.0954012</v>
      </c>
      <c r="P118" s="250" t="str">
        <f t="shared" si="3"/>
        <v>True</v>
      </c>
      <c r="Q118" s="250">
        <f t="shared" si="4"/>
        <v>10.0954012</v>
      </c>
      <c r="R118" s="250">
        <f t="shared" si="15"/>
        <v>7.702839288</v>
      </c>
      <c r="S118" s="250">
        <f t="shared" si="5"/>
        <v>0.2136194499</v>
      </c>
      <c r="T118" s="250">
        <f t="shared" si="6"/>
        <v>0.5761413122</v>
      </c>
      <c r="U118" s="250">
        <f t="shared" si="7"/>
        <v>14.09045932</v>
      </c>
      <c r="V118" s="368">
        <f t="shared" si="8"/>
        <v>30.96613196</v>
      </c>
      <c r="W118" s="250" t="str">
        <f t="shared" si="9"/>
        <v>False</v>
      </c>
      <c r="X118" s="269">
        <f t="shared" si="10"/>
        <v>0.5149362855</v>
      </c>
    </row>
    <row r="119" ht="12.75" customHeight="1">
      <c r="A119" s="266"/>
      <c r="J119" s="250">
        <f t="shared" si="11"/>
        <v>74</v>
      </c>
      <c r="K119" s="250">
        <f t="shared" si="12"/>
        <v>4.513667539</v>
      </c>
      <c r="L119" s="250">
        <f t="shared" si="13"/>
        <v>163.47733</v>
      </c>
      <c r="M119" s="250">
        <f t="shared" si="14"/>
        <v>155.2913108</v>
      </c>
      <c r="N119" s="250">
        <f t="shared" si="1"/>
        <v>11.9424994</v>
      </c>
      <c r="O119" s="250">
        <f t="shared" si="2"/>
        <v>10.15551716</v>
      </c>
      <c r="P119" s="250" t="str">
        <f t="shared" si="3"/>
        <v>True</v>
      </c>
      <c r="Q119" s="250">
        <f t="shared" si="4"/>
        <v>10.15551716</v>
      </c>
      <c r="R119" s="250">
        <f t="shared" si="15"/>
        <v>7.860795031</v>
      </c>
      <c r="S119" s="250">
        <f t="shared" si="5"/>
        <v>0.2158071763</v>
      </c>
      <c r="T119" s="250">
        <f t="shared" si="6"/>
        <v>0.5820185614</v>
      </c>
      <c r="U119" s="250">
        <f t="shared" si="7"/>
        <v>14.3794007</v>
      </c>
      <c r="V119" s="368">
        <f t="shared" si="8"/>
        <v>31.17720422</v>
      </c>
      <c r="W119" s="250" t="str">
        <f t="shared" si="9"/>
        <v>False</v>
      </c>
      <c r="X119" s="269">
        <f t="shared" si="10"/>
        <v>0.5214014857</v>
      </c>
    </row>
    <row r="120" ht="12.75" customHeight="1">
      <c r="A120" s="266"/>
      <c r="I120" s="371"/>
      <c r="J120" s="371">
        <f t="shared" si="11"/>
        <v>75</v>
      </c>
      <c r="K120" s="250">
        <f t="shared" si="12"/>
        <v>4.56449939</v>
      </c>
      <c r="L120" s="250">
        <f t="shared" si="13"/>
        <v>167.7166052</v>
      </c>
      <c r="M120" s="250">
        <f t="shared" si="14"/>
        <v>159.3681977</v>
      </c>
      <c r="N120" s="250">
        <f t="shared" si="1"/>
        <v>12.06301659</v>
      </c>
      <c r="O120" s="250">
        <f t="shared" si="2"/>
        <v>10.21475833</v>
      </c>
      <c r="P120" s="250" t="str">
        <f t="shared" si="3"/>
        <v>True</v>
      </c>
      <c r="Q120" s="250">
        <f t="shared" si="4"/>
        <v>10.21475833</v>
      </c>
      <c r="R120" s="250">
        <f t="shared" si="15"/>
        <v>8.01962064</v>
      </c>
      <c r="S120" s="250">
        <f t="shared" si="5"/>
        <v>0.2179849847</v>
      </c>
      <c r="T120" s="250">
        <f t="shared" si="6"/>
        <v>0.5878689354</v>
      </c>
      <c r="U120" s="250">
        <f t="shared" si="7"/>
        <v>14.66993328</v>
      </c>
      <c r="V120" s="368">
        <f t="shared" si="8"/>
        <v>31.38661242</v>
      </c>
      <c r="W120" s="250" t="str">
        <f t="shared" si="9"/>
        <v>False</v>
      </c>
      <c r="X120" s="269">
        <f t="shared" si="10"/>
        <v>0.5278506039</v>
      </c>
    </row>
    <row r="121" ht="12.75" customHeight="1">
      <c r="A121" s="266"/>
      <c r="J121" s="250">
        <f t="shared" si="11"/>
        <v>76</v>
      </c>
      <c r="K121" s="250">
        <f t="shared" si="12"/>
        <v>4.615151541</v>
      </c>
      <c r="L121" s="250">
        <f t="shared" si="13"/>
        <v>172.0029699</v>
      </c>
      <c r="M121" s="250">
        <f t="shared" si="14"/>
        <v>163.4913312</v>
      </c>
      <c r="N121" s="250">
        <f t="shared" si="1"/>
        <v>12.18299517</v>
      </c>
      <c r="O121" s="250">
        <f t="shared" si="2"/>
        <v>10.27314974</v>
      </c>
      <c r="P121" s="250" t="str">
        <f t="shared" si="3"/>
        <v>True</v>
      </c>
      <c r="Q121" s="250">
        <f t="shared" si="4"/>
        <v>10.27314974</v>
      </c>
      <c r="R121" s="250">
        <f t="shared" si="15"/>
        <v>8.179308045</v>
      </c>
      <c r="S121" s="250">
        <f t="shared" si="5"/>
        <v>0.2201530599</v>
      </c>
      <c r="T121" s="250">
        <f t="shared" si="6"/>
        <v>0.5936929358</v>
      </c>
      <c r="U121" s="250">
        <f t="shared" si="7"/>
        <v>14.9620423</v>
      </c>
      <c r="V121" s="368">
        <f t="shared" si="8"/>
        <v>31.59439321</v>
      </c>
      <c r="W121" s="250" t="str">
        <f t="shared" si="9"/>
        <v>False</v>
      </c>
      <c r="X121" s="269">
        <f t="shared" si="10"/>
        <v>0.5342839069</v>
      </c>
    </row>
    <row r="122" ht="12.75" customHeight="1">
      <c r="A122" s="270"/>
      <c r="B122" s="371"/>
      <c r="C122" s="371"/>
      <c r="D122" s="371"/>
      <c r="E122" s="371"/>
      <c r="F122" s="371"/>
      <c r="G122" s="371"/>
      <c r="H122" s="371"/>
      <c r="J122" s="250">
        <f t="shared" si="11"/>
        <v>77</v>
      </c>
      <c r="K122" s="250">
        <f t="shared" si="12"/>
        <v>4.665627148</v>
      </c>
      <c r="L122" s="250">
        <f t="shared" si="13"/>
        <v>176.3362664</v>
      </c>
      <c r="M122" s="250">
        <f t="shared" si="14"/>
        <v>167.6605612</v>
      </c>
      <c r="N122" s="250">
        <f t="shared" si="1"/>
        <v>12.302445</v>
      </c>
      <c r="O122" s="250">
        <f t="shared" si="2"/>
        <v>10.33071535</v>
      </c>
      <c r="P122" s="250" t="str">
        <f t="shared" si="3"/>
        <v>True</v>
      </c>
      <c r="Q122" s="250">
        <f t="shared" si="4"/>
        <v>10.33071535</v>
      </c>
      <c r="R122" s="250">
        <f t="shared" si="15"/>
        <v>8.339849364</v>
      </c>
      <c r="S122" s="250">
        <f t="shared" si="5"/>
        <v>0.2223115806</v>
      </c>
      <c r="T122" s="250">
        <f t="shared" si="6"/>
        <v>0.5994910479</v>
      </c>
      <c r="U122" s="250">
        <f t="shared" si="7"/>
        <v>15.25571336</v>
      </c>
      <c r="V122" s="368">
        <f t="shared" si="8"/>
        <v>31.8005819</v>
      </c>
      <c r="W122" s="250" t="str">
        <f t="shared" si="9"/>
        <v>False</v>
      </c>
      <c r="X122" s="269">
        <f t="shared" si="10"/>
        <v>0.5407016534</v>
      </c>
    </row>
    <row r="123" ht="12.75" customHeight="1">
      <c r="A123" s="266"/>
      <c r="J123" s="250">
        <f t="shared" si="11"/>
        <v>78</v>
      </c>
      <c r="K123" s="250">
        <f t="shared" si="12"/>
        <v>4.715929273</v>
      </c>
      <c r="L123" s="250">
        <f t="shared" si="13"/>
        <v>180.7163399</v>
      </c>
      <c r="M123" s="250">
        <f t="shared" si="14"/>
        <v>171.8757404</v>
      </c>
      <c r="N123" s="250">
        <f t="shared" si="1"/>
        <v>12.42137568</v>
      </c>
      <c r="O123" s="250">
        <f t="shared" si="2"/>
        <v>10.38747813</v>
      </c>
      <c r="P123" s="250" t="str">
        <f t="shared" si="3"/>
        <v>True</v>
      </c>
      <c r="Q123" s="250">
        <f t="shared" si="4"/>
        <v>10.38747813</v>
      </c>
      <c r="R123" s="250">
        <f t="shared" si="15"/>
        <v>8.501236898</v>
      </c>
      <c r="S123" s="250">
        <f t="shared" si="5"/>
        <v>0.2244607198</v>
      </c>
      <c r="T123" s="250">
        <f t="shared" si="6"/>
        <v>0.6052637417</v>
      </c>
      <c r="U123" s="250">
        <f t="shared" si="7"/>
        <v>15.55093235</v>
      </c>
      <c r="V123" s="368">
        <f t="shared" si="8"/>
        <v>32.00521258</v>
      </c>
      <c r="W123" s="250" t="str">
        <f t="shared" si="9"/>
        <v>False</v>
      </c>
      <c r="X123" s="269">
        <f t="shared" si="10"/>
        <v>0.5471040945</v>
      </c>
    </row>
    <row r="124" ht="12.75" customHeight="1">
      <c r="A124" s="266"/>
      <c r="J124" s="250">
        <f t="shared" si="11"/>
        <v>79</v>
      </c>
      <c r="K124" s="250">
        <f t="shared" si="12"/>
        <v>4.766060879</v>
      </c>
      <c r="L124" s="250">
        <f t="shared" si="13"/>
        <v>185.1430382</v>
      </c>
      <c r="M124" s="250">
        <f t="shared" si="14"/>
        <v>176.1367237</v>
      </c>
      <c r="N124" s="250">
        <f t="shared" si="1"/>
        <v>12.53979647</v>
      </c>
      <c r="O124" s="250">
        <f t="shared" si="2"/>
        <v>10.44346011</v>
      </c>
      <c r="P124" s="250" t="str">
        <f t="shared" si="3"/>
        <v>True</v>
      </c>
      <c r="Q124" s="250">
        <f t="shared" si="4"/>
        <v>10.44346011</v>
      </c>
      <c r="R124" s="250">
        <f t="shared" si="15"/>
        <v>8.663463124</v>
      </c>
      <c r="S124" s="250">
        <f t="shared" si="5"/>
        <v>0.2266006451</v>
      </c>
      <c r="T124" s="250">
        <f t="shared" si="6"/>
        <v>0.6110114723</v>
      </c>
      <c r="U124" s="250">
        <f t="shared" si="7"/>
        <v>15.84768553</v>
      </c>
      <c r="V124" s="368">
        <f t="shared" si="8"/>
        <v>32.20831814</v>
      </c>
      <c r="W124" s="250" t="str">
        <f t="shared" si="9"/>
        <v>False</v>
      </c>
      <c r="X124" s="269">
        <f t="shared" si="10"/>
        <v>0.5534914738</v>
      </c>
    </row>
    <row r="125" ht="12.75" customHeight="1">
      <c r="A125" s="266"/>
      <c r="I125" s="371"/>
      <c r="J125" s="371">
        <f t="shared" si="11"/>
        <v>80</v>
      </c>
      <c r="K125" s="250">
        <f t="shared" si="12"/>
        <v>4.816024841</v>
      </c>
      <c r="L125" s="250">
        <f t="shared" si="13"/>
        <v>189.6162117</v>
      </c>
      <c r="M125" s="250">
        <f t="shared" si="14"/>
        <v>180.4433686</v>
      </c>
      <c r="N125" s="250">
        <f t="shared" si="1"/>
        <v>12.65771638</v>
      </c>
      <c r="O125" s="250">
        <f t="shared" si="2"/>
        <v>10.49868242</v>
      </c>
      <c r="P125" s="250" t="str">
        <f t="shared" si="3"/>
        <v>True</v>
      </c>
      <c r="Q125" s="250">
        <f t="shared" si="4"/>
        <v>10.49868242</v>
      </c>
      <c r="R125" s="250">
        <f t="shared" si="15"/>
        <v>8.826520687</v>
      </c>
      <c r="S125" s="250">
        <f t="shared" si="5"/>
        <v>0.2287315191</v>
      </c>
      <c r="T125" s="250">
        <f t="shared" si="6"/>
        <v>0.6167346808</v>
      </c>
      <c r="U125" s="250">
        <f t="shared" si="7"/>
        <v>16.14595944</v>
      </c>
      <c r="V125" s="368">
        <f t="shared" si="8"/>
        <v>32.40993035</v>
      </c>
      <c r="W125" s="250" t="str">
        <f t="shared" si="9"/>
        <v>False</v>
      </c>
      <c r="X125" s="269">
        <f t="shared" si="10"/>
        <v>0.5598640281</v>
      </c>
    </row>
    <row r="126" ht="12.75" customHeight="1">
      <c r="A126" s="266"/>
      <c r="J126" s="250">
        <f t="shared" si="11"/>
        <v>81</v>
      </c>
      <c r="K126" s="250">
        <f t="shared" si="12"/>
        <v>4.865823951</v>
      </c>
      <c r="L126" s="250">
        <f t="shared" si="13"/>
        <v>194.1357132</v>
      </c>
      <c r="M126" s="250">
        <f t="shared" si="14"/>
        <v>184.7955347</v>
      </c>
      <c r="N126" s="250">
        <f t="shared" si="1"/>
        <v>12.7751441</v>
      </c>
      <c r="O126" s="250">
        <f t="shared" si="2"/>
        <v>10.55316536</v>
      </c>
      <c r="P126" s="250" t="str">
        <f t="shared" si="3"/>
        <v>True</v>
      </c>
      <c r="Q126" s="250">
        <f t="shared" si="4"/>
        <v>10.55316536</v>
      </c>
      <c r="R126" s="250">
        <f t="shared" si="15"/>
        <v>8.990402399</v>
      </c>
      <c r="S126" s="250">
        <f t="shared" si="5"/>
        <v>0.2308534991</v>
      </c>
      <c r="T126" s="250">
        <f t="shared" si="6"/>
        <v>0.6224337946</v>
      </c>
      <c r="U126" s="250">
        <f t="shared" si="7"/>
        <v>16.44574092</v>
      </c>
      <c r="V126" s="368">
        <f t="shared" si="8"/>
        <v>32.61007991</v>
      </c>
      <c r="W126" s="250" t="str">
        <f t="shared" si="9"/>
        <v>False</v>
      </c>
      <c r="X126" s="269">
        <f t="shared" si="10"/>
        <v>0.5662219871</v>
      </c>
    </row>
    <row r="127" ht="12.75" customHeight="1">
      <c r="A127" s="270"/>
      <c r="B127" s="371"/>
      <c r="C127" s="371"/>
      <c r="D127" s="371"/>
      <c r="E127" s="371"/>
      <c r="F127" s="371"/>
      <c r="G127" s="371"/>
      <c r="H127" s="371"/>
      <c r="J127" s="250">
        <f t="shared" si="11"/>
        <v>82</v>
      </c>
      <c r="K127" s="250">
        <f t="shared" si="12"/>
        <v>4.915460913</v>
      </c>
      <c r="L127" s="250">
        <f t="shared" si="13"/>
        <v>198.701398</v>
      </c>
      <c r="M127" s="250">
        <f t="shared" si="14"/>
        <v>189.1930842</v>
      </c>
      <c r="N127" s="250">
        <f t="shared" si="1"/>
        <v>12.89208809</v>
      </c>
      <c r="O127" s="250">
        <f t="shared" si="2"/>
        <v>10.60692841</v>
      </c>
      <c r="P127" s="250" t="str">
        <f t="shared" si="3"/>
        <v>True</v>
      </c>
      <c r="Q127" s="250">
        <f t="shared" si="4"/>
        <v>10.60692841</v>
      </c>
      <c r="R127" s="250">
        <f t="shared" si="15"/>
        <v>9.155101227</v>
      </c>
      <c r="S127" s="250">
        <f t="shared" si="5"/>
        <v>0.2329667379</v>
      </c>
      <c r="T127" s="250">
        <f t="shared" si="6"/>
        <v>0.6281092285</v>
      </c>
      <c r="U127" s="250">
        <f t="shared" si="7"/>
        <v>16.74701712</v>
      </c>
      <c r="V127" s="368">
        <f t="shared" si="8"/>
        <v>32.80879648</v>
      </c>
      <c r="W127" s="250" t="str">
        <f t="shared" si="9"/>
        <v>False</v>
      </c>
      <c r="X127" s="269">
        <f t="shared" si="10"/>
        <v>0.5725655742</v>
      </c>
    </row>
    <row r="128" ht="12.75" customHeight="1">
      <c r="A128" s="266"/>
      <c r="J128" s="250">
        <f t="shared" si="11"/>
        <v>83</v>
      </c>
      <c r="K128" s="250">
        <f t="shared" si="12"/>
        <v>4.964938357</v>
      </c>
      <c r="L128" s="250">
        <f t="shared" si="13"/>
        <v>203.3131238</v>
      </c>
      <c r="M128" s="250">
        <f t="shared" si="14"/>
        <v>193.6358813</v>
      </c>
      <c r="N128" s="250">
        <f t="shared" si="1"/>
        <v>13.00855656</v>
      </c>
      <c r="O128" s="250">
        <f t="shared" si="2"/>
        <v>10.6599903</v>
      </c>
      <c r="P128" s="250" t="str">
        <f t="shared" si="3"/>
        <v>True</v>
      </c>
      <c r="Q128" s="250">
        <f t="shared" si="4"/>
        <v>10.6599903</v>
      </c>
      <c r="R128" s="250">
        <f t="shared" si="15"/>
        <v>9.32061029</v>
      </c>
      <c r="S128" s="250">
        <f t="shared" si="5"/>
        <v>0.2350713837</v>
      </c>
      <c r="T128" s="250">
        <f t="shared" si="6"/>
        <v>0.6337613847</v>
      </c>
      <c r="U128" s="250">
        <f t="shared" si="7"/>
        <v>17.04977544</v>
      </c>
      <c r="V128" s="368">
        <f t="shared" si="8"/>
        <v>33.00610876</v>
      </c>
      <c r="W128" s="250" t="str">
        <f t="shared" si="9"/>
        <v>False</v>
      </c>
      <c r="X128" s="269">
        <f t="shared" si="10"/>
        <v>0.5788950065</v>
      </c>
    </row>
    <row r="129" ht="12.75" customHeight="1">
      <c r="A129" s="266"/>
      <c r="J129" s="250">
        <f t="shared" si="11"/>
        <v>84</v>
      </c>
      <c r="K129" s="250">
        <f t="shared" si="12"/>
        <v>5.014258836</v>
      </c>
      <c r="L129" s="250">
        <f t="shared" si="13"/>
        <v>207.9707504</v>
      </c>
      <c r="M129" s="250">
        <f t="shared" si="14"/>
        <v>198.1237923</v>
      </c>
      <c r="N129" s="250">
        <f t="shared" si="1"/>
        <v>13.12455745</v>
      </c>
      <c r="O129" s="250">
        <f t="shared" si="2"/>
        <v>10.71236904</v>
      </c>
      <c r="P129" s="250" t="str">
        <f t="shared" si="3"/>
        <v>True</v>
      </c>
      <c r="Q129" s="250">
        <f t="shared" si="4"/>
        <v>10.71236904</v>
      </c>
      <c r="R129" s="250">
        <f t="shared" si="15"/>
        <v>9.486922856</v>
      </c>
      <c r="S129" s="250">
        <f t="shared" si="5"/>
        <v>0.2371675802</v>
      </c>
      <c r="T129" s="250">
        <f t="shared" si="6"/>
        <v>0.6393906536</v>
      </c>
      <c r="U129" s="250">
        <f t="shared" si="7"/>
        <v>17.35400358</v>
      </c>
      <c r="V129" s="368">
        <f t="shared" si="8"/>
        <v>33.20204451</v>
      </c>
      <c r="W129" s="250" t="str">
        <f t="shared" si="9"/>
        <v>False</v>
      </c>
      <c r="X129" s="269">
        <f t="shared" si="10"/>
        <v>0.585210495</v>
      </c>
    </row>
    <row r="130" ht="12.75" customHeight="1">
      <c r="A130" s="266"/>
      <c r="I130" s="371"/>
      <c r="J130" s="371">
        <f t="shared" si="11"/>
        <v>85</v>
      </c>
      <c r="K130" s="250">
        <f t="shared" si="12"/>
        <v>5.063424828</v>
      </c>
      <c r="L130" s="250">
        <f t="shared" si="13"/>
        <v>212.67414</v>
      </c>
      <c r="M130" s="250">
        <f t="shared" si="14"/>
        <v>202.6566857</v>
      </c>
      <c r="N130" s="250">
        <f t="shared" si="1"/>
        <v>13.2400985</v>
      </c>
      <c r="O130" s="250">
        <f t="shared" si="2"/>
        <v>10.76408195</v>
      </c>
      <c r="P130" s="250" t="str">
        <f t="shared" si="3"/>
        <v>True</v>
      </c>
      <c r="Q130" s="250">
        <f t="shared" si="4"/>
        <v>10.76408195</v>
      </c>
      <c r="R130" s="250">
        <f t="shared" si="15"/>
        <v>9.654032333</v>
      </c>
      <c r="S130" s="250">
        <f t="shared" si="5"/>
        <v>0.239255467</v>
      </c>
      <c r="T130" s="250">
        <f t="shared" si="6"/>
        <v>0.6449974142</v>
      </c>
      <c r="U130" s="250">
        <f t="shared" si="7"/>
        <v>17.65968947</v>
      </c>
      <c r="V130" s="368">
        <f t="shared" si="8"/>
        <v>33.3966306</v>
      </c>
      <c r="W130" s="250" t="str">
        <f t="shared" si="9"/>
        <v>False</v>
      </c>
      <c r="X130" s="269">
        <f t="shared" si="10"/>
        <v>0.5915122453</v>
      </c>
    </row>
    <row r="131" ht="12.75" customHeight="1">
      <c r="A131" s="266"/>
      <c r="J131" s="250">
        <f t="shared" si="11"/>
        <v>86</v>
      </c>
      <c r="K131" s="250">
        <f t="shared" si="12"/>
        <v>5.112438745</v>
      </c>
      <c r="L131" s="250">
        <f t="shared" si="13"/>
        <v>217.4231568</v>
      </c>
      <c r="M131" s="250">
        <f t="shared" si="14"/>
        <v>207.234432</v>
      </c>
      <c r="N131" s="250">
        <f t="shared" si="1"/>
        <v>13.35518722</v>
      </c>
      <c r="O131" s="250">
        <f t="shared" si="2"/>
        <v>10.81514571</v>
      </c>
      <c r="P131" s="250" t="str">
        <f t="shared" si="3"/>
        <v>True</v>
      </c>
      <c r="Q131" s="250">
        <f t="shared" si="4"/>
        <v>10.81514571</v>
      </c>
      <c r="R131" s="250">
        <f t="shared" si="15"/>
        <v>9.821932268</v>
      </c>
      <c r="S131" s="250">
        <f t="shared" si="5"/>
        <v>0.24133518</v>
      </c>
      <c r="T131" s="250">
        <f t="shared" si="6"/>
        <v>0.6505820348</v>
      </c>
      <c r="U131" s="250">
        <f t="shared" si="7"/>
        <v>17.96682131</v>
      </c>
      <c r="V131" s="368">
        <f t="shared" si="8"/>
        <v>33.58989305</v>
      </c>
      <c r="W131" s="250" t="str">
        <f t="shared" si="9"/>
        <v>False</v>
      </c>
      <c r="X131" s="269">
        <f t="shared" si="10"/>
        <v>0.5978004572</v>
      </c>
    </row>
    <row r="132" ht="12.75" customHeight="1">
      <c r="A132" s="270"/>
      <c r="B132" s="371"/>
      <c r="C132" s="371"/>
      <c r="D132" s="371"/>
      <c r="E132" s="371"/>
      <c r="F132" s="371"/>
      <c r="G132" s="371"/>
      <c r="H132" s="371"/>
      <c r="J132" s="250">
        <f t="shared" si="11"/>
        <v>87</v>
      </c>
      <c r="K132" s="250">
        <f t="shared" si="12"/>
        <v>5.16130293</v>
      </c>
      <c r="L132" s="250">
        <f t="shared" si="13"/>
        <v>222.2176672</v>
      </c>
      <c r="M132" s="250">
        <f t="shared" si="14"/>
        <v>211.8569036</v>
      </c>
      <c r="N132" s="250">
        <f t="shared" si="1"/>
        <v>13.46983088</v>
      </c>
      <c r="O132" s="250">
        <f t="shared" si="2"/>
        <v>10.86557638</v>
      </c>
      <c r="P132" s="250" t="str">
        <f t="shared" si="3"/>
        <v>True</v>
      </c>
      <c r="Q132" s="250">
        <f t="shared" si="4"/>
        <v>10.86557638</v>
      </c>
      <c r="R132" s="250">
        <f t="shared" si="15"/>
        <v>9.990616338</v>
      </c>
      <c r="S132" s="250">
        <f t="shared" si="5"/>
        <v>0.2434068507</v>
      </c>
      <c r="T132" s="250">
        <f t="shared" si="6"/>
        <v>0.6561448731</v>
      </c>
      <c r="U132" s="250">
        <f t="shared" si="7"/>
        <v>18.27538754</v>
      </c>
      <c r="V132" s="368">
        <f t="shared" si="8"/>
        <v>33.78185706</v>
      </c>
      <c r="W132" s="250" t="str">
        <f t="shared" si="9"/>
        <v>False</v>
      </c>
      <c r="X132" s="269">
        <f t="shared" si="10"/>
        <v>0.6040753252</v>
      </c>
    </row>
    <row r="133" ht="12.75" customHeight="1">
      <c r="A133" s="266"/>
      <c r="J133" s="250">
        <f t="shared" si="11"/>
        <v>88</v>
      </c>
      <c r="K133" s="250">
        <f t="shared" si="12"/>
        <v>5.210019662</v>
      </c>
      <c r="L133" s="250">
        <f t="shared" si="13"/>
        <v>227.0575396</v>
      </c>
      <c r="M133" s="250">
        <f t="shared" si="14"/>
        <v>216.5239748</v>
      </c>
      <c r="N133" s="250">
        <f t="shared" si="1"/>
        <v>13.5840366</v>
      </c>
      <c r="O133" s="250">
        <f t="shared" si="2"/>
        <v>10.91538942</v>
      </c>
      <c r="P133" s="250" t="str">
        <f t="shared" si="3"/>
        <v>True</v>
      </c>
      <c r="Q133" s="250">
        <f t="shared" si="4"/>
        <v>10.91538942</v>
      </c>
      <c r="R133" s="250">
        <f t="shared" si="15"/>
        <v>10.16007835</v>
      </c>
      <c r="S133" s="250">
        <f t="shared" si="5"/>
        <v>0.2454706074</v>
      </c>
      <c r="T133" s="250">
        <f t="shared" si="6"/>
        <v>0.6616862768</v>
      </c>
      <c r="U133" s="250">
        <f t="shared" si="7"/>
        <v>18.58537682</v>
      </c>
      <c r="V133" s="368">
        <f t="shared" si="8"/>
        <v>33.97254705</v>
      </c>
      <c r="W133" s="250" t="str">
        <f t="shared" si="9"/>
        <v>False</v>
      </c>
      <c r="X133" s="269">
        <f t="shared" si="10"/>
        <v>0.6103370389</v>
      </c>
    </row>
    <row r="134" ht="12.75" customHeight="1">
      <c r="A134" s="266"/>
      <c r="J134" s="250">
        <f t="shared" si="11"/>
        <v>89</v>
      </c>
      <c r="K134" s="250">
        <f t="shared" si="12"/>
        <v>5.258591161</v>
      </c>
      <c r="L134" s="250">
        <f t="shared" si="13"/>
        <v>231.9426443</v>
      </c>
      <c r="M134" s="250">
        <f t="shared" si="14"/>
        <v>221.235522</v>
      </c>
      <c r="N134" s="250">
        <f t="shared" si="1"/>
        <v>13.69781125</v>
      </c>
      <c r="O134" s="250">
        <f t="shared" si="2"/>
        <v>10.96459975</v>
      </c>
      <c r="P134" s="250" t="str">
        <f t="shared" si="3"/>
        <v>True</v>
      </c>
      <c r="Q134" s="250">
        <f t="shared" si="4"/>
        <v>10.96459975</v>
      </c>
      <c r="R134" s="250">
        <f t="shared" si="15"/>
        <v>10.33031224</v>
      </c>
      <c r="S134" s="250">
        <f t="shared" si="5"/>
        <v>0.2475265746</v>
      </c>
      <c r="T134" s="250">
        <f t="shared" si="6"/>
        <v>0.6672065841</v>
      </c>
      <c r="U134" s="250">
        <f t="shared" si="7"/>
        <v>18.89677805</v>
      </c>
      <c r="V134" s="368">
        <f t="shared" si="8"/>
        <v>34.1619867</v>
      </c>
      <c r="W134" s="250" t="str">
        <f t="shared" si="9"/>
        <v>False</v>
      </c>
      <c r="X134" s="269">
        <f t="shared" si="10"/>
        <v>0.6165857826</v>
      </c>
    </row>
    <row r="135" ht="12.75" customHeight="1">
      <c r="A135" s="266"/>
      <c r="I135" s="371"/>
      <c r="J135" s="371">
        <f t="shared" si="11"/>
        <v>90</v>
      </c>
      <c r="K135" s="250">
        <f t="shared" si="12"/>
        <v>5.307019584</v>
      </c>
      <c r="L135" s="250">
        <f t="shared" si="13"/>
        <v>236.8728538</v>
      </c>
      <c r="M135" s="250">
        <f t="shared" si="14"/>
        <v>225.991423</v>
      </c>
      <c r="N135" s="250">
        <f t="shared" si="1"/>
        <v>13.81116155</v>
      </c>
      <c r="O135" s="250">
        <f t="shared" si="2"/>
        <v>11.01322174</v>
      </c>
      <c r="P135" s="250" t="str">
        <f t="shared" si="3"/>
        <v>True</v>
      </c>
      <c r="Q135" s="250">
        <f t="shared" si="4"/>
        <v>11.01322174</v>
      </c>
      <c r="R135" s="250">
        <f t="shared" si="15"/>
        <v>10.50131206</v>
      </c>
      <c r="S135" s="250">
        <f t="shared" si="5"/>
        <v>0.2495748734</v>
      </c>
      <c r="T135" s="250">
        <f t="shared" si="6"/>
        <v>0.6727061237</v>
      </c>
      <c r="U135" s="250">
        <f t="shared" si="7"/>
        <v>19.20958037</v>
      </c>
      <c r="V135" s="368">
        <f t="shared" si="8"/>
        <v>34.35019897</v>
      </c>
      <c r="W135" s="250" t="str">
        <f t="shared" si="9"/>
        <v>False</v>
      </c>
      <c r="X135" s="269">
        <f t="shared" si="10"/>
        <v>0.6228217364</v>
      </c>
    </row>
    <row r="136" ht="12.75" customHeight="1">
      <c r="A136" s="266"/>
      <c r="J136" s="250">
        <f t="shared" si="11"/>
        <v>91</v>
      </c>
      <c r="K136" s="250">
        <f t="shared" si="12"/>
        <v>5.355307032</v>
      </c>
      <c r="L136" s="250">
        <f t="shared" si="13"/>
        <v>241.8480421</v>
      </c>
      <c r="M136" s="250">
        <f t="shared" si="14"/>
        <v>230.7915578</v>
      </c>
      <c r="N136" s="250">
        <f t="shared" si="1"/>
        <v>13.92409401</v>
      </c>
      <c r="O136" s="250">
        <f t="shared" si="2"/>
        <v>11.06126927</v>
      </c>
      <c r="P136" s="250" t="str">
        <f t="shared" si="3"/>
        <v>True</v>
      </c>
      <c r="Q136" s="250">
        <f t="shared" si="4"/>
        <v>11.06126927</v>
      </c>
      <c r="R136" s="250">
        <f t="shared" si="15"/>
        <v>10.67307197</v>
      </c>
      <c r="S136" s="250">
        <f t="shared" si="5"/>
        <v>0.2516156217</v>
      </c>
      <c r="T136" s="250">
        <f t="shared" si="6"/>
        <v>0.6781852156</v>
      </c>
      <c r="U136" s="250">
        <f t="shared" si="7"/>
        <v>19.52377308</v>
      </c>
      <c r="V136" s="368">
        <f t="shared" si="8"/>
        <v>34.53720613</v>
      </c>
      <c r="W136" s="250" t="str">
        <f t="shared" si="9"/>
        <v>False</v>
      </c>
      <c r="X136" s="269">
        <f t="shared" si="10"/>
        <v>0.6290450754</v>
      </c>
    </row>
    <row r="137" ht="12.75" customHeight="1">
      <c r="A137" s="270"/>
      <c r="B137" s="371"/>
      <c r="C137" s="371"/>
      <c r="D137" s="371"/>
      <c r="E137" s="371"/>
      <c r="F137" s="371"/>
      <c r="G137" s="371"/>
      <c r="H137" s="371"/>
      <c r="J137" s="250">
        <f t="shared" si="11"/>
        <v>92</v>
      </c>
      <c r="K137" s="250">
        <f t="shared" si="12"/>
        <v>5.403455553</v>
      </c>
      <c r="L137" s="250">
        <f t="shared" si="13"/>
        <v>246.8680853</v>
      </c>
      <c r="M137" s="250">
        <f t="shared" si="14"/>
        <v>235.6358077</v>
      </c>
      <c r="N137" s="250">
        <f t="shared" si="1"/>
        <v>14.03661499</v>
      </c>
      <c r="O137" s="250">
        <f t="shared" si="2"/>
        <v>11.10875571</v>
      </c>
      <c r="P137" s="250" t="str">
        <f t="shared" si="3"/>
        <v>True</v>
      </c>
      <c r="Q137" s="250">
        <f t="shared" si="4"/>
        <v>11.10875571</v>
      </c>
      <c r="R137" s="250">
        <f t="shared" si="15"/>
        <v>10.84558625</v>
      </c>
      <c r="S137" s="250">
        <f t="shared" si="5"/>
        <v>0.2536489342</v>
      </c>
      <c r="T137" s="250">
        <f t="shared" si="6"/>
        <v>0.6836441711</v>
      </c>
      <c r="U137" s="250">
        <f t="shared" si="7"/>
        <v>19.83934575</v>
      </c>
      <c r="V137" s="368">
        <f t="shared" si="8"/>
        <v>34.7230298</v>
      </c>
      <c r="W137" s="250" t="str">
        <f t="shared" si="9"/>
        <v>False</v>
      </c>
      <c r="X137" s="269">
        <f t="shared" si="10"/>
        <v>0.6352559705</v>
      </c>
    </row>
    <row r="138" ht="12.75" customHeight="1">
      <c r="A138" s="266"/>
      <c r="J138" s="250">
        <f t="shared" si="11"/>
        <v>93</v>
      </c>
      <c r="K138" s="250">
        <f t="shared" si="12"/>
        <v>5.451467141</v>
      </c>
      <c r="L138" s="250">
        <f t="shared" si="13"/>
        <v>251.9328611</v>
      </c>
      <c r="M138" s="250">
        <f t="shared" si="14"/>
        <v>240.5240561</v>
      </c>
      <c r="N138" s="250">
        <f t="shared" si="1"/>
        <v>14.14873066</v>
      </c>
      <c r="O138" s="250">
        <f t="shared" si="2"/>
        <v>11.155694</v>
      </c>
      <c r="P138" s="250" t="str">
        <f t="shared" si="3"/>
        <v>True</v>
      </c>
      <c r="Q138" s="250">
        <f t="shared" si="4"/>
        <v>11.155694</v>
      </c>
      <c r="R138" s="250">
        <f t="shared" si="15"/>
        <v>11.0188493</v>
      </c>
      <c r="S138" s="250">
        <f t="shared" si="5"/>
        <v>0.2556749228</v>
      </c>
      <c r="T138" s="250">
        <f t="shared" si="6"/>
        <v>0.6890832935</v>
      </c>
      <c r="U138" s="250">
        <f t="shared" si="7"/>
        <v>20.1562881</v>
      </c>
      <c r="V138" s="368">
        <f t="shared" si="8"/>
        <v>34.90769097</v>
      </c>
      <c r="W138" s="250" t="str">
        <f t="shared" si="9"/>
        <v>False</v>
      </c>
      <c r="X138" s="269">
        <f t="shared" si="10"/>
        <v>0.6414545884</v>
      </c>
    </row>
    <row r="139" ht="12.75" customHeight="1">
      <c r="A139" s="266"/>
      <c r="J139" s="250">
        <f t="shared" si="11"/>
        <v>94</v>
      </c>
      <c r="K139" s="250">
        <f t="shared" si="12"/>
        <v>5.499343737</v>
      </c>
      <c r="L139" s="250">
        <f t="shared" si="13"/>
        <v>257.0422492</v>
      </c>
      <c r="M139" s="250">
        <f t="shared" si="14"/>
        <v>245.4561877</v>
      </c>
      <c r="N139" s="250">
        <f t="shared" si="1"/>
        <v>14.26044705</v>
      </c>
      <c r="O139" s="250">
        <f t="shared" si="2"/>
        <v>11.20209662</v>
      </c>
      <c r="P139" s="250" t="str">
        <f t="shared" si="3"/>
        <v>True</v>
      </c>
      <c r="Q139" s="250">
        <f t="shared" si="4"/>
        <v>11.20209662</v>
      </c>
      <c r="R139" s="250">
        <f t="shared" si="15"/>
        <v>11.19285561</v>
      </c>
      <c r="S139" s="250">
        <f t="shared" si="5"/>
        <v>0.2576936961</v>
      </c>
      <c r="T139" s="250">
        <f t="shared" si="6"/>
        <v>0.694502878</v>
      </c>
      <c r="U139" s="250">
        <f t="shared" si="7"/>
        <v>20.47459006</v>
      </c>
      <c r="V139" s="368">
        <f t="shared" si="8"/>
        <v>35.09121002</v>
      </c>
      <c r="W139" s="250" t="str">
        <f t="shared" si="9"/>
        <v>False</v>
      </c>
      <c r="X139" s="269">
        <f t="shared" si="10"/>
        <v>0.6476410916</v>
      </c>
    </row>
    <row r="140" ht="12.75" customHeight="1">
      <c r="A140" s="266"/>
      <c r="I140" s="371"/>
      <c r="J140" s="371">
        <f t="shared" si="11"/>
        <v>95</v>
      </c>
      <c r="K140" s="250">
        <f t="shared" si="12"/>
        <v>5.547087238</v>
      </c>
      <c r="L140" s="250">
        <f t="shared" si="13"/>
        <v>262.1961306</v>
      </c>
      <c r="M140" s="250">
        <f t="shared" si="14"/>
        <v>250.432089</v>
      </c>
      <c r="N140" s="250">
        <f t="shared" si="1"/>
        <v>14.37177002</v>
      </c>
      <c r="O140" s="250">
        <f t="shared" si="2"/>
        <v>11.24797563</v>
      </c>
      <c r="P140" s="250" t="str">
        <f t="shared" si="3"/>
        <v>True</v>
      </c>
      <c r="Q140" s="250">
        <f t="shared" si="4"/>
        <v>11.24797563</v>
      </c>
      <c r="R140" s="250">
        <f t="shared" si="15"/>
        <v>11.36759979</v>
      </c>
      <c r="S140" s="250">
        <f t="shared" si="5"/>
        <v>0.2597053601</v>
      </c>
      <c r="T140" s="250">
        <f t="shared" si="6"/>
        <v>0.6999032121</v>
      </c>
      <c r="U140" s="250">
        <f t="shared" si="7"/>
        <v>20.79424176</v>
      </c>
      <c r="V140" s="368">
        <f t="shared" si="8"/>
        <v>35.27360675</v>
      </c>
      <c r="W140" s="250" t="str">
        <f t="shared" si="9"/>
        <v>False</v>
      </c>
      <c r="X140" s="269">
        <f t="shared" si="10"/>
        <v>0.6538156388</v>
      </c>
    </row>
    <row r="141" ht="12.75" customHeight="1">
      <c r="A141" s="266"/>
      <c r="J141" s="250">
        <f t="shared" si="11"/>
        <v>96</v>
      </c>
      <c r="K141" s="250">
        <f t="shared" si="12"/>
        <v>5.594699488</v>
      </c>
      <c r="L141" s="250">
        <f t="shared" si="13"/>
        <v>267.3943882</v>
      </c>
      <c r="M141" s="250">
        <f t="shared" si="14"/>
        <v>255.4516478</v>
      </c>
      <c r="N141" s="250">
        <f t="shared" si="1"/>
        <v>14.48270529</v>
      </c>
      <c r="O141" s="250">
        <f t="shared" si="2"/>
        <v>11.29334268</v>
      </c>
      <c r="P141" s="250" t="str">
        <f t="shared" si="3"/>
        <v>True</v>
      </c>
      <c r="Q141" s="250">
        <f t="shared" si="4"/>
        <v>11.29334268</v>
      </c>
      <c r="R141" s="250">
        <f t="shared" si="15"/>
        <v>11.54307652</v>
      </c>
      <c r="S141" s="250">
        <f t="shared" si="5"/>
        <v>0.2617100182</v>
      </c>
      <c r="T141" s="250">
        <f t="shared" si="6"/>
        <v>0.7052845762</v>
      </c>
      <c r="U141" s="250">
        <f t="shared" si="7"/>
        <v>21.1152335</v>
      </c>
      <c r="V141" s="368">
        <f t="shared" si="8"/>
        <v>35.4549004</v>
      </c>
      <c r="W141" s="250" t="str">
        <f t="shared" si="9"/>
        <v>False</v>
      </c>
      <c r="X141" s="269">
        <f t="shared" si="10"/>
        <v>0.6599783849</v>
      </c>
    </row>
    <row r="142" ht="12.75" customHeight="1">
      <c r="A142" s="270"/>
      <c r="B142" s="371"/>
      <c r="C142" s="371"/>
      <c r="D142" s="371"/>
      <c r="E142" s="371"/>
      <c r="F142" s="371"/>
      <c r="G142" s="371"/>
      <c r="H142" s="371"/>
      <c r="J142" s="250">
        <f t="shared" si="11"/>
        <v>97</v>
      </c>
      <c r="K142" s="250">
        <f t="shared" si="12"/>
        <v>5.64218229</v>
      </c>
      <c r="L142" s="250">
        <f t="shared" si="13"/>
        <v>272.6369066</v>
      </c>
      <c r="M142" s="250">
        <f t="shared" si="14"/>
        <v>260.5147537</v>
      </c>
      <c r="N142" s="250">
        <f t="shared" si="1"/>
        <v>14.59325843</v>
      </c>
      <c r="O142" s="250">
        <f t="shared" si="2"/>
        <v>11.33820907</v>
      </c>
      <c r="P142" s="250" t="str">
        <f t="shared" si="3"/>
        <v>True</v>
      </c>
      <c r="Q142" s="250">
        <f t="shared" si="4"/>
        <v>11.33820907</v>
      </c>
      <c r="R142" s="250">
        <f t="shared" si="15"/>
        <v>11.71928061</v>
      </c>
      <c r="S142" s="250">
        <f t="shared" si="5"/>
        <v>0.2637077709</v>
      </c>
      <c r="T142" s="250">
        <f t="shared" si="6"/>
        <v>0.7106472433</v>
      </c>
      <c r="U142" s="250">
        <f t="shared" si="7"/>
        <v>21.43755576</v>
      </c>
      <c r="V142" s="368">
        <f t="shared" si="8"/>
        <v>35.63510968</v>
      </c>
      <c r="W142" s="250" t="str">
        <f t="shared" si="9"/>
        <v>False</v>
      </c>
      <c r="X142" s="269">
        <f t="shared" si="10"/>
        <v>0.666129481</v>
      </c>
    </row>
    <row r="143" ht="12.75" customHeight="1">
      <c r="A143" s="266"/>
      <c r="J143" s="250">
        <f t="shared" si="11"/>
        <v>98</v>
      </c>
      <c r="K143" s="250">
        <f t="shared" si="12"/>
        <v>5.6895374</v>
      </c>
      <c r="L143" s="250">
        <f t="shared" si="13"/>
        <v>277.9235717</v>
      </c>
      <c r="M143" s="250">
        <f t="shared" si="14"/>
        <v>265.6212977</v>
      </c>
      <c r="N143" s="250">
        <f t="shared" si="1"/>
        <v>14.70343487</v>
      </c>
      <c r="O143" s="250">
        <f t="shared" si="2"/>
        <v>11.38258568</v>
      </c>
      <c r="P143" s="250" t="str">
        <f t="shared" si="3"/>
        <v>True</v>
      </c>
      <c r="Q143" s="250">
        <f t="shared" si="4"/>
        <v>11.38258568</v>
      </c>
      <c r="R143" s="250">
        <f t="shared" si="15"/>
        <v>11.89620695</v>
      </c>
      <c r="S143" s="250">
        <f t="shared" si="5"/>
        <v>0.2656987164</v>
      </c>
      <c r="T143" s="250">
        <f t="shared" si="6"/>
        <v>0.7159914799</v>
      </c>
      <c r="U143" s="250">
        <f t="shared" si="7"/>
        <v>21.76119919</v>
      </c>
      <c r="V143" s="368">
        <f t="shared" si="8"/>
        <v>35.81425278</v>
      </c>
      <c r="W143" s="250" t="str">
        <f t="shared" si="9"/>
        <v>False</v>
      </c>
      <c r="X143" s="269">
        <f t="shared" si="10"/>
        <v>0.6722690747</v>
      </c>
    </row>
    <row r="144" ht="12.75" customHeight="1">
      <c r="A144" s="266"/>
      <c r="J144" s="250">
        <f t="shared" si="11"/>
        <v>99</v>
      </c>
      <c r="K144" s="250">
        <f t="shared" si="12"/>
        <v>5.736766534</v>
      </c>
      <c r="L144" s="250">
        <f t="shared" si="13"/>
        <v>283.2542712</v>
      </c>
      <c r="M144" s="250">
        <f t="shared" si="14"/>
        <v>270.7711722</v>
      </c>
      <c r="N144" s="250">
        <f t="shared" si="1"/>
        <v>14.81323991</v>
      </c>
      <c r="O144" s="250">
        <f t="shared" si="2"/>
        <v>11.42648309</v>
      </c>
      <c r="P144" s="250" t="str">
        <f t="shared" si="3"/>
        <v>True</v>
      </c>
      <c r="Q144" s="250">
        <f t="shared" si="4"/>
        <v>11.42648309</v>
      </c>
      <c r="R144" s="250">
        <f t="shared" si="15"/>
        <v>12.07385051</v>
      </c>
      <c r="S144" s="250">
        <f t="shared" si="5"/>
        <v>0.2676829506</v>
      </c>
      <c r="T144" s="250">
        <f t="shared" si="6"/>
        <v>0.7213175457</v>
      </c>
      <c r="U144" s="250">
        <f t="shared" si="7"/>
        <v>22.08615462</v>
      </c>
      <c r="V144" s="368">
        <f t="shared" si="8"/>
        <v>35.99234738</v>
      </c>
      <c r="W144" s="250" t="str">
        <f t="shared" si="9"/>
        <v>False</v>
      </c>
      <c r="X144" s="269">
        <f t="shared" si="10"/>
        <v>0.6783973103</v>
      </c>
    </row>
    <row r="145" ht="12.75" customHeight="1">
      <c r="A145" s="266"/>
      <c r="J145" s="250">
        <f t="shared" si="11"/>
        <v>100</v>
      </c>
      <c r="K145" s="250">
        <f>species19!$C$29*(R144^species19!$C$30)*U144</f>
        <v>-10.10883297</v>
      </c>
      <c r="L145" s="250">
        <f t="shared" si="13"/>
        <v>272.7361897</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0.724</v>
      </c>
      <c r="E3" s="276">
        <v>0.8</v>
      </c>
      <c r="F3" s="277">
        <v>0.8637</v>
      </c>
      <c r="G3" s="277">
        <v>0.724</v>
      </c>
      <c r="H3" s="277" t="s">
        <v>2311</v>
      </c>
      <c r="X3" s="269"/>
    </row>
    <row r="4" ht="12.75" customHeight="1">
      <c r="A4" s="273"/>
      <c r="B4" s="278" t="s">
        <v>2312</v>
      </c>
      <c r="C4" s="279">
        <v>1.0436</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0.2902</v>
      </c>
      <c r="E7" s="276">
        <v>0.04</v>
      </c>
      <c r="F7" s="277">
        <v>0.1164</v>
      </c>
      <c r="G7" s="277">
        <v>0.2902</v>
      </c>
      <c r="H7" s="277" t="s">
        <v>2311</v>
      </c>
      <c r="X7" s="269"/>
    </row>
    <row r="8" ht="12.75" customHeight="1">
      <c r="A8" s="289"/>
      <c r="B8" s="290" t="s">
        <v>2315</v>
      </c>
      <c r="C8" s="291">
        <v>0.9715</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0.78</v>
      </c>
      <c r="E11" s="276">
        <v>0.25</v>
      </c>
      <c r="F11" s="277">
        <v>0.15</v>
      </c>
      <c r="G11" s="277">
        <v>0.55</v>
      </c>
      <c r="H11" s="277" t="s">
        <v>2311</v>
      </c>
      <c r="X11" s="269"/>
    </row>
    <row r="12" ht="12.75" customHeight="1">
      <c r="A12" s="295"/>
      <c r="B12" s="296" t="s">
        <v>2318</v>
      </c>
      <c r="C12" s="297">
        <v>0.7092</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0.035323628</v>
      </c>
      <c r="E15" s="276">
        <v>0.03</v>
      </c>
      <c r="F15" s="277">
        <v>0.0265</v>
      </c>
      <c r="G15" s="277">
        <v>0.0303</v>
      </c>
      <c r="H15" s="277" t="s">
        <v>2311</v>
      </c>
      <c r="X15" s="269"/>
    </row>
    <row r="16" ht="12.75" customHeight="1">
      <c r="A16" s="266"/>
      <c r="B16" s="302" t="s">
        <v>153</v>
      </c>
      <c r="C16" s="303">
        <v>0.385371934</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60.09055605</v>
      </c>
      <c r="D19" s="250"/>
      <c r="E19" s="276">
        <v>100.0</v>
      </c>
      <c r="F19" s="277">
        <v>160.81198</v>
      </c>
      <c r="G19" s="277">
        <v>80.2588695</v>
      </c>
      <c r="H19" s="277" t="s">
        <v>2311</v>
      </c>
      <c r="X19" s="269"/>
    </row>
    <row r="20" ht="12.75" customHeight="1">
      <c r="A20" s="306"/>
      <c r="B20" s="307" t="s">
        <v>158</v>
      </c>
      <c r="C20" s="308">
        <v>0.803572433</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species'!AF27</f>
        <v>35.052</v>
      </c>
      <c r="E24" s="276" t="s">
        <v>2324</v>
      </c>
      <c r="F24" s="277">
        <v>31.464273</v>
      </c>
      <c r="G24" s="277">
        <v>30.112785</v>
      </c>
      <c r="H24" s="277" t="s">
        <v>2311</v>
      </c>
      <c r="X24" s="269"/>
    </row>
    <row r="25" ht="12.75" customHeight="1">
      <c r="A25" s="266"/>
      <c r="B25" s="314" t="s">
        <v>170</v>
      </c>
      <c r="C25" s="315">
        <v>11.6</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1.2</v>
      </c>
      <c r="D28" s="250"/>
      <c r="E28" s="276">
        <v>1.5</v>
      </c>
      <c r="F28" s="277">
        <v>1.5056</v>
      </c>
      <c r="G28" s="277">
        <v>0.58408</v>
      </c>
      <c r="H28" s="277" t="s">
        <v>2311</v>
      </c>
      <c r="X28" s="269"/>
    </row>
    <row r="29" ht="12.75" customHeight="1">
      <c r="A29" s="266"/>
      <c r="B29" s="318" t="s">
        <v>133</v>
      </c>
      <c r="C29" s="319">
        <v>-0.4577</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species'!AF10</f>
        <v>0.0000167997</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1.021631871</v>
      </c>
      <c r="E35" s="276"/>
      <c r="F35" s="277"/>
      <c r="G35" s="277"/>
      <c r="H35" s="277"/>
      <c r="X35" s="269"/>
    </row>
    <row r="36" ht="12.75" customHeight="1">
      <c r="A36" s="330" t="s">
        <v>117</v>
      </c>
      <c r="B36" s="338"/>
      <c r="C36" s="339">
        <f>C31/C35</f>
        <v>0.00001644398582</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species'!AF5</f>
        <v>400</v>
      </c>
      <c r="E39" s="276" t="s">
        <v>2324</v>
      </c>
      <c r="F39" s="277">
        <v>995.76</v>
      </c>
      <c r="G39" s="277">
        <v>764.3</v>
      </c>
      <c r="H39" s="277"/>
      <c r="X39" s="269"/>
    </row>
    <row r="40" ht="12.75" customHeight="1">
      <c r="A40" s="350" t="s">
        <v>2339</v>
      </c>
      <c r="B40" s="351"/>
      <c r="C40" s="352">
        <f>C39/2</f>
        <v>200</v>
      </c>
      <c r="E40" s="353" t="s">
        <v>2340</v>
      </c>
      <c r="F40" s="277"/>
      <c r="G40" s="277"/>
      <c r="H40" s="277"/>
      <c r="J40" s="354" t="s">
        <v>2341</v>
      </c>
      <c r="K40" s="355">
        <f t="array" ref="K40">INDEX(J:J,MATCH("True",P:P,0))</f>
        <v>20</v>
      </c>
      <c r="L40" s="356">
        <f>'All species'!AF30</f>
        <v>20</v>
      </c>
      <c r="X40" s="269"/>
    </row>
    <row r="41" ht="12.75" customHeight="1">
      <c r="A41" s="382" t="s">
        <v>2342</v>
      </c>
      <c r="B41" s="351"/>
      <c r="C41" s="352">
        <f>'All species'!AF6</f>
        <v>8.55</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0.0000167997</v>
      </c>
      <c r="L45" s="250">
        <f>K45</f>
        <v>0.0000167997</v>
      </c>
      <c r="M45" s="250">
        <f>L45*C44</f>
        <v>0.000016631703</v>
      </c>
      <c r="N45" s="250">
        <f t="shared" ref="N45:N144" si="1">($C$19*(S45^$C$20))-$C$21</f>
        <v>0.1355559636</v>
      </c>
      <c r="O45" s="250">
        <f t="shared" ref="O45:O144" si="2">$C$24+($C$25*(LN(S45)))</f>
        <v>-52.9213905</v>
      </c>
      <c r="P45" s="250" t="str">
        <f t="shared" ref="P45:P146" si="3">IF(P44="True", "True", IF(O45&gt;N45,"True","False"))</f>
        <v>False</v>
      </c>
      <c r="Q45" s="250">
        <f t="shared" ref="Q45:Q146" si="4">IF(P45="True", O45, N45)</f>
        <v>0.1355559636</v>
      </c>
      <c r="R45" s="250">
        <f>L45-M45</f>
        <v>0.000000167997</v>
      </c>
      <c r="S45" s="250">
        <f t="shared" ref="S45:S144" si="5">$C$15*(M45^$C$16)</f>
        <v>0.0005085673136</v>
      </c>
      <c r="T45" s="250">
        <f t="shared" ref="T45:T144" si="6">(((R45/$C$41)/$C$44)^0.5)*0.7071067812</f>
        <v>0.00009961737894</v>
      </c>
      <c r="U45" s="250">
        <f t="shared" ref="U45:U144" si="7">(((R45/$C$38)/$C$42)/2)</f>
        <v>0.0000003073093967</v>
      </c>
      <c r="V45" s="368">
        <f t="shared" ref="V45:V144" si="8">0.79*((($C$41*1000000000)/(9.81*$C$39))^0.33)*(S45^0.6667)</f>
        <v>0.6213951327</v>
      </c>
      <c r="W45" s="250" t="str">
        <f t="shared" ref="W45:W146" si="9">IF(Q45&gt;V45,"True","False")</f>
        <v>False</v>
      </c>
      <c r="X45" s="269">
        <f t="shared" ref="X45:X146" si="10">$C$33*(K45^$C$34)</f>
        <v>0.0000005721483421</v>
      </c>
    </row>
    <row r="46" ht="12.75" customHeight="1">
      <c r="A46" s="370" t="s">
        <v>2361</v>
      </c>
      <c r="C46" s="356">
        <f>'All species'!AF33</f>
        <v>1.03</v>
      </c>
      <c r="J46" s="368">
        <f t="shared" ref="J46:J146" si="11">J45+1</f>
        <v>1</v>
      </c>
      <c r="K46" s="250">
        <f t="shared" ref="K46:K144" si="12">$C$28*(R45^$C$29)*U45</f>
        <v>0.0004650895456</v>
      </c>
      <c r="L46" s="250">
        <f t="shared" ref="L46:L146" si="13">M45+R45+K46</f>
        <v>0.0004818892456</v>
      </c>
      <c r="M46" s="250">
        <f t="shared" ref="M46:M144" si="14">M45+($C$3*(K46^$C$4))</f>
        <v>0.000257611003</v>
      </c>
      <c r="N46" s="250">
        <f t="shared" si="1"/>
        <v>0.3166938101</v>
      </c>
      <c r="O46" s="250">
        <f t="shared" si="2"/>
        <v>-40.67210305</v>
      </c>
      <c r="P46" s="250" t="str">
        <f t="shared" si="3"/>
        <v>False</v>
      </c>
      <c r="Q46" s="250">
        <f t="shared" si="4"/>
        <v>0.3166938101</v>
      </c>
      <c r="R46" s="250">
        <f t="shared" ref="R46:R144" si="15">IF(P46="False",$C$7*(M46^$C$8),$C$11*(M46^$C$12))</f>
        <v>0.00009461267705</v>
      </c>
      <c r="S46" s="250">
        <f t="shared" si="5"/>
        <v>0.001462014619</v>
      </c>
      <c r="T46" s="250">
        <f t="shared" si="6"/>
        <v>0.002364062821</v>
      </c>
      <c r="U46" s="250">
        <f t="shared" si="7"/>
        <v>0.0001730707376</v>
      </c>
      <c r="V46" s="368">
        <f t="shared" si="8"/>
        <v>1.256373155</v>
      </c>
      <c r="W46" s="250" t="str">
        <f t="shared" si="9"/>
        <v>False</v>
      </c>
      <c r="X46" s="269">
        <f t="shared" si="10"/>
        <v>0.00002191038755</v>
      </c>
    </row>
    <row r="47" ht="12.75" customHeight="1">
      <c r="A47" s="370" t="s">
        <v>2362</v>
      </c>
      <c r="C47" s="356">
        <f>'All species'!AF34</f>
        <v>2.29</v>
      </c>
      <c r="J47" s="368">
        <f t="shared" si="11"/>
        <v>2</v>
      </c>
      <c r="K47" s="250">
        <f t="shared" si="12"/>
        <v>0.01442822419</v>
      </c>
      <c r="L47" s="250">
        <f t="shared" si="13"/>
        <v>0.01478044787</v>
      </c>
      <c r="M47" s="250">
        <f t="shared" si="14"/>
        <v>0.008941077434</v>
      </c>
      <c r="N47" s="250">
        <f t="shared" si="1"/>
        <v>0.9498820692</v>
      </c>
      <c r="O47" s="250">
        <f t="shared" si="2"/>
        <v>-24.81607356</v>
      </c>
      <c r="P47" s="250" t="str">
        <f t="shared" si="3"/>
        <v>False</v>
      </c>
      <c r="Q47" s="250">
        <f t="shared" si="4"/>
        <v>0.9498820692</v>
      </c>
      <c r="R47" s="250">
        <f t="shared" si="15"/>
        <v>0.002968059845</v>
      </c>
      <c r="S47" s="250">
        <f t="shared" si="5"/>
        <v>0.005735726697</v>
      </c>
      <c r="T47" s="250">
        <f t="shared" si="6"/>
        <v>0.0132409966</v>
      </c>
      <c r="U47" s="250">
        <f t="shared" si="7"/>
        <v>0.005429339097</v>
      </c>
      <c r="V47" s="368">
        <f t="shared" si="8"/>
        <v>3.12533272</v>
      </c>
      <c r="W47" s="250" t="str">
        <f t="shared" si="9"/>
        <v>False</v>
      </c>
      <c r="X47" s="269">
        <f t="shared" si="10"/>
        <v>0.0009507430049</v>
      </c>
    </row>
    <row r="48" ht="12.75" customHeight="1">
      <c r="A48" s="266"/>
      <c r="J48" s="368">
        <f t="shared" si="11"/>
        <v>3</v>
      </c>
      <c r="K48" s="250">
        <f t="shared" si="12"/>
        <v>0.09349265211</v>
      </c>
      <c r="L48" s="250">
        <f t="shared" si="13"/>
        <v>0.1054017894</v>
      </c>
      <c r="M48" s="250">
        <f t="shared" si="14"/>
        <v>0.06998493128</v>
      </c>
      <c r="N48" s="250">
        <f t="shared" si="1"/>
        <v>1.796383917</v>
      </c>
      <c r="O48" s="250">
        <f t="shared" si="2"/>
        <v>-15.61784795</v>
      </c>
      <c r="P48" s="250" t="str">
        <f t="shared" si="3"/>
        <v>False</v>
      </c>
      <c r="Q48" s="250">
        <f t="shared" si="4"/>
        <v>1.796383917</v>
      </c>
      <c r="R48" s="250">
        <f t="shared" si="15"/>
        <v>0.02190883675</v>
      </c>
      <c r="S48" s="250">
        <f t="shared" si="5"/>
        <v>0.01267542321</v>
      </c>
      <c r="T48" s="250">
        <f t="shared" si="6"/>
        <v>0.0359744371</v>
      </c>
      <c r="U48" s="250">
        <f t="shared" si="7"/>
        <v>0.04007685496</v>
      </c>
      <c r="V48" s="368">
        <f t="shared" si="8"/>
        <v>5.302618923</v>
      </c>
      <c r="W48" s="250" t="str">
        <f t="shared" si="9"/>
        <v>False</v>
      </c>
      <c r="X48" s="269">
        <f t="shared" si="10"/>
        <v>0.007394649569</v>
      </c>
    </row>
    <row r="49" ht="12.75" customHeight="1">
      <c r="A49" s="266"/>
      <c r="J49" s="368">
        <f t="shared" si="11"/>
        <v>4</v>
      </c>
      <c r="K49" s="250">
        <f t="shared" si="12"/>
        <v>0.2764225166</v>
      </c>
      <c r="L49" s="250">
        <f t="shared" si="13"/>
        <v>0.3683162846</v>
      </c>
      <c r="M49" s="250">
        <f t="shared" si="14"/>
        <v>0.2592038619</v>
      </c>
      <c r="N49" s="250">
        <f t="shared" si="1"/>
        <v>2.694581844</v>
      </c>
      <c r="O49" s="250">
        <f t="shared" si="2"/>
        <v>-9.764709197</v>
      </c>
      <c r="P49" s="250" t="str">
        <f t="shared" si="3"/>
        <v>False</v>
      </c>
      <c r="Q49" s="250">
        <f t="shared" si="4"/>
        <v>2.694581844</v>
      </c>
      <c r="R49" s="250">
        <f t="shared" si="15"/>
        <v>0.07817179673</v>
      </c>
      <c r="S49" s="250">
        <f t="shared" si="5"/>
        <v>0.02099419278</v>
      </c>
      <c r="T49" s="250">
        <f t="shared" si="6"/>
        <v>0.06795311888</v>
      </c>
      <c r="U49" s="250">
        <f t="shared" si="7"/>
        <v>0.1429961707</v>
      </c>
      <c r="V49" s="368">
        <f t="shared" si="8"/>
        <v>7.423160718</v>
      </c>
      <c r="W49" s="250" t="str">
        <f t="shared" si="9"/>
        <v>False</v>
      </c>
      <c r="X49" s="269">
        <f t="shared" si="10"/>
        <v>0.02430582113</v>
      </c>
    </row>
    <row r="50" ht="12.75" customHeight="1">
      <c r="A50" s="266"/>
      <c r="J50" s="368">
        <f t="shared" si="11"/>
        <v>5</v>
      </c>
      <c r="K50" s="250">
        <f t="shared" si="12"/>
        <v>0.5510063778</v>
      </c>
      <c r="L50" s="250">
        <f t="shared" si="13"/>
        <v>0.8883820364</v>
      </c>
      <c r="M50" s="250">
        <f t="shared" si="14"/>
        <v>0.6478994586</v>
      </c>
      <c r="N50" s="250">
        <f t="shared" si="1"/>
        <v>3.578493936</v>
      </c>
      <c r="O50" s="250">
        <f t="shared" si="2"/>
        <v>-5.669361768</v>
      </c>
      <c r="P50" s="250" t="str">
        <f t="shared" si="3"/>
        <v>False</v>
      </c>
      <c r="Q50" s="250">
        <f t="shared" si="4"/>
        <v>3.578493936</v>
      </c>
      <c r="R50" s="250">
        <f t="shared" si="15"/>
        <v>0.190360597</v>
      </c>
      <c r="S50" s="250">
        <f t="shared" si="5"/>
        <v>0.02988309864</v>
      </c>
      <c r="T50" s="250">
        <f t="shared" si="6"/>
        <v>0.106040771</v>
      </c>
      <c r="U50" s="250">
        <f t="shared" si="7"/>
        <v>0.3482181242</v>
      </c>
      <c r="V50" s="368">
        <f t="shared" si="8"/>
        <v>9.393157533</v>
      </c>
      <c r="W50" s="250" t="str">
        <f t="shared" si="9"/>
        <v>False</v>
      </c>
      <c r="X50" s="269">
        <f t="shared" si="10"/>
        <v>0.05182780145</v>
      </c>
    </row>
    <row r="51" ht="12.75" customHeight="1">
      <c r="A51" s="266"/>
      <c r="J51" s="368">
        <f t="shared" si="11"/>
        <v>6</v>
      </c>
      <c r="K51" s="250">
        <f t="shared" si="12"/>
        <v>0.8928329269</v>
      </c>
      <c r="L51" s="250">
        <f t="shared" si="13"/>
        <v>1.731092982</v>
      </c>
      <c r="M51" s="250">
        <f t="shared" si="14"/>
        <v>1.291123614</v>
      </c>
      <c r="N51" s="250">
        <f t="shared" si="1"/>
        <v>4.430323144</v>
      </c>
      <c r="O51" s="250">
        <f t="shared" si="2"/>
        <v>-2.586934195</v>
      </c>
      <c r="P51" s="250" t="str">
        <f t="shared" si="3"/>
        <v>False</v>
      </c>
      <c r="Q51" s="250">
        <f t="shared" si="4"/>
        <v>4.430323144</v>
      </c>
      <c r="R51" s="250">
        <f t="shared" si="15"/>
        <v>0.3719654902</v>
      </c>
      <c r="S51" s="250">
        <f t="shared" si="5"/>
        <v>0.03897886486</v>
      </c>
      <c r="T51" s="250">
        <f t="shared" si="6"/>
        <v>0.148229851</v>
      </c>
      <c r="U51" s="250">
        <f t="shared" si="7"/>
        <v>0.6804198312</v>
      </c>
      <c r="V51" s="368">
        <f t="shared" si="8"/>
        <v>11.21375747</v>
      </c>
      <c r="W51" s="250" t="str">
        <f t="shared" si="9"/>
        <v>False</v>
      </c>
      <c r="X51" s="269">
        <f t="shared" si="10"/>
        <v>0.08803504792</v>
      </c>
    </row>
    <row r="52" ht="12.75" customHeight="1">
      <c r="A52" s="266"/>
      <c r="J52" s="250">
        <f t="shared" si="11"/>
        <v>7</v>
      </c>
      <c r="K52" s="250">
        <f t="shared" si="12"/>
        <v>1.283923495</v>
      </c>
      <c r="L52" s="250">
        <f t="shared" si="13"/>
        <v>2.947012599</v>
      </c>
      <c r="M52" s="250">
        <f t="shared" si="14"/>
        <v>2.230868604</v>
      </c>
      <c r="N52" s="250">
        <f t="shared" si="1"/>
        <v>5.24789276</v>
      </c>
      <c r="O52" s="250">
        <f t="shared" si="2"/>
        <v>-0.142216859</v>
      </c>
      <c r="P52" s="250" t="str">
        <f t="shared" si="3"/>
        <v>False</v>
      </c>
      <c r="Q52" s="250">
        <f t="shared" si="4"/>
        <v>5.24789276</v>
      </c>
      <c r="R52" s="250">
        <f t="shared" si="15"/>
        <v>0.6327612727</v>
      </c>
      <c r="S52" s="250">
        <f t="shared" si="5"/>
        <v>0.04812352135</v>
      </c>
      <c r="T52" s="250">
        <f t="shared" si="6"/>
        <v>0.1933322445</v>
      </c>
      <c r="U52" s="250">
        <f t="shared" si="7"/>
        <v>1.157481889</v>
      </c>
      <c r="V52" s="368">
        <f t="shared" si="8"/>
        <v>12.90544598</v>
      </c>
      <c r="W52" s="250" t="str">
        <f t="shared" si="9"/>
        <v>False</v>
      </c>
      <c r="X52" s="269">
        <f t="shared" si="10"/>
        <v>0.1311712265</v>
      </c>
    </row>
    <row r="53" ht="12.75" customHeight="1">
      <c r="A53" s="266"/>
      <c r="J53" s="250">
        <f t="shared" si="11"/>
        <v>8</v>
      </c>
      <c r="K53" s="250">
        <f t="shared" si="12"/>
        <v>1.712647372</v>
      </c>
      <c r="L53" s="250">
        <f t="shared" si="13"/>
        <v>4.576277249</v>
      </c>
      <c r="M53" s="250">
        <f t="shared" si="14"/>
        <v>3.500256759</v>
      </c>
      <c r="N53" s="250">
        <f t="shared" si="1"/>
        <v>6.033443659</v>
      </c>
      <c r="O53" s="250">
        <f t="shared" si="2"/>
        <v>1.8714153</v>
      </c>
      <c r="P53" s="250" t="str">
        <f t="shared" si="3"/>
        <v>False</v>
      </c>
      <c r="Q53" s="250">
        <f t="shared" si="4"/>
        <v>6.033443659</v>
      </c>
      <c r="R53" s="250">
        <f t="shared" si="15"/>
        <v>0.9801453047</v>
      </c>
      <c r="S53" s="250">
        <f t="shared" si="5"/>
        <v>0.05724613025</v>
      </c>
      <c r="T53" s="250">
        <f t="shared" si="6"/>
        <v>0.2406188127</v>
      </c>
      <c r="U53" s="250">
        <f t="shared" si="7"/>
        <v>1.792935959</v>
      </c>
      <c r="V53" s="368">
        <f t="shared" si="8"/>
        <v>14.48887572</v>
      </c>
      <c r="W53" s="250" t="str">
        <f t="shared" si="9"/>
        <v>False</v>
      </c>
      <c r="X53" s="269">
        <f t="shared" si="10"/>
        <v>0.1799668312</v>
      </c>
    </row>
    <row r="54" ht="12.75" customHeight="1">
      <c r="A54" s="266"/>
      <c r="J54" s="250">
        <f t="shared" si="11"/>
        <v>9</v>
      </c>
      <c r="K54" s="250">
        <f t="shared" si="12"/>
        <v>2.171362725</v>
      </c>
      <c r="L54" s="250">
        <f t="shared" si="13"/>
        <v>6.651764789</v>
      </c>
      <c r="M54" s="250">
        <f t="shared" si="14"/>
        <v>5.126376328</v>
      </c>
      <c r="N54" s="250">
        <f t="shared" si="1"/>
        <v>6.790184326</v>
      </c>
      <c r="O54" s="250">
        <f t="shared" si="2"/>
        <v>3.577120613</v>
      </c>
      <c r="P54" s="250" t="str">
        <f t="shared" si="3"/>
        <v>False</v>
      </c>
      <c r="Q54" s="250">
        <f t="shared" si="4"/>
        <v>6.790184326</v>
      </c>
      <c r="R54" s="250">
        <f t="shared" si="15"/>
        <v>1.419967139</v>
      </c>
      <c r="S54" s="250">
        <f t="shared" si="5"/>
        <v>0.06631417052</v>
      </c>
      <c r="T54" s="250">
        <f t="shared" si="6"/>
        <v>0.2896166291</v>
      </c>
      <c r="U54" s="250">
        <f t="shared" si="7"/>
        <v>2.597482364</v>
      </c>
      <c r="V54" s="368">
        <f t="shared" si="8"/>
        <v>15.98123315</v>
      </c>
      <c r="W54" s="250" t="str">
        <f t="shared" si="9"/>
        <v>False</v>
      </c>
      <c r="X54" s="269">
        <f t="shared" si="10"/>
        <v>0.2335211872</v>
      </c>
    </row>
    <row r="55" ht="12.75" customHeight="1">
      <c r="A55" s="266"/>
      <c r="I55" s="371"/>
      <c r="J55" s="371">
        <f t="shared" si="11"/>
        <v>10</v>
      </c>
      <c r="K55" s="250">
        <f t="shared" si="12"/>
        <v>2.654826099</v>
      </c>
      <c r="L55" s="250">
        <f t="shared" si="13"/>
        <v>9.201169566</v>
      </c>
      <c r="M55" s="250">
        <f t="shared" si="14"/>
        <v>7.132060825</v>
      </c>
      <c r="N55" s="250">
        <f t="shared" si="1"/>
        <v>7.521254134</v>
      </c>
      <c r="O55" s="250">
        <f t="shared" si="2"/>
        <v>5.053223749</v>
      </c>
      <c r="P55" s="250" t="str">
        <f t="shared" si="3"/>
        <v>False</v>
      </c>
      <c r="Q55" s="250">
        <f t="shared" si="4"/>
        <v>7.521254134</v>
      </c>
      <c r="R55" s="250">
        <f t="shared" si="15"/>
        <v>1.957022496</v>
      </c>
      <c r="S55" s="250">
        <f t="shared" si="5"/>
        <v>0.075313084</v>
      </c>
      <c r="T55" s="250">
        <f t="shared" si="6"/>
        <v>0.3400026144</v>
      </c>
      <c r="U55" s="250">
        <f t="shared" si="7"/>
        <v>3.579893704</v>
      </c>
      <c r="V55" s="368">
        <f t="shared" si="8"/>
        <v>17.39621861</v>
      </c>
      <c r="W55" s="250" t="str">
        <f t="shared" si="9"/>
        <v>False</v>
      </c>
      <c r="X55" s="269">
        <f t="shared" si="10"/>
        <v>0.2911786725</v>
      </c>
    </row>
    <row r="56" ht="12.75" customHeight="1">
      <c r="A56" s="266"/>
      <c r="J56" s="250">
        <f t="shared" si="11"/>
        <v>11</v>
      </c>
      <c r="K56" s="250">
        <f t="shared" si="12"/>
        <v>3.159278935</v>
      </c>
      <c r="L56" s="250">
        <f t="shared" si="13"/>
        <v>12.24836226</v>
      </c>
      <c r="M56" s="250">
        <f t="shared" si="14"/>
        <v>9.53702479</v>
      </c>
      <c r="N56" s="250">
        <f t="shared" si="1"/>
        <v>8.229444043</v>
      </c>
      <c r="O56" s="250">
        <f t="shared" si="2"/>
        <v>6.352213715</v>
      </c>
      <c r="P56" s="250" t="str">
        <f t="shared" si="3"/>
        <v>False</v>
      </c>
      <c r="Q56" s="250">
        <f t="shared" si="4"/>
        <v>8.229444043</v>
      </c>
      <c r="R56" s="250">
        <f t="shared" si="15"/>
        <v>2.595356682</v>
      </c>
      <c r="S56" s="250">
        <f t="shared" si="5"/>
        <v>0.08423712778</v>
      </c>
      <c r="T56" s="250">
        <f t="shared" si="6"/>
        <v>0.3915460737</v>
      </c>
      <c r="U56" s="250">
        <f t="shared" si="7"/>
        <v>4.747569874</v>
      </c>
      <c r="V56" s="368">
        <f t="shared" si="8"/>
        <v>18.7447027</v>
      </c>
      <c r="W56" s="250" t="str">
        <f t="shared" si="9"/>
        <v>False</v>
      </c>
      <c r="X56" s="269">
        <f t="shared" si="10"/>
        <v>0.3524462344</v>
      </c>
    </row>
    <row r="57" ht="12.75" customHeight="1">
      <c r="A57" s="266"/>
      <c r="J57" s="250">
        <f t="shared" si="11"/>
        <v>12</v>
      </c>
      <c r="K57" s="250">
        <f t="shared" si="12"/>
        <v>3.681922313</v>
      </c>
      <c r="L57" s="250">
        <f t="shared" si="13"/>
        <v>15.81430378</v>
      </c>
      <c r="M57" s="250">
        <f t="shared" si="14"/>
        <v>12.35861565</v>
      </c>
      <c r="N57" s="250">
        <f t="shared" si="1"/>
        <v>8.917158292</v>
      </c>
      <c r="O57" s="250">
        <f t="shared" si="2"/>
        <v>7.510793483</v>
      </c>
      <c r="P57" s="250" t="str">
        <f t="shared" si="3"/>
        <v>False</v>
      </c>
      <c r="Q57" s="250">
        <f t="shared" si="4"/>
        <v>8.917158292</v>
      </c>
      <c r="R57" s="250">
        <f t="shared" si="15"/>
        <v>3.338459363</v>
      </c>
      <c r="S57" s="250">
        <f t="shared" si="5"/>
        <v>0.0930850264</v>
      </c>
      <c r="T57" s="250">
        <f t="shared" si="6"/>
        <v>0.4440760942</v>
      </c>
      <c r="U57" s="250">
        <f t="shared" si="7"/>
        <v>6.106894366</v>
      </c>
      <c r="V57" s="368">
        <f t="shared" si="8"/>
        <v>20.03537704</v>
      </c>
      <c r="W57" s="250" t="str">
        <f t="shared" si="9"/>
        <v>False</v>
      </c>
      <c r="X57" s="269">
        <f t="shared" si="10"/>
        <v>0.4169416393</v>
      </c>
    </row>
    <row r="58" ht="12.75" customHeight="1">
      <c r="A58" s="266"/>
      <c r="J58" s="250">
        <f t="shared" si="11"/>
        <v>13</v>
      </c>
      <c r="K58" s="250">
        <f t="shared" si="12"/>
        <v>4.220604004</v>
      </c>
      <c r="L58" s="250">
        <f t="shared" si="13"/>
        <v>19.91767902</v>
      </c>
      <c r="M58" s="250">
        <f t="shared" si="14"/>
        <v>15.61233063</v>
      </c>
      <c r="N58" s="250">
        <f t="shared" si="1"/>
        <v>9.586449033</v>
      </c>
      <c r="O58" s="250">
        <f t="shared" si="2"/>
        <v>8.555539865</v>
      </c>
      <c r="P58" s="250" t="str">
        <f t="shared" si="3"/>
        <v>False</v>
      </c>
      <c r="Q58" s="250">
        <f t="shared" si="4"/>
        <v>9.586449033</v>
      </c>
      <c r="R58" s="250">
        <f t="shared" si="15"/>
        <v>4.189395071</v>
      </c>
      <c r="S58" s="250">
        <f t="shared" si="5"/>
        <v>0.1018577957</v>
      </c>
      <c r="T58" s="250">
        <f t="shared" si="6"/>
        <v>0.4974621084</v>
      </c>
      <c r="U58" s="250">
        <f t="shared" si="7"/>
        <v>7.66347299</v>
      </c>
      <c r="V58" s="368">
        <f t="shared" si="8"/>
        <v>21.27527203</v>
      </c>
      <c r="W58" s="250" t="str">
        <f t="shared" si="9"/>
        <v>False</v>
      </c>
      <c r="X58" s="269">
        <f t="shared" si="10"/>
        <v>0.4843606619</v>
      </c>
    </row>
    <row r="59" ht="12.75" customHeight="1">
      <c r="A59" s="266"/>
      <c r="J59" s="250">
        <f t="shared" si="11"/>
        <v>14</v>
      </c>
      <c r="K59" s="250">
        <f t="shared" si="12"/>
        <v>4.773624119</v>
      </c>
      <c r="L59" s="250">
        <f t="shared" si="13"/>
        <v>24.57534982</v>
      </c>
      <c r="M59" s="250">
        <f t="shared" si="14"/>
        <v>19.31218446</v>
      </c>
      <c r="N59" s="250">
        <f t="shared" si="1"/>
        <v>10.23906774</v>
      </c>
      <c r="O59" s="250">
        <f t="shared" si="2"/>
        <v>9.506264833</v>
      </c>
      <c r="P59" s="250" t="str">
        <f t="shared" si="3"/>
        <v>False</v>
      </c>
      <c r="Q59" s="250">
        <f t="shared" si="4"/>
        <v>10.23906774</v>
      </c>
      <c r="R59" s="250">
        <f t="shared" si="15"/>
        <v>5.150894018</v>
      </c>
      <c r="S59" s="250">
        <f t="shared" si="5"/>
        <v>0.1105576086</v>
      </c>
      <c r="T59" s="250">
        <f t="shared" si="6"/>
        <v>0.5516017745</v>
      </c>
      <c r="U59" s="250">
        <f t="shared" si="7"/>
        <v>9.422300001</v>
      </c>
      <c r="V59" s="368">
        <f t="shared" si="8"/>
        <v>22.47014544</v>
      </c>
      <c r="W59" s="250" t="str">
        <f t="shared" si="9"/>
        <v>False</v>
      </c>
      <c r="X59" s="269">
        <f t="shared" si="10"/>
        <v>0.5544556948</v>
      </c>
    </row>
    <row r="60" ht="12.75" customHeight="1">
      <c r="A60" s="266"/>
      <c r="I60" s="371"/>
      <c r="J60" s="371">
        <f t="shared" si="11"/>
        <v>15</v>
      </c>
      <c r="K60" s="250">
        <f t="shared" si="12"/>
        <v>5.339609553</v>
      </c>
      <c r="L60" s="250">
        <f t="shared" si="13"/>
        <v>29.80268804</v>
      </c>
      <c r="M60" s="250">
        <f t="shared" si="14"/>
        <v>23.47097916</v>
      </c>
      <c r="N60" s="250">
        <f t="shared" si="1"/>
        <v>10.87651509</v>
      </c>
      <c r="O60" s="250">
        <f t="shared" si="2"/>
        <v>10.37810361</v>
      </c>
      <c r="P60" s="250" t="str">
        <f t="shared" si="3"/>
        <v>False</v>
      </c>
      <c r="Q60" s="250">
        <f t="shared" si="4"/>
        <v>10.87651509</v>
      </c>
      <c r="R60" s="250">
        <f t="shared" si="15"/>
        <v>6.22541742</v>
      </c>
      <c r="S60" s="250">
        <f t="shared" si="5"/>
        <v>0.1191871856</v>
      </c>
      <c r="T60" s="250">
        <f t="shared" si="6"/>
        <v>0.6064131157</v>
      </c>
      <c r="U60" s="250">
        <f t="shared" si="7"/>
        <v>11.38787759</v>
      </c>
      <c r="V60" s="368">
        <f t="shared" si="8"/>
        <v>23.62477007</v>
      </c>
      <c r="W60" s="250" t="str">
        <f t="shared" si="9"/>
        <v>False</v>
      </c>
      <c r="X60" s="269">
        <f t="shared" si="10"/>
        <v>0.6270213633</v>
      </c>
    </row>
    <row r="61" ht="12.75" customHeight="1">
      <c r="A61" s="266"/>
      <c r="J61" s="250">
        <f t="shared" si="11"/>
        <v>16</v>
      </c>
      <c r="K61" s="250">
        <f t="shared" si="12"/>
        <v>5.917429937</v>
      </c>
      <c r="L61" s="250">
        <f t="shared" si="13"/>
        <v>35.61382652</v>
      </c>
      <c r="M61" s="250">
        <f t="shared" si="14"/>
        <v>28.10050695</v>
      </c>
      <c r="N61" s="250">
        <f t="shared" si="1"/>
        <v>11.50008401</v>
      </c>
      <c r="O61" s="250">
        <f t="shared" si="2"/>
        <v>11.18286252</v>
      </c>
      <c r="P61" s="250" t="str">
        <f t="shared" si="3"/>
        <v>False</v>
      </c>
      <c r="Q61" s="250">
        <f t="shared" si="4"/>
        <v>11.50008401</v>
      </c>
      <c r="R61" s="250">
        <f t="shared" si="15"/>
        <v>7.415205813</v>
      </c>
      <c r="S61" s="250">
        <f t="shared" si="5"/>
        <v>0.1277494615</v>
      </c>
      <c r="T61" s="250">
        <f t="shared" si="6"/>
        <v>0.6618292426</v>
      </c>
      <c r="U61" s="250">
        <f t="shared" si="7"/>
        <v>13.56430427</v>
      </c>
      <c r="V61" s="368">
        <f t="shared" si="8"/>
        <v>24.7431471</v>
      </c>
      <c r="W61" s="250" t="str">
        <f t="shared" si="9"/>
        <v>False</v>
      </c>
      <c r="X61" s="269">
        <f t="shared" si="10"/>
        <v>0.7018845603</v>
      </c>
    </row>
    <row r="62" ht="12.75" customHeight="1">
      <c r="A62" s="270"/>
      <c r="B62" s="371"/>
      <c r="C62" s="371"/>
      <c r="D62" s="371"/>
      <c r="E62" s="371"/>
      <c r="F62" s="371"/>
      <c r="G62" s="371"/>
      <c r="H62" s="371"/>
      <c r="J62" s="250">
        <f t="shared" si="11"/>
        <v>17</v>
      </c>
      <c r="K62" s="250">
        <f t="shared" si="12"/>
        <v>6.506139581</v>
      </c>
      <c r="L62" s="250">
        <f t="shared" si="13"/>
        <v>42.02185234</v>
      </c>
      <c r="M62" s="250">
        <f t="shared" si="14"/>
        <v>33.21170656</v>
      </c>
      <c r="N62" s="250">
        <f t="shared" si="1"/>
        <v>12.11089541</v>
      </c>
      <c r="O62" s="250">
        <f t="shared" si="2"/>
        <v>11.92991824</v>
      </c>
      <c r="P62" s="250" t="str">
        <f t="shared" si="3"/>
        <v>False</v>
      </c>
      <c r="Q62" s="250">
        <f t="shared" si="4"/>
        <v>12.11089541</v>
      </c>
      <c r="R62" s="250">
        <f t="shared" si="15"/>
        <v>8.722315689</v>
      </c>
      <c r="S62" s="250">
        <f t="shared" si="5"/>
        <v>0.1362474025</v>
      </c>
      <c r="T62" s="250">
        <f t="shared" si="6"/>
        <v>0.7177947013</v>
      </c>
      <c r="U62" s="250">
        <f t="shared" si="7"/>
        <v>15.9553419</v>
      </c>
      <c r="V62" s="368">
        <f t="shared" si="8"/>
        <v>25.82866571</v>
      </c>
      <c r="W62" s="250" t="str">
        <f t="shared" si="9"/>
        <v>False</v>
      </c>
      <c r="X62" s="269">
        <f t="shared" si="10"/>
        <v>0.7788973539</v>
      </c>
    </row>
    <row r="63" ht="12.75" customHeight="1">
      <c r="A63" s="266"/>
      <c r="J63" s="250">
        <f t="shared" si="11"/>
        <v>18</v>
      </c>
      <c r="K63" s="250">
        <f t="shared" si="12"/>
        <v>7.104936249</v>
      </c>
      <c r="L63" s="250">
        <f t="shared" si="13"/>
        <v>49.03895849</v>
      </c>
      <c r="M63" s="250">
        <f t="shared" si="14"/>
        <v>38.81478594</v>
      </c>
      <c r="N63" s="250">
        <f t="shared" si="1"/>
        <v>12.70992712</v>
      </c>
      <c r="O63" s="250">
        <f t="shared" si="2"/>
        <v>12.62683505</v>
      </c>
      <c r="P63" s="250" t="str">
        <f t="shared" si="3"/>
        <v>False</v>
      </c>
      <c r="Q63" s="250">
        <f t="shared" si="4"/>
        <v>12.70992712</v>
      </c>
      <c r="R63" s="250">
        <f t="shared" si="15"/>
        <v>10.14864786</v>
      </c>
      <c r="S63" s="250">
        <f t="shared" si="5"/>
        <v>0.144683906</v>
      </c>
      <c r="T63" s="250">
        <f t="shared" si="6"/>
        <v>0.7742628811</v>
      </c>
      <c r="U63" s="250">
        <f t="shared" si="7"/>
        <v>18.56446753</v>
      </c>
      <c r="V63" s="368">
        <f t="shared" si="8"/>
        <v>26.88422389</v>
      </c>
      <c r="W63" s="250" t="str">
        <f t="shared" si="9"/>
        <v>False</v>
      </c>
      <c r="X63" s="269">
        <f t="shared" si="10"/>
        <v>0.8579318163</v>
      </c>
    </row>
    <row r="64" ht="12.75" customHeight="1">
      <c r="A64" s="266"/>
      <c r="J64" s="250">
        <f t="shared" si="11"/>
        <v>19</v>
      </c>
      <c r="K64" s="250">
        <f t="shared" si="12"/>
        <v>7.71313118</v>
      </c>
      <c r="L64" s="250">
        <f t="shared" si="13"/>
        <v>56.67656498</v>
      </c>
      <c r="M64" s="250">
        <f t="shared" si="14"/>
        <v>44.91932031</v>
      </c>
      <c r="N64" s="250">
        <f t="shared" si="1"/>
        <v>13.29803742</v>
      </c>
      <c r="O64" s="250">
        <f t="shared" si="2"/>
        <v>13.27979933</v>
      </c>
      <c r="P64" s="250" t="str">
        <f t="shared" si="3"/>
        <v>False</v>
      </c>
      <c r="Q64" s="250">
        <f t="shared" si="4"/>
        <v>13.29803742</v>
      </c>
      <c r="R64" s="250">
        <f t="shared" si="15"/>
        <v>11.69596981</v>
      </c>
      <c r="S64" s="250">
        <f t="shared" si="5"/>
        <v>0.1530617489</v>
      </c>
      <c r="T64" s="250">
        <f t="shared" si="6"/>
        <v>0.8311941288</v>
      </c>
      <c r="U64" s="250">
        <f t="shared" si="7"/>
        <v>21.39491436</v>
      </c>
      <c r="V64" s="368">
        <f t="shared" si="8"/>
        <v>27.9123209</v>
      </c>
      <c r="W64" s="250" t="str">
        <f t="shared" si="9"/>
        <v>False</v>
      </c>
      <c r="X64" s="269">
        <f t="shared" si="10"/>
        <v>0.9388761718</v>
      </c>
    </row>
    <row r="65" ht="12.75" customHeight="1">
      <c r="A65" s="266"/>
      <c r="I65" s="371"/>
      <c r="J65" s="371">
        <f t="shared" si="11"/>
        <v>20</v>
      </c>
      <c r="K65" s="250">
        <f t="shared" si="12"/>
        <v>8.330126795</v>
      </c>
      <c r="L65" s="250">
        <f t="shared" si="13"/>
        <v>64.94541692</v>
      </c>
      <c r="M65" s="250">
        <f t="shared" si="14"/>
        <v>51.53433158</v>
      </c>
      <c r="N65" s="250">
        <f t="shared" si="1"/>
        <v>13.87598406</v>
      </c>
      <c r="O65" s="250">
        <f t="shared" si="2"/>
        <v>13.8939321</v>
      </c>
      <c r="P65" s="250" t="str">
        <f t="shared" si="3"/>
        <v>True</v>
      </c>
      <c r="Q65" s="250">
        <f t="shared" si="4"/>
        <v>13.8939321</v>
      </c>
      <c r="R65" s="250">
        <f t="shared" si="15"/>
        <v>12.77360685</v>
      </c>
      <c r="S65" s="250">
        <f t="shared" si="5"/>
        <v>0.1613835627</v>
      </c>
      <c r="T65" s="250">
        <f t="shared" si="6"/>
        <v>0.8686425916</v>
      </c>
      <c r="U65" s="250">
        <f t="shared" si="7"/>
        <v>23.36618757</v>
      </c>
      <c r="V65" s="368">
        <f t="shared" si="8"/>
        <v>28.91512899</v>
      </c>
      <c r="W65" s="250" t="str">
        <f t="shared" si="9"/>
        <v>False</v>
      </c>
      <c r="X65" s="269">
        <f t="shared" si="10"/>
        <v>1.021631871</v>
      </c>
    </row>
    <row r="66" ht="12.75" customHeight="1">
      <c r="A66" s="266"/>
      <c r="J66" s="250">
        <f t="shared" si="11"/>
        <v>21</v>
      </c>
      <c r="K66" s="250">
        <f t="shared" si="12"/>
        <v>8.737946779</v>
      </c>
      <c r="L66" s="250">
        <f t="shared" si="13"/>
        <v>73.04588521</v>
      </c>
      <c r="M66" s="250">
        <f t="shared" si="14"/>
        <v>58.4876707</v>
      </c>
      <c r="N66" s="250">
        <f t="shared" si="1"/>
        <v>14.43064913</v>
      </c>
      <c r="O66" s="250">
        <f t="shared" si="2"/>
        <v>14.45972977</v>
      </c>
      <c r="P66" s="250" t="str">
        <f t="shared" si="3"/>
        <v>True</v>
      </c>
      <c r="Q66" s="250">
        <f t="shared" si="4"/>
        <v>14.45972977</v>
      </c>
      <c r="R66" s="250">
        <f t="shared" si="15"/>
        <v>13.97322404</v>
      </c>
      <c r="S66" s="250">
        <f t="shared" si="5"/>
        <v>0.1694502833</v>
      </c>
      <c r="T66" s="250">
        <f t="shared" si="6"/>
        <v>0.9085161645</v>
      </c>
      <c r="U66" s="250">
        <f t="shared" si="7"/>
        <v>25.56059365</v>
      </c>
      <c r="V66" s="368">
        <f t="shared" si="8"/>
        <v>29.87086785</v>
      </c>
      <c r="W66" s="250" t="str">
        <f t="shared" si="9"/>
        <v>False</v>
      </c>
      <c r="X66" s="269">
        <f t="shared" si="10"/>
        <v>1.076664147</v>
      </c>
    </row>
    <row r="67" ht="12.75" customHeight="1">
      <c r="A67" s="270"/>
      <c r="B67" s="371"/>
      <c r="C67" s="371"/>
      <c r="D67" s="371"/>
      <c r="E67" s="371"/>
      <c r="F67" s="371"/>
      <c r="G67" s="371"/>
      <c r="H67" s="371"/>
      <c r="J67" s="250">
        <f t="shared" si="11"/>
        <v>22</v>
      </c>
      <c r="K67" s="250">
        <f t="shared" si="12"/>
        <v>9.173813737</v>
      </c>
      <c r="L67" s="250">
        <f t="shared" si="13"/>
        <v>81.63470849</v>
      </c>
      <c r="M67" s="250">
        <f t="shared" si="14"/>
        <v>65.80336688</v>
      </c>
      <c r="N67" s="250">
        <f t="shared" si="1"/>
        <v>14.96704863</v>
      </c>
      <c r="O67" s="250">
        <f t="shared" si="2"/>
        <v>14.98657882</v>
      </c>
      <c r="P67" s="250" t="str">
        <f t="shared" si="3"/>
        <v>True</v>
      </c>
      <c r="Q67" s="250">
        <f t="shared" si="4"/>
        <v>14.98657882</v>
      </c>
      <c r="R67" s="250">
        <f t="shared" si="15"/>
        <v>15.19134287</v>
      </c>
      <c r="S67" s="250">
        <f t="shared" si="5"/>
        <v>0.1773238268</v>
      </c>
      <c r="T67" s="250">
        <f t="shared" si="6"/>
        <v>0.9472888609</v>
      </c>
      <c r="U67" s="250">
        <f t="shared" si="7"/>
        <v>27.78884393</v>
      </c>
      <c r="V67" s="368">
        <f t="shared" si="8"/>
        <v>30.78919696</v>
      </c>
      <c r="W67" s="250" t="str">
        <f t="shared" si="9"/>
        <v>False</v>
      </c>
      <c r="X67" s="269">
        <f t="shared" si="10"/>
        <v>1.135759043</v>
      </c>
    </row>
    <row r="68" ht="12.75" customHeight="1">
      <c r="A68" s="266"/>
      <c r="J68" s="250">
        <f t="shared" si="11"/>
        <v>23</v>
      </c>
      <c r="K68" s="250">
        <f t="shared" si="12"/>
        <v>9.599202657</v>
      </c>
      <c r="L68" s="250">
        <f t="shared" si="13"/>
        <v>90.59391241</v>
      </c>
      <c r="M68" s="250">
        <f t="shared" si="14"/>
        <v>73.47343427</v>
      </c>
      <c r="N68" s="250">
        <f t="shared" si="1"/>
        <v>15.4868846</v>
      </c>
      <c r="O68" s="250">
        <f t="shared" si="2"/>
        <v>15.47944393</v>
      </c>
      <c r="P68" s="250" t="str">
        <f t="shared" si="3"/>
        <v>True</v>
      </c>
      <c r="Q68" s="250">
        <f t="shared" si="4"/>
        <v>15.47944393</v>
      </c>
      <c r="R68" s="250">
        <f t="shared" si="15"/>
        <v>16.42684805</v>
      </c>
      <c r="S68" s="250">
        <f t="shared" si="5"/>
        <v>0.1850203766</v>
      </c>
      <c r="T68" s="250">
        <f t="shared" si="6"/>
        <v>0.9850572401</v>
      </c>
      <c r="U68" s="250">
        <f t="shared" si="7"/>
        <v>30.04889827</v>
      </c>
      <c r="V68" s="368">
        <f t="shared" si="8"/>
        <v>31.67383286</v>
      </c>
      <c r="W68" s="250" t="str">
        <f t="shared" si="9"/>
        <v>False</v>
      </c>
      <c r="X68" s="269">
        <f t="shared" si="10"/>
        <v>1.193698626</v>
      </c>
    </row>
    <row r="69" ht="12.75" customHeight="1">
      <c r="A69" s="266"/>
      <c r="J69" s="250">
        <f t="shared" si="11"/>
        <v>24</v>
      </c>
      <c r="K69" s="250">
        <f t="shared" si="12"/>
        <v>10.0149924</v>
      </c>
      <c r="L69" s="250">
        <f t="shared" si="13"/>
        <v>99.91527471</v>
      </c>
      <c r="M69" s="250">
        <f t="shared" si="14"/>
        <v>81.49053901</v>
      </c>
      <c r="N69" s="250">
        <f t="shared" si="1"/>
        <v>15.99161168</v>
      </c>
      <c r="O69" s="250">
        <f t="shared" si="2"/>
        <v>15.94240322</v>
      </c>
      <c r="P69" s="250" t="str">
        <f t="shared" si="3"/>
        <v>True</v>
      </c>
      <c r="Q69" s="250">
        <f t="shared" si="4"/>
        <v>15.94240322</v>
      </c>
      <c r="R69" s="250">
        <f t="shared" si="15"/>
        <v>17.6787609</v>
      </c>
      <c r="S69" s="250">
        <f t="shared" si="5"/>
        <v>0.1925539254</v>
      </c>
      <c r="T69" s="250">
        <f t="shared" si="6"/>
        <v>1.021904375</v>
      </c>
      <c r="U69" s="250">
        <f t="shared" si="7"/>
        <v>32.33896645</v>
      </c>
      <c r="V69" s="368">
        <f t="shared" si="8"/>
        <v>32.52792867</v>
      </c>
      <c r="W69" s="250" t="str">
        <f t="shared" si="9"/>
        <v>False</v>
      </c>
      <c r="X69" s="269">
        <f t="shared" si="10"/>
        <v>1.250573865</v>
      </c>
    </row>
    <row r="70" ht="12.75" customHeight="1">
      <c r="A70" s="266"/>
      <c r="I70" s="371"/>
      <c r="J70" s="371">
        <f t="shared" si="11"/>
        <v>25</v>
      </c>
      <c r="K70" s="250">
        <f t="shared" si="12"/>
        <v>10.42194274</v>
      </c>
      <c r="L70" s="250">
        <f t="shared" si="13"/>
        <v>109.5912426</v>
      </c>
      <c r="M70" s="250">
        <f t="shared" si="14"/>
        <v>89.8479125</v>
      </c>
      <c r="N70" s="250">
        <f t="shared" si="1"/>
        <v>16.48248435</v>
      </c>
      <c r="O70" s="250">
        <f t="shared" si="2"/>
        <v>16.37884651</v>
      </c>
      <c r="P70" s="250" t="str">
        <f t="shared" si="3"/>
        <v>True</v>
      </c>
      <c r="Q70" s="250">
        <f t="shared" si="4"/>
        <v>16.37884651</v>
      </c>
      <c r="R70" s="250">
        <f t="shared" si="15"/>
        <v>18.94621538</v>
      </c>
      <c r="S70" s="250">
        <f t="shared" si="5"/>
        <v>0.1999366703</v>
      </c>
      <c r="T70" s="250">
        <f t="shared" si="6"/>
        <v>1.057902352</v>
      </c>
      <c r="U70" s="250">
        <f t="shared" si="7"/>
        <v>34.65746424</v>
      </c>
      <c r="V70" s="368">
        <f t="shared" si="8"/>
        <v>33.35418548</v>
      </c>
      <c r="W70" s="250" t="str">
        <f t="shared" si="9"/>
        <v>False</v>
      </c>
      <c r="X70" s="269">
        <f t="shared" si="10"/>
        <v>1.306463941</v>
      </c>
    </row>
    <row r="71" ht="12.75" customHeight="1">
      <c r="A71" s="266"/>
      <c r="I71" s="371"/>
      <c r="J71" s="250">
        <f t="shared" si="11"/>
        <v>26</v>
      </c>
      <c r="K71" s="250">
        <f t="shared" si="12"/>
        <v>10.82071591</v>
      </c>
      <c r="L71" s="250">
        <f t="shared" si="13"/>
        <v>119.6148438</v>
      </c>
      <c r="M71" s="250">
        <f t="shared" si="14"/>
        <v>98.53928019</v>
      </c>
      <c r="N71" s="250">
        <f t="shared" si="1"/>
        <v>16.96059336</v>
      </c>
      <c r="O71" s="250">
        <f t="shared" si="2"/>
        <v>16.79162136</v>
      </c>
      <c r="P71" s="250" t="str">
        <f t="shared" si="3"/>
        <v>True</v>
      </c>
      <c r="Q71" s="250">
        <f t="shared" si="4"/>
        <v>16.79162136</v>
      </c>
      <c r="R71" s="250">
        <f t="shared" si="15"/>
        <v>20.22843941</v>
      </c>
      <c r="S71" s="250">
        <f t="shared" si="5"/>
        <v>0.2071793218</v>
      </c>
      <c r="T71" s="250">
        <f t="shared" si="6"/>
        <v>1.093114202</v>
      </c>
      <c r="U71" s="250">
        <f t="shared" si="7"/>
        <v>37.00297928</v>
      </c>
      <c r="V71" s="368">
        <f t="shared" si="8"/>
        <v>34.15493704</v>
      </c>
      <c r="W71" s="250" t="str">
        <f t="shared" si="9"/>
        <v>False</v>
      </c>
      <c r="X71" s="269">
        <f t="shared" si="10"/>
        <v>1.361438301</v>
      </c>
    </row>
    <row r="72" ht="12.75" customHeight="1">
      <c r="A72" s="270"/>
      <c r="B72" s="371"/>
      <c r="C72" s="371"/>
      <c r="D72" s="371"/>
      <c r="E72" s="371"/>
      <c r="F72" s="371"/>
      <c r="G72" s="371"/>
      <c r="H72" s="371"/>
      <c r="J72" s="250">
        <f t="shared" si="11"/>
        <v>27</v>
      </c>
      <c r="K72" s="250">
        <f t="shared" si="12"/>
        <v>11.21189334</v>
      </c>
      <c r="L72" s="250">
        <f t="shared" si="13"/>
        <v>129.9796129</v>
      </c>
      <c r="M72" s="250">
        <f t="shared" si="14"/>
        <v>107.5588023</v>
      </c>
      <c r="N72" s="250">
        <f t="shared" si="1"/>
        <v>17.42689398</v>
      </c>
      <c r="O72" s="250">
        <f t="shared" si="2"/>
        <v>17.18314243</v>
      </c>
      <c r="P72" s="250" t="str">
        <f t="shared" si="3"/>
        <v>True</v>
      </c>
      <c r="Q72" s="250">
        <f t="shared" si="4"/>
        <v>17.18314243</v>
      </c>
      <c r="R72" s="250">
        <f t="shared" si="15"/>
        <v>21.52474007</v>
      </c>
      <c r="S72" s="250">
        <f t="shared" si="5"/>
        <v>0.2142913468</v>
      </c>
      <c r="T72" s="250">
        <f t="shared" si="6"/>
        <v>1.127595426</v>
      </c>
      <c r="U72" s="250">
        <f t="shared" si="7"/>
        <v>39.3742441</v>
      </c>
      <c r="V72" s="368">
        <f t="shared" si="8"/>
        <v>34.93221539</v>
      </c>
      <c r="W72" s="250" t="str">
        <f t="shared" si="9"/>
        <v>False</v>
      </c>
      <c r="X72" s="269">
        <f t="shared" si="10"/>
        <v>1.415558266</v>
      </c>
    </row>
    <row r="73" ht="12.75" customHeight="1">
      <c r="A73" s="266"/>
      <c r="J73" s="250">
        <f t="shared" si="11"/>
        <v>28</v>
      </c>
      <c r="K73" s="250">
        <f t="shared" si="12"/>
        <v>11.59598891</v>
      </c>
      <c r="L73" s="250">
        <f t="shared" si="13"/>
        <v>140.6795313</v>
      </c>
      <c r="M73" s="250">
        <f t="shared" si="14"/>
        <v>116.9010241</v>
      </c>
      <c r="N73" s="250">
        <f t="shared" si="1"/>
        <v>17.8822284</v>
      </c>
      <c r="O73" s="250">
        <f t="shared" si="2"/>
        <v>17.55547462</v>
      </c>
      <c r="P73" s="250" t="str">
        <f t="shared" si="3"/>
        <v>True</v>
      </c>
      <c r="Q73" s="250">
        <f t="shared" si="4"/>
        <v>17.55547462</v>
      </c>
      <c r="R73" s="250">
        <f t="shared" si="15"/>
        <v>22.8344919</v>
      </c>
      <c r="S73" s="250">
        <f t="shared" si="5"/>
        <v>0.2212811634</v>
      </c>
      <c r="T73" s="250">
        <f t="shared" si="6"/>
        <v>1.161395192</v>
      </c>
      <c r="U73" s="250">
        <f t="shared" si="7"/>
        <v>41.77011453</v>
      </c>
      <c r="V73" s="368">
        <f t="shared" si="8"/>
        <v>35.68780209</v>
      </c>
      <c r="W73" s="250" t="str">
        <f t="shared" si="9"/>
        <v>False</v>
      </c>
      <c r="X73" s="269">
        <f t="shared" si="10"/>
        <v>1.46887832</v>
      </c>
      <c r="Y73" s="371"/>
      <c r="Z73" s="371"/>
    </row>
    <row r="74" ht="12.75" customHeight="1">
      <c r="A74" s="266"/>
      <c r="J74" s="250">
        <f t="shared" si="11"/>
        <v>29</v>
      </c>
      <c r="K74" s="250">
        <f t="shared" si="12"/>
        <v>11.97345952</v>
      </c>
      <c r="L74" s="250">
        <f t="shared" si="13"/>
        <v>151.7089756</v>
      </c>
      <c r="M74" s="250">
        <f t="shared" si="14"/>
        <v>126.5608343</v>
      </c>
      <c r="N74" s="250">
        <f t="shared" si="1"/>
        <v>18.32734351</v>
      </c>
      <c r="O74" s="250">
        <f t="shared" si="2"/>
        <v>17.91039732</v>
      </c>
      <c r="P74" s="250" t="str">
        <f t="shared" si="3"/>
        <v>True</v>
      </c>
      <c r="Q74" s="250">
        <f t="shared" si="4"/>
        <v>17.91039732</v>
      </c>
      <c r="R74" s="250">
        <f t="shared" si="15"/>
        <v>24.15712725</v>
      </c>
      <c r="S74" s="250">
        <f t="shared" si="5"/>
        <v>0.2281562977</v>
      </c>
      <c r="T74" s="250">
        <f t="shared" si="6"/>
        <v>1.194557312</v>
      </c>
      <c r="U74" s="250">
        <f t="shared" si="7"/>
        <v>44.1895522</v>
      </c>
      <c r="V74" s="368">
        <f t="shared" si="8"/>
        <v>36.42326899</v>
      </c>
      <c r="W74" s="250" t="str">
        <f t="shared" si="9"/>
        <v>False</v>
      </c>
      <c r="X74" s="269">
        <f t="shared" si="10"/>
        <v>1.52144714</v>
      </c>
    </row>
    <row r="75" ht="12.75" customHeight="1">
      <c r="A75" s="270"/>
      <c r="B75" s="371"/>
      <c r="C75" s="371"/>
      <c r="D75" s="371"/>
      <c r="E75" s="371"/>
      <c r="I75" s="371"/>
      <c r="J75" s="371">
        <f t="shared" si="11"/>
        <v>30</v>
      </c>
      <c r="K75" s="250">
        <f t="shared" si="12"/>
        <v>12.3447136</v>
      </c>
      <c r="L75" s="250">
        <f t="shared" si="13"/>
        <v>163.0626752</v>
      </c>
      <c r="M75" s="250">
        <f t="shared" si="14"/>
        <v>136.5334288</v>
      </c>
      <c r="N75" s="250">
        <f t="shared" si="1"/>
        <v>18.76290533</v>
      </c>
      <c r="O75" s="250">
        <f t="shared" si="2"/>
        <v>18.24945452</v>
      </c>
      <c r="P75" s="250" t="str">
        <f t="shared" si="3"/>
        <v>True</v>
      </c>
      <c r="Q75" s="250">
        <f t="shared" si="4"/>
        <v>18.24945452</v>
      </c>
      <c r="R75" s="250">
        <f t="shared" si="15"/>
        <v>25.49212852</v>
      </c>
      <c r="S75" s="250">
        <f t="shared" si="5"/>
        <v>0.2349235117</v>
      </c>
      <c r="T75" s="250">
        <f t="shared" si="6"/>
        <v>1.227121025</v>
      </c>
      <c r="U75" s="250">
        <f t="shared" si="7"/>
        <v>46.6316103</v>
      </c>
      <c r="V75" s="368">
        <f t="shared" si="8"/>
        <v>37.14001088</v>
      </c>
      <c r="W75" s="250" t="str">
        <f t="shared" si="9"/>
        <v>False</v>
      </c>
      <c r="X75" s="269">
        <f t="shared" si="10"/>
        <v>1.573308441</v>
      </c>
    </row>
    <row r="76" ht="12.75" customHeight="1">
      <c r="A76" s="266"/>
      <c r="J76" s="250">
        <f t="shared" si="11"/>
        <v>31</v>
      </c>
      <c r="K76" s="250">
        <f t="shared" si="12"/>
        <v>12.71011814</v>
      </c>
      <c r="L76" s="250">
        <f t="shared" si="13"/>
        <v>174.7356754</v>
      </c>
      <c r="M76" s="250">
        <f t="shared" si="14"/>
        <v>146.81428</v>
      </c>
      <c r="N76" s="250">
        <f t="shared" si="1"/>
        <v>19.18951069</v>
      </c>
      <c r="O76" s="250">
        <f t="shared" si="2"/>
        <v>18.57399445</v>
      </c>
      <c r="P76" s="250" t="str">
        <f t="shared" si="3"/>
        <v>True</v>
      </c>
      <c r="Q76" s="250">
        <f t="shared" si="4"/>
        <v>18.57399445</v>
      </c>
      <c r="R76" s="250">
        <f t="shared" si="15"/>
        <v>26.83902166</v>
      </c>
      <c r="S76" s="250">
        <f t="shared" si="5"/>
        <v>0.241588909</v>
      </c>
      <c r="T76" s="250">
        <f t="shared" si="6"/>
        <v>1.25912164</v>
      </c>
      <c r="U76" s="250">
        <f t="shared" si="7"/>
        <v>49.09542168</v>
      </c>
      <c r="V76" s="368">
        <f t="shared" si="8"/>
        <v>37.83927185</v>
      </c>
      <c r="W76" s="250" t="str">
        <f t="shared" si="9"/>
        <v>False</v>
      </c>
      <c r="X76" s="269">
        <f t="shared" si="10"/>
        <v>1.624501663</v>
      </c>
    </row>
    <row r="77" ht="12.75" customHeight="1">
      <c r="A77" s="270"/>
      <c r="B77" s="371"/>
      <c r="C77" s="371"/>
      <c r="D77" s="371"/>
      <c r="E77" s="371"/>
      <c r="F77" s="371"/>
      <c r="G77" s="371"/>
      <c r="H77" s="371"/>
      <c r="J77" s="250">
        <f t="shared" si="11"/>
        <v>32</v>
      </c>
      <c r="K77" s="250">
        <f t="shared" si="12"/>
        <v>13.07000431</v>
      </c>
      <c r="L77" s="250">
        <f t="shared" si="13"/>
        <v>186.723306</v>
      </c>
      <c r="M77" s="250">
        <f t="shared" si="14"/>
        <v>157.3991108</v>
      </c>
      <c r="N77" s="250">
        <f t="shared" si="1"/>
        <v>19.60769689</v>
      </c>
      <c r="O77" s="250">
        <f t="shared" si="2"/>
        <v>18.8852012</v>
      </c>
      <c r="P77" s="250" t="str">
        <f t="shared" si="3"/>
        <v>True</v>
      </c>
      <c r="Q77" s="250">
        <f t="shared" si="4"/>
        <v>18.8852012</v>
      </c>
      <c r="R77" s="250">
        <f t="shared" si="15"/>
        <v>28.19737083</v>
      </c>
      <c r="S77" s="250">
        <f t="shared" si="5"/>
        <v>0.2481580215</v>
      </c>
      <c r="T77" s="250">
        <f t="shared" si="6"/>
        <v>1.290591069</v>
      </c>
      <c r="U77" s="250">
        <f t="shared" si="7"/>
        <v>51.58018904</v>
      </c>
      <c r="V77" s="368">
        <f t="shared" si="8"/>
        <v>38.52216696</v>
      </c>
      <c r="W77" s="250" t="str">
        <f t="shared" si="9"/>
        <v>False</v>
      </c>
      <c r="X77" s="269">
        <f t="shared" si="10"/>
        <v>1.675062546</v>
      </c>
    </row>
    <row r="78" ht="12.75" customHeight="1">
      <c r="A78" s="266"/>
      <c r="F78" s="371"/>
      <c r="G78" s="371"/>
      <c r="H78" s="371"/>
      <c r="J78" s="250">
        <f t="shared" si="11"/>
        <v>33</v>
      </c>
      <c r="K78" s="250">
        <f t="shared" si="12"/>
        <v>13.42467226</v>
      </c>
      <c r="L78" s="250">
        <f t="shared" si="13"/>
        <v>199.0211539</v>
      </c>
      <c r="M78" s="250">
        <f t="shared" si="14"/>
        <v>168.2838708</v>
      </c>
      <c r="N78" s="250">
        <f t="shared" si="1"/>
        <v>20.01794967</v>
      </c>
      <c r="O78" s="250">
        <f t="shared" si="2"/>
        <v>19.18412028</v>
      </c>
      <c r="P78" s="250" t="str">
        <f t="shared" si="3"/>
        <v>True</v>
      </c>
      <c r="Q78" s="250">
        <f t="shared" si="4"/>
        <v>19.18412028</v>
      </c>
      <c r="R78" s="250">
        <f t="shared" si="15"/>
        <v>29.5667738</v>
      </c>
      <c r="S78" s="250">
        <f t="shared" si="5"/>
        <v>0.2546358826</v>
      </c>
      <c r="T78" s="250">
        <f t="shared" si="6"/>
        <v>1.32155827</v>
      </c>
      <c r="U78" s="250">
        <f t="shared" si="7"/>
        <v>54.08517664</v>
      </c>
      <c r="V78" s="368">
        <f t="shared" si="8"/>
        <v>39.18970001</v>
      </c>
      <c r="W78" s="250" t="str">
        <f t="shared" si="9"/>
        <v>False</v>
      </c>
      <c r="X78" s="269">
        <f t="shared" si="10"/>
        <v>1.7250236</v>
      </c>
    </row>
    <row r="79" ht="12.75" customHeight="1">
      <c r="A79" s="266"/>
      <c r="J79" s="250">
        <f t="shared" si="11"/>
        <v>34</v>
      </c>
      <c r="K79" s="250">
        <f t="shared" si="12"/>
        <v>13.77439509</v>
      </c>
      <c r="L79" s="250">
        <f t="shared" si="13"/>
        <v>211.6250397</v>
      </c>
      <c r="M79" s="250">
        <f t="shared" si="14"/>
        <v>179.4647168</v>
      </c>
      <c r="N79" s="250">
        <f t="shared" si="1"/>
        <v>20.42070983</v>
      </c>
      <c r="O79" s="250">
        <f t="shared" si="2"/>
        <v>19.47167935</v>
      </c>
      <c r="P79" s="250" t="str">
        <f t="shared" si="3"/>
        <v>True</v>
      </c>
      <c r="Q79" s="250">
        <f t="shared" si="4"/>
        <v>19.47167935</v>
      </c>
      <c r="R79" s="250">
        <f t="shared" si="15"/>
        <v>30.94685819</v>
      </c>
      <c r="S79" s="250">
        <f t="shared" si="5"/>
        <v>0.2610270883</v>
      </c>
      <c r="T79" s="250">
        <f t="shared" si="6"/>
        <v>1.352049618</v>
      </c>
      <c r="U79" s="250">
        <f t="shared" si="7"/>
        <v>56.60970327</v>
      </c>
      <c r="V79" s="368">
        <f t="shared" si="8"/>
        <v>39.84277832</v>
      </c>
      <c r="W79" s="250" t="str">
        <f t="shared" si="9"/>
        <v>False</v>
      </c>
      <c r="X79" s="269">
        <f t="shared" si="10"/>
        <v>1.774414512</v>
      </c>
    </row>
    <row r="80" ht="12.75" customHeight="1">
      <c r="A80" s="266"/>
      <c r="I80" s="371"/>
      <c r="J80" s="371">
        <f t="shared" si="11"/>
        <v>35</v>
      </c>
      <c r="K80" s="250">
        <f t="shared" si="12"/>
        <v>14.11942214</v>
      </c>
      <c r="L80" s="250">
        <f t="shared" si="13"/>
        <v>224.5309971</v>
      </c>
      <c r="M80" s="250">
        <f t="shared" si="14"/>
        <v>190.9379945</v>
      </c>
      <c r="N80" s="250">
        <f t="shared" si="1"/>
        <v>20.81637889</v>
      </c>
      <c r="O80" s="250">
        <f t="shared" si="2"/>
        <v>19.74870525</v>
      </c>
      <c r="P80" s="250" t="str">
        <f t="shared" si="3"/>
        <v>True</v>
      </c>
      <c r="Q80" s="250">
        <f t="shared" si="4"/>
        <v>19.74870525</v>
      </c>
      <c r="R80" s="250">
        <f t="shared" si="15"/>
        <v>32.33727814</v>
      </c>
      <c r="S80" s="250">
        <f t="shared" si="5"/>
        <v>0.2673358496</v>
      </c>
      <c r="T80" s="250">
        <f t="shared" si="6"/>
        <v>1.382089217</v>
      </c>
      <c r="U80" s="250">
        <f t="shared" si="7"/>
        <v>59.15313629</v>
      </c>
      <c r="V80" s="368">
        <f t="shared" si="8"/>
        <v>40.48222512</v>
      </c>
      <c r="W80" s="250" t="str">
        <f t="shared" si="9"/>
        <v>False</v>
      </c>
      <c r="X80" s="269">
        <f t="shared" si="10"/>
        <v>1.823262478</v>
      </c>
    </row>
    <row r="81" ht="12.75" customHeight="1">
      <c r="A81" s="266"/>
      <c r="J81" s="250">
        <f t="shared" si="11"/>
        <v>36</v>
      </c>
      <c r="K81" s="250">
        <f t="shared" si="12"/>
        <v>14.45998183</v>
      </c>
      <c r="L81" s="250">
        <f t="shared" si="13"/>
        <v>237.7352545</v>
      </c>
      <c r="M81" s="250">
        <f t="shared" si="14"/>
        <v>202.7002234</v>
      </c>
      <c r="N81" s="250">
        <f t="shared" si="1"/>
        <v>21.20532374</v>
      </c>
      <c r="O81" s="250">
        <f t="shared" si="2"/>
        <v>20.01593804</v>
      </c>
      <c r="P81" s="250" t="str">
        <f t="shared" si="3"/>
        <v>True</v>
      </c>
      <c r="Q81" s="250">
        <f t="shared" si="4"/>
        <v>20.01593804</v>
      </c>
      <c r="R81" s="250">
        <f t="shared" si="15"/>
        <v>33.73771155</v>
      </c>
      <c r="S81" s="250">
        <f t="shared" si="5"/>
        <v>0.273566036</v>
      </c>
      <c r="T81" s="250">
        <f t="shared" si="6"/>
        <v>1.411699165</v>
      </c>
      <c r="U81" s="250">
        <f t="shared" si="7"/>
        <v>61.71488648</v>
      </c>
      <c r="V81" s="368">
        <f t="shared" si="8"/>
        <v>41.10878995</v>
      </c>
      <c r="W81" s="250" t="str">
        <f t="shared" si="9"/>
        <v>False</v>
      </c>
      <c r="X81" s="269">
        <f t="shared" si="10"/>
        <v>1.871592492</v>
      </c>
    </row>
    <row r="82" ht="12.75" customHeight="1">
      <c r="A82" s="270"/>
      <c r="B82" s="371"/>
      <c r="C82" s="371"/>
      <c r="D82" s="371"/>
      <c r="E82" s="371"/>
      <c r="F82" s="371"/>
      <c r="G82" s="371"/>
      <c r="H82" s="371"/>
      <c r="J82" s="250">
        <f t="shared" si="11"/>
        <v>37</v>
      </c>
      <c r="K82" s="250">
        <f t="shared" si="12"/>
        <v>14.79628408</v>
      </c>
      <c r="L82" s="250">
        <f t="shared" si="13"/>
        <v>251.2342191</v>
      </c>
      <c r="M82" s="250">
        <f t="shared" si="14"/>
        <v>214.7480826</v>
      </c>
      <c r="N82" s="250">
        <f t="shared" si="1"/>
        <v>21.58788074</v>
      </c>
      <c r="O82" s="250">
        <f t="shared" si="2"/>
        <v>20.27404271</v>
      </c>
      <c r="P82" s="250" t="str">
        <f t="shared" si="3"/>
        <v>True</v>
      </c>
      <c r="Q82" s="250">
        <f t="shared" si="4"/>
        <v>20.27404271</v>
      </c>
      <c r="R82" s="250">
        <f t="shared" si="15"/>
        <v>35.14785764</v>
      </c>
      <c r="S82" s="250">
        <f t="shared" si="5"/>
        <v>0.2797212143</v>
      </c>
      <c r="T82" s="250">
        <f t="shared" si="6"/>
        <v>1.440899786</v>
      </c>
      <c r="U82" s="250">
        <f t="shared" si="7"/>
        <v>64.29440363</v>
      </c>
      <c r="V82" s="368">
        <f t="shared" si="8"/>
        <v>41.72315747</v>
      </c>
      <c r="W82" s="250" t="str">
        <f t="shared" si="9"/>
        <v>False</v>
      </c>
      <c r="X82" s="269">
        <f t="shared" si="10"/>
        <v>1.919427595</v>
      </c>
    </row>
    <row r="83" ht="12.75" customHeight="1">
      <c r="A83" s="266"/>
      <c r="J83" s="250">
        <f t="shared" si="11"/>
        <v>38</v>
      </c>
      <c r="K83" s="250">
        <f t="shared" si="12"/>
        <v>15.12852233</v>
      </c>
      <c r="L83" s="250">
        <f t="shared" si="13"/>
        <v>265.0244626</v>
      </c>
      <c r="M83" s="250">
        <f t="shared" si="14"/>
        <v>227.0783986</v>
      </c>
      <c r="N83" s="250">
        <f t="shared" si="1"/>
        <v>21.96435912</v>
      </c>
      <c r="O83" s="250">
        <f t="shared" si="2"/>
        <v>20.523619</v>
      </c>
      <c r="P83" s="250" t="str">
        <f t="shared" si="3"/>
        <v>True</v>
      </c>
      <c r="Q83" s="250">
        <f t="shared" si="4"/>
        <v>20.523619</v>
      </c>
      <c r="R83" s="250">
        <f t="shared" si="15"/>
        <v>36.56743484</v>
      </c>
      <c r="S83" s="250">
        <f t="shared" si="5"/>
        <v>0.2858046801</v>
      </c>
      <c r="T83" s="250">
        <f t="shared" si="6"/>
        <v>1.469709819</v>
      </c>
      <c r="U83" s="250">
        <f t="shared" si="7"/>
        <v>66.89117271</v>
      </c>
      <c r="V83" s="368">
        <f t="shared" si="8"/>
        <v>42.32595501</v>
      </c>
      <c r="W83" s="250" t="str">
        <f t="shared" si="9"/>
        <v>False</v>
      </c>
      <c r="X83" s="269">
        <f t="shared" si="10"/>
        <v>1.966789079</v>
      </c>
    </row>
    <row r="84" ht="12.75" customHeight="1">
      <c r="A84" s="266"/>
      <c r="J84" s="250">
        <f t="shared" si="11"/>
        <v>39</v>
      </c>
      <c r="K84" s="250">
        <f t="shared" si="12"/>
        <v>15.45687536</v>
      </c>
      <c r="L84" s="250">
        <f t="shared" si="13"/>
        <v>279.1027088</v>
      </c>
      <c r="M84" s="250">
        <f t="shared" si="14"/>
        <v>239.6881341</v>
      </c>
      <c r="N84" s="250">
        <f t="shared" si="1"/>
        <v>22.33504394</v>
      </c>
      <c r="O84" s="250">
        <f t="shared" si="2"/>
        <v>20.76520959</v>
      </c>
      <c r="P84" s="250" t="str">
        <f t="shared" si="3"/>
        <v>True</v>
      </c>
      <c r="Q84" s="250">
        <f t="shared" si="4"/>
        <v>20.76520959</v>
      </c>
      <c r="R84" s="250">
        <f t="shared" si="15"/>
        <v>37.996179</v>
      </c>
      <c r="S84" s="250">
        <f t="shared" si="5"/>
        <v>0.2918194871</v>
      </c>
      <c r="T84" s="250">
        <f t="shared" si="6"/>
        <v>1.49814659</v>
      </c>
      <c r="U84" s="250">
        <f t="shared" si="7"/>
        <v>69.50471048</v>
      </c>
      <c r="V84" s="368">
        <f t="shared" si="8"/>
        <v>42.91775898</v>
      </c>
      <c r="W84" s="250" t="str">
        <f t="shared" si="9"/>
        <v>False</v>
      </c>
      <c r="X84" s="269">
        <f t="shared" si="10"/>
        <v>2.013696679</v>
      </c>
    </row>
    <row r="85" ht="12.75" customHeight="1">
      <c r="A85" s="266"/>
      <c r="I85" s="371"/>
      <c r="J85" s="371">
        <f t="shared" si="11"/>
        <v>40</v>
      </c>
      <c r="K85" s="250">
        <f t="shared" si="12"/>
        <v>15.78150877</v>
      </c>
      <c r="L85" s="250">
        <f t="shared" si="13"/>
        <v>293.4658219</v>
      </c>
      <c r="M85" s="250">
        <f t="shared" si="14"/>
        <v>252.5743785</v>
      </c>
      <c r="N85" s="250">
        <f t="shared" si="1"/>
        <v>22.70019867</v>
      </c>
      <c r="O85" s="250">
        <f t="shared" si="2"/>
        <v>20.99930716</v>
      </c>
      <c r="P85" s="250" t="str">
        <f t="shared" si="3"/>
        <v>True</v>
      </c>
      <c r="Q85" s="250">
        <f t="shared" si="4"/>
        <v>20.99930716</v>
      </c>
      <c r="R85" s="250">
        <f t="shared" si="15"/>
        <v>39.43384175</v>
      </c>
      <c r="S85" s="250">
        <f t="shared" si="5"/>
        <v>0.2977684707</v>
      </c>
      <c r="T85" s="250">
        <f t="shared" si="6"/>
        <v>1.526226156</v>
      </c>
      <c r="U85" s="250">
        <f t="shared" si="7"/>
        <v>72.13456263</v>
      </c>
      <c r="V85" s="368">
        <f t="shared" si="8"/>
        <v>43.49910044</v>
      </c>
      <c r="W85" s="250" t="str">
        <f t="shared" si="9"/>
        <v>False</v>
      </c>
      <c r="X85" s="269">
        <f t="shared" si="10"/>
        <v>2.060168725</v>
      </c>
    </row>
    <row r="86" ht="12.75" customHeight="1">
      <c r="A86" s="266"/>
      <c r="J86" s="250">
        <f t="shared" si="11"/>
        <v>41</v>
      </c>
      <c r="K86" s="250">
        <f t="shared" si="12"/>
        <v>16.10257634</v>
      </c>
      <c r="L86" s="250">
        <f t="shared" si="13"/>
        <v>308.1107966</v>
      </c>
      <c r="M86" s="250">
        <f t="shared" si="14"/>
        <v>265.7343385</v>
      </c>
      <c r="N86" s="250">
        <f t="shared" si="1"/>
        <v>23.0600674</v>
      </c>
      <c r="O86" s="250">
        <f t="shared" si="2"/>
        <v>21.22636028</v>
      </c>
      <c r="P86" s="250" t="str">
        <f t="shared" si="3"/>
        <v>True</v>
      </c>
      <c r="Q86" s="250">
        <f t="shared" si="4"/>
        <v>21.22636028</v>
      </c>
      <c r="R86" s="250">
        <f t="shared" si="15"/>
        <v>40.8801891</v>
      </c>
      <c r="S86" s="250">
        <f t="shared" si="5"/>
        <v>0.3036542703</v>
      </c>
      <c r="T86" s="250">
        <f t="shared" si="6"/>
        <v>1.553963435</v>
      </c>
      <c r="U86" s="250">
        <f t="shared" si="7"/>
        <v>74.78030113</v>
      </c>
      <c r="V86" s="368">
        <f t="shared" si="8"/>
        <v>44.07046987</v>
      </c>
      <c r="W86" s="250" t="str">
        <f t="shared" si="9"/>
        <v>False</v>
      </c>
      <c r="X86" s="269">
        <f t="shared" si="10"/>
        <v>2.10622228</v>
      </c>
    </row>
    <row r="87" ht="12.75" customHeight="1">
      <c r="A87" s="270"/>
      <c r="B87" s="371"/>
      <c r="C87" s="371"/>
      <c r="D87" s="371"/>
      <c r="E87" s="371"/>
      <c r="F87" s="371"/>
      <c r="G87" s="371"/>
      <c r="H87" s="371"/>
      <c r="J87" s="250">
        <f t="shared" si="11"/>
        <v>42</v>
      </c>
      <c r="K87" s="250">
        <f t="shared" si="12"/>
        <v>16.4202212</v>
      </c>
      <c r="L87" s="250">
        <f t="shared" si="13"/>
        <v>323.0347488</v>
      </c>
      <c r="M87" s="250">
        <f t="shared" si="14"/>
        <v>279.1653306</v>
      </c>
      <c r="N87" s="250">
        <f t="shared" si="1"/>
        <v>23.41487677</v>
      </c>
      <c r="O87" s="250">
        <f t="shared" si="2"/>
        <v>21.44677855</v>
      </c>
      <c r="P87" s="250" t="str">
        <f t="shared" si="3"/>
        <v>True</v>
      </c>
      <c r="Q87" s="250">
        <f t="shared" si="4"/>
        <v>21.44677855</v>
      </c>
      <c r="R87" s="250">
        <f t="shared" si="15"/>
        <v>42.33500019</v>
      </c>
      <c r="S87" s="250">
        <f t="shared" si="5"/>
        <v>0.3094793473</v>
      </c>
      <c r="T87" s="250">
        <f t="shared" si="6"/>
        <v>1.581372312</v>
      </c>
      <c r="U87" s="250">
        <f t="shared" si="7"/>
        <v>77.44152199</v>
      </c>
      <c r="V87" s="368">
        <f t="shared" si="8"/>
        <v>44.63232137</v>
      </c>
      <c r="W87" s="250" t="str">
        <f t="shared" si="9"/>
        <v>False</v>
      </c>
      <c r="X87" s="269">
        <f t="shared" si="10"/>
        <v>2.151873266</v>
      </c>
    </row>
    <row r="88" ht="12.75" customHeight="1">
      <c r="A88" s="266"/>
      <c r="J88" s="250">
        <f t="shared" si="11"/>
        <v>43</v>
      </c>
      <c r="K88" s="250">
        <f t="shared" si="12"/>
        <v>16.73457682</v>
      </c>
      <c r="L88" s="250">
        <f t="shared" si="13"/>
        <v>338.2349076</v>
      </c>
      <c r="M88" s="250">
        <f t="shared" si="14"/>
        <v>292.8647734</v>
      </c>
      <c r="N88" s="250">
        <f t="shared" si="1"/>
        <v>23.76483766</v>
      </c>
      <c r="O88" s="250">
        <f t="shared" si="2"/>
        <v>21.66093696</v>
      </c>
      <c r="P88" s="250" t="str">
        <f t="shared" si="3"/>
        <v>True</v>
      </c>
      <c r="Q88" s="250">
        <f t="shared" si="4"/>
        <v>21.66093696</v>
      </c>
      <c r="R88" s="250">
        <f t="shared" si="15"/>
        <v>43.79806623</v>
      </c>
      <c r="S88" s="250">
        <f t="shared" si="5"/>
        <v>0.315246002</v>
      </c>
      <c r="T88" s="250">
        <f t="shared" si="6"/>
        <v>1.608465742</v>
      </c>
      <c r="U88" s="250">
        <f t="shared" si="7"/>
        <v>80.11784325</v>
      </c>
      <c r="V88" s="368">
        <f t="shared" si="8"/>
        <v>45.18507626</v>
      </c>
      <c r="W88" s="250" t="str">
        <f t="shared" si="9"/>
        <v>False</v>
      </c>
      <c r="X88" s="269">
        <f t="shared" si="10"/>
        <v>2.197136568</v>
      </c>
    </row>
    <row r="89" ht="12.75" customHeight="1">
      <c r="A89" s="266"/>
      <c r="J89" s="250">
        <f t="shared" si="11"/>
        <v>44</v>
      </c>
      <c r="K89" s="250">
        <f t="shared" si="12"/>
        <v>17.04576793</v>
      </c>
      <c r="L89" s="250">
        <f t="shared" si="13"/>
        <v>353.7086076</v>
      </c>
      <c r="M89" s="250">
        <f t="shared" si="14"/>
        <v>306.8301812</v>
      </c>
      <c r="N89" s="250">
        <f t="shared" si="1"/>
        <v>24.11014673</v>
      </c>
      <c r="O89" s="250">
        <f t="shared" si="2"/>
        <v>21.86917968</v>
      </c>
      <c r="P89" s="250" t="str">
        <f t="shared" si="3"/>
        <v>True</v>
      </c>
      <c r="Q89" s="250">
        <f t="shared" si="4"/>
        <v>21.86917968</v>
      </c>
      <c r="R89" s="250">
        <f t="shared" si="15"/>
        <v>45.26918946</v>
      </c>
      <c r="S89" s="250">
        <f t="shared" si="5"/>
        <v>0.320956388</v>
      </c>
      <c r="T89" s="250">
        <f t="shared" si="6"/>
        <v>1.635255832</v>
      </c>
      <c r="U89" s="250">
        <f t="shared" si="7"/>
        <v>82.80890315</v>
      </c>
      <c r="V89" s="368">
        <f t="shared" si="8"/>
        <v>45.72912629</v>
      </c>
      <c r="W89" s="250" t="str">
        <f t="shared" si="9"/>
        <v>False</v>
      </c>
      <c r="X89" s="269">
        <f t="shared" si="10"/>
        <v>2.242026125</v>
      </c>
    </row>
    <row r="90" ht="12.75" customHeight="1">
      <c r="A90" s="266"/>
      <c r="I90" s="371"/>
      <c r="J90" s="371">
        <f t="shared" si="11"/>
        <v>45</v>
      </c>
      <c r="K90" s="250">
        <f t="shared" si="12"/>
        <v>17.35391133</v>
      </c>
      <c r="L90" s="250">
        <f t="shared" si="13"/>
        <v>369.4532819</v>
      </c>
      <c r="M90" s="250">
        <f t="shared" si="14"/>
        <v>321.0591578</v>
      </c>
      <c r="N90" s="250">
        <f t="shared" si="1"/>
        <v>24.45098764</v>
      </c>
      <c r="O90" s="250">
        <f t="shared" si="2"/>
        <v>22.07182332</v>
      </c>
      <c r="P90" s="250" t="str">
        <f t="shared" si="3"/>
        <v>True</v>
      </c>
      <c r="Q90" s="250">
        <f t="shared" si="4"/>
        <v>22.07182332</v>
      </c>
      <c r="R90" s="250">
        <f t="shared" si="15"/>
        <v>46.74818228</v>
      </c>
      <c r="S90" s="250">
        <f t="shared" si="5"/>
        <v>0.3266125253</v>
      </c>
      <c r="T90" s="250">
        <f t="shared" si="6"/>
        <v>1.66175392</v>
      </c>
      <c r="U90" s="250">
        <f t="shared" si="7"/>
        <v>85.51435855</v>
      </c>
      <c r="V90" s="368">
        <f t="shared" si="8"/>
        <v>46.26483643</v>
      </c>
      <c r="W90" s="250" t="str">
        <f t="shared" si="9"/>
        <v>False</v>
      </c>
      <c r="X90" s="269">
        <f t="shared" si="10"/>
        <v>2.286555018</v>
      </c>
    </row>
    <row r="91" ht="12.75" customHeight="1">
      <c r="A91" s="266"/>
      <c r="J91" s="250">
        <f t="shared" si="11"/>
        <v>46</v>
      </c>
      <c r="K91" s="250">
        <f t="shared" si="12"/>
        <v>17.65911652</v>
      </c>
      <c r="L91" s="250">
        <f t="shared" si="13"/>
        <v>385.4664566</v>
      </c>
      <c r="M91" s="250">
        <f t="shared" si="14"/>
        <v>335.5493913</v>
      </c>
      <c r="N91" s="250">
        <f t="shared" si="1"/>
        <v>24.7875323</v>
      </c>
      <c r="O91" s="250">
        <f t="shared" si="2"/>
        <v>22.26915982</v>
      </c>
      <c r="P91" s="250" t="str">
        <f t="shared" si="3"/>
        <v>True</v>
      </c>
      <c r="Q91" s="250">
        <f t="shared" si="4"/>
        <v>22.26915982</v>
      </c>
      <c r="R91" s="250">
        <f t="shared" si="15"/>
        <v>48.2348665</v>
      </c>
      <c r="S91" s="250">
        <f t="shared" si="5"/>
        <v>0.3322163118</v>
      </c>
      <c r="T91" s="250">
        <f t="shared" si="6"/>
        <v>1.687970638</v>
      </c>
      <c r="U91" s="250">
        <f t="shared" si="7"/>
        <v>88.23388349</v>
      </c>
      <c r="V91" s="368">
        <f t="shared" si="8"/>
        <v>46.79254736</v>
      </c>
      <c r="W91" s="250" t="str">
        <f t="shared" si="9"/>
        <v>False</v>
      </c>
      <c r="X91" s="269">
        <f t="shared" si="10"/>
        <v>2.330735542</v>
      </c>
    </row>
    <row r="92" ht="12.75" customHeight="1">
      <c r="A92" s="270"/>
      <c r="B92" s="371"/>
      <c r="C92" s="371"/>
      <c r="D92" s="371"/>
      <c r="E92" s="371"/>
      <c r="F92" s="371"/>
      <c r="G92" s="371"/>
      <c r="H92" s="371"/>
      <c r="J92" s="250">
        <f t="shared" si="11"/>
        <v>47</v>
      </c>
      <c r="K92" s="250">
        <f t="shared" si="12"/>
        <v>17.9614864</v>
      </c>
      <c r="L92" s="250">
        <f t="shared" si="13"/>
        <v>401.7457442</v>
      </c>
      <c r="M92" s="250">
        <f t="shared" si="14"/>
        <v>350.298649</v>
      </c>
      <c r="N92" s="250">
        <f t="shared" si="1"/>
        <v>25.11994186</v>
      </c>
      <c r="O92" s="250">
        <f t="shared" si="2"/>
        <v>22.46145894</v>
      </c>
      <c r="P92" s="250" t="str">
        <f t="shared" si="3"/>
        <v>True</v>
      </c>
      <c r="Q92" s="250">
        <f t="shared" si="4"/>
        <v>22.46145894</v>
      </c>
      <c r="R92" s="250">
        <f t="shared" si="15"/>
        <v>49.72907261</v>
      </c>
      <c r="S92" s="250">
        <f t="shared" si="5"/>
        <v>0.3377695332</v>
      </c>
      <c r="T92" s="250">
        <f t="shared" si="6"/>
        <v>1.713915978</v>
      </c>
      <c r="U92" s="250">
        <f t="shared" si="7"/>
        <v>90.96716789</v>
      </c>
      <c r="V92" s="368">
        <f t="shared" si="8"/>
        <v>47.31257762</v>
      </c>
      <c r="W92" s="250" t="str">
        <f t="shared" si="9"/>
        <v>False</v>
      </c>
      <c r="X92" s="269">
        <f t="shared" si="10"/>
        <v>2.374579271</v>
      </c>
    </row>
    <row r="93" ht="12.75" customHeight="1">
      <c r="A93" s="266"/>
      <c r="J93" s="250">
        <f t="shared" si="11"/>
        <v>48</v>
      </c>
      <c r="K93" s="250">
        <f t="shared" si="12"/>
        <v>18.2611178</v>
      </c>
      <c r="L93" s="250">
        <f t="shared" si="13"/>
        <v>418.2888394</v>
      </c>
      <c r="M93" s="250">
        <f t="shared" si="14"/>
        <v>365.3047725</v>
      </c>
      <c r="N93" s="250">
        <f t="shared" si="1"/>
        <v>25.44836763</v>
      </c>
      <c r="O93" s="250">
        <f t="shared" si="2"/>
        <v>22.64897042</v>
      </c>
      <c r="P93" s="250" t="str">
        <f t="shared" si="3"/>
        <v>True</v>
      </c>
      <c r="Q93" s="250">
        <f t="shared" si="4"/>
        <v>22.64897042</v>
      </c>
      <c r="R93" s="250">
        <f t="shared" si="15"/>
        <v>51.23063915</v>
      </c>
      <c r="S93" s="250">
        <f t="shared" si="5"/>
        <v>0.3432738725</v>
      </c>
      <c r="T93" s="250">
        <f t="shared" si="6"/>
        <v>1.739599341</v>
      </c>
      <c r="U93" s="250">
        <f t="shared" si="7"/>
        <v>93.71391639</v>
      </c>
      <c r="V93" s="368">
        <f t="shared" si="8"/>
        <v>47.82522558</v>
      </c>
      <c r="W93" s="250" t="str">
        <f t="shared" si="9"/>
        <v>False</v>
      </c>
      <c r="X93" s="269">
        <f t="shared" si="10"/>
        <v>2.418097117</v>
      </c>
    </row>
    <row r="94" ht="12.75" customHeight="1">
      <c r="A94" s="266"/>
      <c r="J94" s="250">
        <f t="shared" si="11"/>
        <v>49</v>
      </c>
      <c r="K94" s="250">
        <f t="shared" si="12"/>
        <v>18.55810195</v>
      </c>
      <c r="L94" s="250">
        <f t="shared" si="13"/>
        <v>435.0935136</v>
      </c>
      <c r="M94" s="250">
        <f t="shared" si="14"/>
        <v>380.5656739</v>
      </c>
      <c r="N94" s="250">
        <f t="shared" si="1"/>
        <v>25.77295189</v>
      </c>
      <c r="O94" s="250">
        <f t="shared" si="2"/>
        <v>22.83192592</v>
      </c>
      <c r="P94" s="250" t="str">
        <f t="shared" si="3"/>
        <v>True</v>
      </c>
      <c r="Q94" s="250">
        <f t="shared" si="4"/>
        <v>22.83192592</v>
      </c>
      <c r="R94" s="250">
        <f t="shared" si="15"/>
        <v>52.73941213</v>
      </c>
      <c r="S94" s="250">
        <f t="shared" si="5"/>
        <v>0.3487309181</v>
      </c>
      <c r="T94" s="250">
        <f t="shared" si="6"/>
        <v>1.765029587</v>
      </c>
      <c r="U94" s="250">
        <f t="shared" si="7"/>
        <v>96.4738473</v>
      </c>
      <c r="V94" s="368">
        <f t="shared" si="8"/>
        <v>48.33077115</v>
      </c>
      <c r="W94" s="250" t="str">
        <f t="shared" si="9"/>
        <v>False</v>
      </c>
      <c r="X94" s="269">
        <f t="shared" si="10"/>
        <v>2.461299384</v>
      </c>
    </row>
    <row r="95" ht="12.75" customHeight="1">
      <c r="A95" s="266"/>
      <c r="I95" s="371"/>
      <c r="J95" s="371">
        <f t="shared" si="11"/>
        <v>50</v>
      </c>
      <c r="K95" s="250">
        <f t="shared" si="12"/>
        <v>18.85252496</v>
      </c>
      <c r="L95" s="250">
        <f t="shared" si="13"/>
        <v>452.157611</v>
      </c>
      <c r="M95" s="250">
        <f t="shared" si="14"/>
        <v>396.0793315</v>
      </c>
      <c r="N95" s="250">
        <f t="shared" si="1"/>
        <v>26.09382867</v>
      </c>
      <c r="O95" s="250">
        <f t="shared" si="2"/>
        <v>23.01054073</v>
      </c>
      <c r="P95" s="250" t="str">
        <f t="shared" si="3"/>
        <v>True</v>
      </c>
      <c r="Q95" s="250">
        <f t="shared" si="4"/>
        <v>23.01054073</v>
      </c>
      <c r="R95" s="250">
        <f t="shared" si="15"/>
        <v>54.2552445</v>
      </c>
      <c r="S95" s="250">
        <f t="shared" si="5"/>
        <v>0.3541421711</v>
      </c>
      <c r="T95" s="250">
        <f t="shared" si="6"/>
        <v>1.790215075</v>
      </c>
      <c r="U95" s="250">
        <f t="shared" si="7"/>
        <v>99.24669165</v>
      </c>
      <c r="V95" s="368">
        <f t="shared" si="8"/>
        <v>48.82947735</v>
      </c>
      <c r="W95" s="250" t="str">
        <f t="shared" si="9"/>
        <v>False</v>
      </c>
      <c r="X95" s="269">
        <f t="shared" si="10"/>
        <v>2.504195815</v>
      </c>
    </row>
    <row r="96" ht="12.75" customHeight="1">
      <c r="A96" s="266"/>
      <c r="J96" s="250">
        <f t="shared" si="11"/>
        <v>51</v>
      </c>
      <c r="K96" s="250">
        <f t="shared" si="12"/>
        <v>19.14446821</v>
      </c>
      <c r="L96" s="250">
        <f t="shared" si="13"/>
        <v>469.4790442</v>
      </c>
      <c r="M96" s="250">
        <f t="shared" si="14"/>
        <v>411.8437865</v>
      </c>
      <c r="N96" s="250">
        <f t="shared" si="1"/>
        <v>26.41112434</v>
      </c>
      <c r="O96" s="250">
        <f t="shared" si="2"/>
        <v>23.1850153</v>
      </c>
      <c r="P96" s="250" t="str">
        <f t="shared" si="3"/>
        <v>True</v>
      </c>
      <c r="Q96" s="250">
        <f t="shared" si="4"/>
        <v>23.1850153</v>
      </c>
      <c r="R96" s="250">
        <f t="shared" si="15"/>
        <v>55.77799571</v>
      </c>
      <c r="S96" s="250">
        <f t="shared" si="5"/>
        <v>0.359509052</v>
      </c>
      <c r="T96" s="250">
        <f t="shared" si="6"/>
        <v>1.815163708</v>
      </c>
      <c r="U96" s="250">
        <f t="shared" si="7"/>
        <v>102.0321923</v>
      </c>
      <c r="V96" s="368">
        <f t="shared" si="8"/>
        <v>49.32159165</v>
      </c>
      <c r="W96" s="250" t="str">
        <f t="shared" si="9"/>
        <v>False</v>
      </c>
      <c r="X96" s="269">
        <f t="shared" si="10"/>
        <v>2.546795633</v>
      </c>
    </row>
    <row r="97" ht="12.75" customHeight="1">
      <c r="A97" s="270"/>
      <c r="B97" s="371"/>
      <c r="C97" s="371"/>
      <c r="D97" s="371"/>
      <c r="E97" s="371"/>
      <c r="F97" s="371"/>
      <c r="G97" s="371"/>
      <c r="H97" s="371"/>
      <c r="J97" s="250">
        <f t="shared" si="11"/>
        <v>52</v>
      </c>
      <c r="K97" s="250">
        <f t="shared" si="12"/>
        <v>19.4340087</v>
      </c>
      <c r="L97" s="250">
        <f t="shared" si="13"/>
        <v>487.0557909</v>
      </c>
      <c r="M97" s="250">
        <f t="shared" si="14"/>
        <v>427.8571396</v>
      </c>
      <c r="N97" s="250">
        <f t="shared" si="1"/>
        <v>26.72495827</v>
      </c>
      <c r="O97" s="250">
        <f t="shared" si="2"/>
        <v>23.35553649</v>
      </c>
      <c r="P97" s="250" t="str">
        <f t="shared" si="3"/>
        <v>True</v>
      </c>
      <c r="Q97" s="250">
        <f t="shared" si="4"/>
        <v>23.35553649</v>
      </c>
      <c r="R97" s="250">
        <f t="shared" si="15"/>
        <v>57.30753125</v>
      </c>
      <c r="S97" s="250">
        <f t="shared" si="5"/>
        <v>0.3648329069</v>
      </c>
      <c r="T97" s="250">
        <f t="shared" si="6"/>
        <v>1.839882961</v>
      </c>
      <c r="U97" s="250">
        <f t="shared" si="7"/>
        <v>104.8301032</v>
      </c>
      <c r="V97" s="368">
        <f t="shared" si="8"/>
        <v>49.80734725</v>
      </c>
      <c r="W97" s="250" t="str">
        <f t="shared" si="9"/>
        <v>False</v>
      </c>
      <c r="X97" s="269">
        <f t="shared" si="10"/>
        <v>2.589107585</v>
      </c>
    </row>
    <row r="98" ht="12.75" customHeight="1">
      <c r="A98" s="266"/>
      <c r="J98" s="250">
        <f t="shared" si="11"/>
        <v>53</v>
      </c>
      <c r="K98" s="250">
        <f t="shared" si="12"/>
        <v>19.72121939</v>
      </c>
      <c r="L98" s="250">
        <f t="shared" si="13"/>
        <v>504.8858902</v>
      </c>
      <c r="M98" s="250">
        <f t="shared" si="14"/>
        <v>444.1175478</v>
      </c>
      <c r="N98" s="250">
        <f t="shared" si="1"/>
        <v>27.03544333</v>
      </c>
      <c r="O98" s="250">
        <f t="shared" si="2"/>
        <v>23.52227887</v>
      </c>
      <c r="P98" s="250" t="str">
        <f t="shared" si="3"/>
        <v>True</v>
      </c>
      <c r="Q98" s="250">
        <f t="shared" si="4"/>
        <v>23.52227887</v>
      </c>
      <c r="R98" s="250">
        <f t="shared" si="15"/>
        <v>58.84372225</v>
      </c>
      <c r="S98" s="250">
        <f t="shared" si="5"/>
        <v>0.3701150125</v>
      </c>
      <c r="T98" s="250">
        <f t="shared" si="6"/>
        <v>1.864379916</v>
      </c>
      <c r="U98" s="250">
        <f t="shared" si="7"/>
        <v>107.6401887</v>
      </c>
      <c r="V98" s="368">
        <f t="shared" si="8"/>
        <v>50.2869642</v>
      </c>
      <c r="W98" s="250" t="str">
        <f t="shared" si="9"/>
        <v>False</v>
      </c>
      <c r="X98" s="269">
        <f t="shared" si="10"/>
        <v>2.631139968</v>
      </c>
    </row>
    <row r="99" ht="12.75" customHeight="1">
      <c r="A99" s="266"/>
      <c r="J99" s="250">
        <f t="shared" si="11"/>
        <v>54</v>
      </c>
      <c r="K99" s="250">
        <f t="shared" si="12"/>
        <v>20.0061695</v>
      </c>
      <c r="L99" s="250">
        <f t="shared" si="13"/>
        <v>522.9674395</v>
      </c>
      <c r="M99" s="250">
        <f t="shared" si="14"/>
        <v>460.6232216</v>
      </c>
      <c r="N99" s="250">
        <f t="shared" si="1"/>
        <v>27.34268636</v>
      </c>
      <c r="O99" s="250">
        <f t="shared" si="2"/>
        <v>23.68540568</v>
      </c>
      <c r="P99" s="250" t="str">
        <f t="shared" si="3"/>
        <v>True</v>
      </c>
      <c r="Q99" s="250">
        <f t="shared" si="4"/>
        <v>23.68540568</v>
      </c>
      <c r="R99" s="250">
        <f t="shared" si="15"/>
        <v>60.38644516</v>
      </c>
      <c r="S99" s="250">
        <f t="shared" si="5"/>
        <v>0.3753565816</v>
      </c>
      <c r="T99" s="250">
        <f t="shared" si="6"/>
        <v>1.888661292</v>
      </c>
      <c r="U99" s="250">
        <f t="shared" si="7"/>
        <v>110.4622227</v>
      </c>
      <c r="V99" s="368">
        <f t="shared" si="8"/>
        <v>50.76065038</v>
      </c>
      <c r="W99" s="250" t="str">
        <f t="shared" si="9"/>
        <v>False</v>
      </c>
      <c r="X99" s="269">
        <f t="shared" si="10"/>
        <v>2.672900668</v>
      </c>
    </row>
    <row r="100" ht="12.75" customHeight="1">
      <c r="A100" s="266"/>
      <c r="I100" s="371"/>
      <c r="J100" s="371">
        <f t="shared" si="11"/>
        <v>55</v>
      </c>
      <c r="K100" s="250">
        <f t="shared" si="12"/>
        <v>20.28892474</v>
      </c>
      <c r="L100" s="250">
        <f t="shared" si="13"/>
        <v>541.2985915</v>
      </c>
      <c r="M100" s="250">
        <f t="shared" si="14"/>
        <v>477.3724224</v>
      </c>
      <c r="N100" s="250">
        <f t="shared" si="1"/>
        <v>27.64678865</v>
      </c>
      <c r="O100" s="250">
        <f t="shared" si="2"/>
        <v>23.84506986</v>
      </c>
      <c r="P100" s="250" t="str">
        <f t="shared" si="3"/>
        <v>True</v>
      </c>
      <c r="Q100" s="250">
        <f t="shared" si="4"/>
        <v>23.84506986</v>
      </c>
      <c r="R100" s="250">
        <f t="shared" si="15"/>
        <v>61.93558138</v>
      </c>
      <c r="S100" s="250">
        <f t="shared" si="5"/>
        <v>0.380558767</v>
      </c>
      <c r="T100" s="250">
        <f t="shared" si="6"/>
        <v>1.912733467</v>
      </c>
      <c r="U100" s="250">
        <f t="shared" si="7"/>
        <v>113.2959883</v>
      </c>
      <c r="V100" s="368">
        <f t="shared" si="8"/>
        <v>51.2286024</v>
      </c>
      <c r="W100" s="250" t="str">
        <f t="shared" si="9"/>
        <v>False</v>
      </c>
      <c r="X100" s="269">
        <f t="shared" si="10"/>
        <v>2.714397188</v>
      </c>
    </row>
    <row r="101" ht="12.75" customHeight="1">
      <c r="A101" s="266"/>
      <c r="J101" s="250">
        <f t="shared" si="11"/>
        <v>56</v>
      </c>
      <c r="K101" s="250">
        <f t="shared" si="12"/>
        <v>20.56954761</v>
      </c>
      <c r="L101" s="250">
        <f t="shared" si="13"/>
        <v>559.8775514</v>
      </c>
      <c r="M101" s="250">
        <f t="shared" si="14"/>
        <v>494.3634602</v>
      </c>
      <c r="N101" s="250">
        <f t="shared" si="1"/>
        <v>27.94784631</v>
      </c>
      <c r="O101" s="250">
        <f t="shared" si="2"/>
        <v>24.00141486</v>
      </c>
      <c r="P101" s="250" t="str">
        <f t="shared" si="3"/>
        <v>True</v>
      </c>
      <c r="Q101" s="250">
        <f t="shared" si="4"/>
        <v>24.00141486</v>
      </c>
      <c r="R101" s="250">
        <f t="shared" si="15"/>
        <v>63.49101699</v>
      </c>
      <c r="S101" s="250">
        <f t="shared" si="5"/>
        <v>0.385722666</v>
      </c>
      <c r="T101" s="250">
        <f t="shared" si="6"/>
        <v>1.936602505</v>
      </c>
      <c r="U101" s="250">
        <f t="shared" si="7"/>
        <v>116.1412771</v>
      </c>
      <c r="V101" s="368">
        <f t="shared" si="8"/>
        <v>51.6910065</v>
      </c>
      <c r="W101" s="250" t="str">
        <f t="shared" si="9"/>
        <v>False</v>
      </c>
      <c r="X101" s="269">
        <f t="shared" si="10"/>
        <v>2.755636672</v>
      </c>
    </row>
    <row r="102" ht="12.75" customHeight="1">
      <c r="A102" s="270"/>
      <c r="B102" s="371"/>
      <c r="C102" s="371"/>
      <c r="D102" s="371"/>
      <c r="E102" s="371"/>
      <c r="F102" s="371"/>
      <c r="G102" s="371"/>
      <c r="H102" s="371"/>
      <c r="J102" s="250">
        <f t="shared" si="11"/>
        <v>57</v>
      </c>
      <c r="K102" s="250">
        <f t="shared" si="12"/>
        <v>20.84809758</v>
      </c>
      <c r="L102" s="250">
        <f t="shared" si="13"/>
        <v>578.7025748</v>
      </c>
      <c r="M102" s="250">
        <f t="shared" si="14"/>
        <v>511.5946908</v>
      </c>
      <c r="N102" s="250">
        <f t="shared" si="1"/>
        <v>28.24595064</v>
      </c>
      <c r="O102" s="250">
        <f t="shared" si="2"/>
        <v>24.15457542</v>
      </c>
      <c r="P102" s="250" t="str">
        <f t="shared" si="3"/>
        <v>True</v>
      </c>
      <c r="Q102" s="250">
        <f t="shared" si="4"/>
        <v>24.15457542</v>
      </c>
      <c r="R102" s="250">
        <f t="shared" si="15"/>
        <v>65.05264244</v>
      </c>
      <c r="S102" s="250">
        <f t="shared" si="5"/>
        <v>0.3908493241</v>
      </c>
      <c r="T102" s="250">
        <f t="shared" si="6"/>
        <v>1.960274176</v>
      </c>
      <c r="U102" s="250">
        <f t="shared" si="7"/>
        <v>118.9978887</v>
      </c>
      <c r="V102" s="368">
        <f t="shared" si="8"/>
        <v>52.14803921</v>
      </c>
      <c r="W102" s="250" t="str">
        <f t="shared" si="9"/>
        <v>False</v>
      </c>
      <c r="X102" s="269">
        <f t="shared" si="10"/>
        <v>2.796625928</v>
      </c>
    </row>
    <row r="103" ht="12.75" customHeight="1">
      <c r="A103" s="266"/>
      <c r="J103" s="250">
        <f t="shared" si="11"/>
        <v>58</v>
      </c>
      <c r="K103" s="250">
        <f t="shared" si="12"/>
        <v>21.12463131</v>
      </c>
      <c r="L103" s="250">
        <f t="shared" si="13"/>
        <v>597.7719645</v>
      </c>
      <c r="M103" s="250">
        <f t="shared" si="14"/>
        <v>529.064514</v>
      </c>
      <c r="N103" s="250">
        <f t="shared" si="1"/>
        <v>28.54118844</v>
      </c>
      <c r="O103" s="250">
        <f t="shared" si="2"/>
        <v>24.30467824</v>
      </c>
      <c r="P103" s="250" t="str">
        <f t="shared" si="3"/>
        <v>True</v>
      </c>
      <c r="Q103" s="250">
        <f t="shared" si="4"/>
        <v>24.30467824</v>
      </c>
      <c r="R103" s="250">
        <f t="shared" si="15"/>
        <v>66.62035234</v>
      </c>
      <c r="S103" s="250">
        <f t="shared" si="5"/>
        <v>0.3959397383</v>
      </c>
      <c r="T103" s="250">
        <f t="shared" si="6"/>
        <v>1.983753976</v>
      </c>
      <c r="U103" s="250">
        <f t="shared" si="7"/>
        <v>121.8656303</v>
      </c>
      <c r="V103" s="368">
        <f t="shared" si="8"/>
        <v>52.59986808</v>
      </c>
      <c r="W103" s="250" t="str">
        <f t="shared" si="9"/>
        <v>False</v>
      </c>
      <c r="X103" s="269">
        <f t="shared" si="10"/>
        <v>2.837371453</v>
      </c>
    </row>
    <row r="104" ht="12.75" customHeight="1">
      <c r="A104" s="266"/>
      <c r="J104" s="250">
        <f t="shared" si="11"/>
        <v>59</v>
      </c>
      <c r="K104" s="250">
        <f t="shared" si="12"/>
        <v>21.39920283</v>
      </c>
      <c r="L104" s="250">
        <f t="shared" si="13"/>
        <v>617.0840692</v>
      </c>
      <c r="M104" s="250">
        <f t="shared" si="14"/>
        <v>546.7713717</v>
      </c>
      <c r="N104" s="250">
        <f t="shared" si="1"/>
        <v>28.83364237</v>
      </c>
      <c r="O104" s="250">
        <f t="shared" si="2"/>
        <v>24.45184263</v>
      </c>
      <c r="P104" s="250" t="str">
        <f t="shared" si="3"/>
        <v>True</v>
      </c>
      <c r="Q104" s="250">
        <f t="shared" si="4"/>
        <v>24.45184263</v>
      </c>
      <c r="R104" s="250">
        <f t="shared" si="15"/>
        <v>68.19404516</v>
      </c>
      <c r="S104" s="250">
        <f t="shared" si="5"/>
        <v>0.4009948601</v>
      </c>
      <c r="T104" s="250">
        <f t="shared" si="6"/>
        <v>2.007047144</v>
      </c>
      <c r="U104" s="250">
        <f t="shared" si="7"/>
        <v>124.7443161</v>
      </c>
      <c r="V104" s="368">
        <f t="shared" si="8"/>
        <v>53.04665231</v>
      </c>
      <c r="W104" s="250" t="str">
        <f t="shared" si="9"/>
        <v>False</v>
      </c>
      <c r="X104" s="269">
        <f t="shared" si="10"/>
        <v>2.877879454</v>
      </c>
    </row>
    <row r="105" ht="12.75" customHeight="1">
      <c r="A105" s="266"/>
      <c r="I105" s="371"/>
      <c r="J105" s="371">
        <f t="shared" si="11"/>
        <v>60</v>
      </c>
      <c r="K105" s="250">
        <f t="shared" si="12"/>
        <v>21.67186372</v>
      </c>
      <c r="L105" s="250">
        <f t="shared" si="13"/>
        <v>636.6372806</v>
      </c>
      <c r="M105" s="250">
        <f t="shared" si="14"/>
        <v>564.7137456</v>
      </c>
      <c r="N105" s="250">
        <f t="shared" si="1"/>
        <v>29.12339116</v>
      </c>
      <c r="O105" s="250">
        <f t="shared" si="2"/>
        <v>24.59618109</v>
      </c>
      <c r="P105" s="250" t="str">
        <f t="shared" si="3"/>
        <v>True</v>
      </c>
      <c r="Q105" s="250">
        <f t="shared" si="4"/>
        <v>24.59618109</v>
      </c>
      <c r="R105" s="250">
        <f t="shared" si="15"/>
        <v>69.77362309</v>
      </c>
      <c r="S105" s="250">
        <f t="shared" si="5"/>
        <v>0.4060155989</v>
      </c>
      <c r="T105" s="250">
        <f t="shared" si="6"/>
        <v>2.030158683</v>
      </c>
      <c r="U105" s="250">
        <f t="shared" si="7"/>
        <v>127.6337674</v>
      </c>
      <c r="V105" s="368">
        <f t="shared" si="8"/>
        <v>53.48854329</v>
      </c>
      <c r="W105" s="250" t="str">
        <f t="shared" si="9"/>
        <v>False</v>
      </c>
      <c r="X105" s="269">
        <f t="shared" si="10"/>
        <v>2.918155861</v>
      </c>
    </row>
    <row r="106" ht="12.75" customHeight="1">
      <c r="A106" s="266"/>
      <c r="J106" s="250">
        <f t="shared" si="11"/>
        <v>61</v>
      </c>
      <c r="K106" s="250">
        <f t="shared" si="12"/>
        <v>21.94266325</v>
      </c>
      <c r="L106" s="250">
        <f t="shared" si="13"/>
        <v>656.430032</v>
      </c>
      <c r="M106" s="250">
        <f t="shared" si="14"/>
        <v>582.890156</v>
      </c>
      <c r="N106" s="250">
        <f t="shared" si="1"/>
        <v>29.41050988</v>
      </c>
      <c r="O106" s="250">
        <f t="shared" si="2"/>
        <v>24.73779975</v>
      </c>
      <c r="P106" s="250" t="str">
        <f t="shared" si="3"/>
        <v>True</v>
      </c>
      <c r="Q106" s="250">
        <f t="shared" si="4"/>
        <v>24.73779975</v>
      </c>
      <c r="R106" s="250">
        <f t="shared" si="15"/>
        <v>71.35899175</v>
      </c>
      <c r="S106" s="250">
        <f t="shared" si="5"/>
        <v>0.4110028238</v>
      </c>
      <c r="T106" s="250">
        <f t="shared" si="6"/>
        <v>2.053093368</v>
      </c>
      <c r="U106" s="250">
        <f t="shared" si="7"/>
        <v>130.5338114</v>
      </c>
      <c r="V106" s="368">
        <f t="shared" si="8"/>
        <v>53.92568513</v>
      </c>
      <c r="W106" s="250" t="str">
        <f t="shared" si="9"/>
        <v>False</v>
      </c>
      <c r="X106" s="269">
        <f t="shared" si="10"/>
        <v>2.958206348</v>
      </c>
    </row>
    <row r="107" ht="12.75" customHeight="1">
      <c r="A107" s="270"/>
      <c r="B107" s="371"/>
      <c r="C107" s="371"/>
      <c r="D107" s="371"/>
      <c r="E107" s="371"/>
      <c r="F107" s="371"/>
      <c r="G107" s="371"/>
      <c r="H107" s="371"/>
      <c r="J107" s="250">
        <f t="shared" si="11"/>
        <v>62</v>
      </c>
      <c r="K107" s="250">
        <f t="shared" si="12"/>
        <v>22.21164852</v>
      </c>
      <c r="L107" s="250">
        <f t="shared" si="13"/>
        <v>676.4607963</v>
      </c>
      <c r="M107" s="250">
        <f t="shared" si="14"/>
        <v>601.2991596</v>
      </c>
      <c r="N107" s="250">
        <f t="shared" si="1"/>
        <v>29.69507022</v>
      </c>
      <c r="O107" s="250">
        <f t="shared" si="2"/>
        <v>24.87679892</v>
      </c>
      <c r="P107" s="250" t="str">
        <f t="shared" si="3"/>
        <v>True</v>
      </c>
      <c r="Q107" s="250">
        <f t="shared" si="4"/>
        <v>24.87679892</v>
      </c>
      <c r="R107" s="250">
        <f t="shared" si="15"/>
        <v>72.95006009</v>
      </c>
      <c r="S107" s="250">
        <f t="shared" si="5"/>
        <v>0.4159573671</v>
      </c>
      <c r="T107" s="250">
        <f t="shared" si="6"/>
        <v>2.075855765</v>
      </c>
      <c r="U107" s="250">
        <f t="shared" si="7"/>
        <v>133.4442815</v>
      </c>
      <c r="V107" s="368">
        <f t="shared" si="8"/>
        <v>54.35821515</v>
      </c>
      <c r="W107" s="250" t="str">
        <f t="shared" si="9"/>
        <v>False</v>
      </c>
      <c r="X107" s="269">
        <f t="shared" si="10"/>
        <v>2.99803635</v>
      </c>
    </row>
    <row r="108" ht="12.75" customHeight="1">
      <c r="A108" s="266"/>
      <c r="J108" s="250">
        <f t="shared" si="11"/>
        <v>63</v>
      </c>
      <c r="K108" s="250">
        <f t="shared" si="12"/>
        <v>22.47886462</v>
      </c>
      <c r="L108" s="250">
        <f t="shared" si="13"/>
        <v>696.7280843</v>
      </c>
      <c r="M108" s="250">
        <f t="shared" si="14"/>
        <v>619.9393481</v>
      </c>
      <c r="N108" s="250">
        <f t="shared" si="1"/>
        <v>29.97714065</v>
      </c>
      <c r="O108" s="250">
        <f t="shared" si="2"/>
        <v>25.01327345</v>
      </c>
      <c r="P108" s="250" t="str">
        <f t="shared" si="3"/>
        <v>True</v>
      </c>
      <c r="Q108" s="250">
        <f t="shared" si="4"/>
        <v>25.01327345</v>
      </c>
      <c r="R108" s="250">
        <f t="shared" si="15"/>
        <v>74.54674015</v>
      </c>
      <c r="S108" s="250">
        <f t="shared" si="5"/>
        <v>0.4208800254</v>
      </c>
      <c r="T108" s="250">
        <f t="shared" si="6"/>
        <v>2.098450243</v>
      </c>
      <c r="U108" s="250">
        <f t="shared" si="7"/>
        <v>136.3650169</v>
      </c>
      <c r="V108" s="368">
        <f t="shared" si="8"/>
        <v>54.78626428</v>
      </c>
      <c r="W108" s="250" t="str">
        <f t="shared" si="9"/>
        <v>False</v>
      </c>
      <c r="X108" s="269">
        <f t="shared" si="10"/>
        <v>3.037651074</v>
      </c>
    </row>
    <row r="109" ht="12.75" customHeight="1">
      <c r="A109" s="266"/>
      <c r="J109" s="250">
        <f t="shared" si="11"/>
        <v>64</v>
      </c>
      <c r="K109" s="250">
        <f t="shared" si="12"/>
        <v>22.74435474</v>
      </c>
      <c r="L109" s="250">
        <f t="shared" si="13"/>
        <v>717.230443</v>
      </c>
      <c r="M109" s="250">
        <f t="shared" si="14"/>
        <v>638.8093471</v>
      </c>
      <c r="N109" s="250">
        <f t="shared" si="1"/>
        <v>30.25678661</v>
      </c>
      <c r="O109" s="250">
        <f t="shared" si="2"/>
        <v>25.14731315</v>
      </c>
      <c r="P109" s="250" t="str">
        <f t="shared" si="3"/>
        <v>True</v>
      </c>
      <c r="Q109" s="250">
        <f t="shared" si="4"/>
        <v>25.14731315</v>
      </c>
      <c r="R109" s="250">
        <f t="shared" si="15"/>
        <v>76.14894692</v>
      </c>
      <c r="S109" s="250">
        <f t="shared" si="5"/>
        <v>0.4257715625</v>
      </c>
      <c r="T109" s="250">
        <f t="shared" si="6"/>
        <v>2.120880985</v>
      </c>
      <c r="U109" s="250">
        <f t="shared" si="7"/>
        <v>139.2958621</v>
      </c>
      <c r="V109" s="368">
        <f t="shared" si="8"/>
        <v>55.20995753</v>
      </c>
      <c r="W109" s="250" t="str">
        <f t="shared" si="9"/>
        <v>False</v>
      </c>
      <c r="X109" s="269">
        <f t="shared" si="10"/>
        <v>3.077055513</v>
      </c>
    </row>
    <row r="110" ht="12.75" customHeight="1">
      <c r="A110" s="266"/>
      <c r="I110" s="371"/>
      <c r="J110" s="371">
        <f t="shared" si="11"/>
        <v>65</v>
      </c>
      <c r="K110" s="250">
        <f t="shared" si="12"/>
        <v>23.00816026</v>
      </c>
      <c r="L110" s="250">
        <f t="shared" si="13"/>
        <v>737.9664542</v>
      </c>
      <c r="M110" s="250">
        <f t="shared" si="14"/>
        <v>657.9078141</v>
      </c>
      <c r="N110" s="250">
        <f t="shared" si="1"/>
        <v>30.53407074</v>
      </c>
      <c r="O110" s="250">
        <f t="shared" si="2"/>
        <v>25.27900313</v>
      </c>
      <c r="P110" s="250" t="str">
        <f t="shared" si="3"/>
        <v>True</v>
      </c>
      <c r="Q110" s="250">
        <f t="shared" si="4"/>
        <v>25.27900313</v>
      </c>
      <c r="R110" s="250">
        <f t="shared" si="15"/>
        <v>77.75659822</v>
      </c>
      <c r="S110" s="250">
        <f t="shared" si="5"/>
        <v>0.4306327112</v>
      </c>
      <c r="T110" s="250">
        <f t="shared" si="6"/>
        <v>2.143151999</v>
      </c>
      <c r="U110" s="250">
        <f t="shared" si="7"/>
        <v>142.2366667</v>
      </c>
      <c r="V110" s="368">
        <f t="shared" si="8"/>
        <v>55.62941427</v>
      </c>
      <c r="W110" s="250" t="str">
        <f t="shared" si="9"/>
        <v>False</v>
      </c>
      <c r="X110" s="269">
        <f t="shared" si="10"/>
        <v>3.116254459</v>
      </c>
    </row>
    <row r="111" ht="12.75" customHeight="1">
      <c r="A111" s="266"/>
      <c r="J111" s="250">
        <f t="shared" si="11"/>
        <v>66</v>
      </c>
      <c r="K111" s="250">
        <f t="shared" si="12"/>
        <v>23.27032087</v>
      </c>
      <c r="L111" s="250">
        <f t="shared" si="13"/>
        <v>758.9347332</v>
      </c>
      <c r="M111" s="250">
        <f t="shared" si="14"/>
        <v>677.2334379</v>
      </c>
      <c r="N111" s="250">
        <f t="shared" si="1"/>
        <v>30.80905304</v>
      </c>
      <c r="O111" s="250">
        <f t="shared" si="2"/>
        <v>25.40842411</v>
      </c>
      <c r="P111" s="250" t="str">
        <f t="shared" si="3"/>
        <v>True</v>
      </c>
      <c r="Q111" s="250">
        <f t="shared" si="4"/>
        <v>25.40842411</v>
      </c>
      <c r="R111" s="250">
        <f t="shared" si="15"/>
        <v>79.36961451</v>
      </c>
      <c r="S111" s="250">
        <f t="shared" si="5"/>
        <v>0.4354641746</v>
      </c>
      <c r="T111" s="250">
        <f t="shared" si="6"/>
        <v>2.165267129</v>
      </c>
      <c r="U111" s="250">
        <f t="shared" si="7"/>
        <v>145.1872852</v>
      </c>
      <c r="V111" s="368">
        <f t="shared" si="8"/>
        <v>56.04474865</v>
      </c>
      <c r="W111" s="250" t="str">
        <f t="shared" si="9"/>
        <v>False</v>
      </c>
      <c r="X111" s="269">
        <f t="shared" si="10"/>
        <v>3.155252516</v>
      </c>
    </row>
    <row r="112" ht="12.75" customHeight="1">
      <c r="A112" s="270"/>
      <c r="B112" s="371"/>
      <c r="C112" s="371"/>
      <c r="D112" s="371"/>
      <c r="E112" s="371"/>
      <c r="F112" s="371"/>
      <c r="G112" s="371"/>
      <c r="H112" s="371"/>
      <c r="J112" s="250">
        <f t="shared" si="11"/>
        <v>67</v>
      </c>
      <c r="K112" s="250">
        <f t="shared" si="12"/>
        <v>23.53087468</v>
      </c>
      <c r="L112" s="250">
        <f t="shared" si="13"/>
        <v>780.1339271</v>
      </c>
      <c r="M112" s="250">
        <f t="shared" si="14"/>
        <v>696.7849368</v>
      </c>
      <c r="N112" s="250">
        <f t="shared" si="1"/>
        <v>31.08179097</v>
      </c>
      <c r="O112" s="250">
        <f t="shared" si="2"/>
        <v>25.53565276</v>
      </c>
      <c r="P112" s="250" t="str">
        <f t="shared" si="3"/>
        <v>True</v>
      </c>
      <c r="Q112" s="250">
        <f t="shared" si="4"/>
        <v>25.53565276</v>
      </c>
      <c r="R112" s="250">
        <f t="shared" si="15"/>
        <v>80.98791878</v>
      </c>
      <c r="S112" s="250">
        <f t="shared" si="5"/>
        <v>0.4402666283</v>
      </c>
      <c r="T112" s="250">
        <f t="shared" si="6"/>
        <v>2.187230064</v>
      </c>
      <c r="U112" s="250">
        <f t="shared" si="7"/>
        <v>148.1475768</v>
      </c>
      <c r="V112" s="368">
        <f t="shared" si="8"/>
        <v>56.45606987</v>
      </c>
      <c r="W112" s="250" t="str">
        <f t="shared" si="9"/>
        <v>False</v>
      </c>
      <c r="X112" s="269">
        <f t="shared" si="10"/>
        <v>3.194054106</v>
      </c>
    </row>
    <row r="113" ht="12.75" customHeight="1">
      <c r="A113" s="266"/>
      <c r="J113" s="250">
        <f t="shared" si="11"/>
        <v>68</v>
      </c>
      <c r="K113" s="250">
        <f t="shared" si="12"/>
        <v>23.78985829</v>
      </c>
      <c r="L113" s="250">
        <f t="shared" si="13"/>
        <v>801.5627139</v>
      </c>
      <c r="M113" s="250">
        <f t="shared" si="14"/>
        <v>716.5610576</v>
      </c>
      <c r="N113" s="250">
        <f t="shared" si="1"/>
        <v>31.35233965</v>
      </c>
      <c r="O113" s="250">
        <f t="shared" si="2"/>
        <v>25.66076189</v>
      </c>
      <c r="P113" s="250" t="str">
        <f t="shared" si="3"/>
        <v>True</v>
      </c>
      <c r="Q113" s="250">
        <f t="shared" si="4"/>
        <v>25.66076189</v>
      </c>
      <c r="R113" s="250">
        <f t="shared" si="15"/>
        <v>82.61143644</v>
      </c>
      <c r="S113" s="250">
        <f t="shared" si="5"/>
        <v>0.4450407216</v>
      </c>
      <c r="T113" s="250">
        <f t="shared" si="6"/>
        <v>2.209044346</v>
      </c>
      <c r="U113" s="250">
        <f t="shared" si="7"/>
        <v>151.117405</v>
      </c>
      <c r="V113" s="368">
        <f t="shared" si="8"/>
        <v>56.86348248</v>
      </c>
      <c r="W113" s="250" t="str">
        <f t="shared" si="9"/>
        <v>False</v>
      </c>
      <c r="X113" s="269">
        <f t="shared" si="10"/>
        <v>3.232663485</v>
      </c>
    </row>
    <row r="114" ht="12.75" customHeight="1">
      <c r="A114" s="266"/>
      <c r="J114" s="250">
        <f t="shared" si="11"/>
        <v>69</v>
      </c>
      <c r="K114" s="250">
        <f t="shared" si="12"/>
        <v>24.04730689</v>
      </c>
      <c r="L114" s="250">
        <f t="shared" si="13"/>
        <v>823.2198009</v>
      </c>
      <c r="M114" s="250">
        <f t="shared" si="14"/>
        <v>736.5605747</v>
      </c>
      <c r="N114" s="250">
        <f t="shared" si="1"/>
        <v>31.62075198</v>
      </c>
      <c r="O114" s="250">
        <f t="shared" si="2"/>
        <v>25.7838208</v>
      </c>
      <c r="P114" s="250" t="str">
        <f t="shared" si="3"/>
        <v>True</v>
      </c>
      <c r="Q114" s="250">
        <f t="shared" si="4"/>
        <v>25.7838208</v>
      </c>
      <c r="R114" s="250">
        <f t="shared" si="15"/>
        <v>84.24009519</v>
      </c>
      <c r="S114" s="250">
        <f t="shared" si="5"/>
        <v>0.449787079</v>
      </c>
      <c r="T114" s="250">
        <f t="shared" si="6"/>
        <v>2.230713379</v>
      </c>
      <c r="U114" s="250">
        <f t="shared" si="7"/>
        <v>154.0966376</v>
      </c>
      <c r="V114" s="368">
        <f t="shared" si="8"/>
        <v>57.26708668</v>
      </c>
      <c r="W114" s="250" t="str">
        <f t="shared" si="9"/>
        <v>False</v>
      </c>
      <c r="X114" s="269">
        <f t="shared" si="10"/>
        <v>3.271084747</v>
      </c>
    </row>
    <row r="115" ht="12.75" customHeight="1">
      <c r="A115" s="266"/>
      <c r="I115" s="371"/>
      <c r="J115" s="371">
        <f t="shared" si="11"/>
        <v>70</v>
      </c>
      <c r="K115" s="250">
        <f t="shared" si="12"/>
        <v>24.30325431</v>
      </c>
      <c r="L115" s="250">
        <f t="shared" si="13"/>
        <v>845.1039242</v>
      </c>
      <c r="M115" s="250">
        <f t="shared" si="14"/>
        <v>756.7822888</v>
      </c>
      <c r="N115" s="250">
        <f t="shared" si="1"/>
        <v>31.88707875</v>
      </c>
      <c r="O115" s="250">
        <f t="shared" si="2"/>
        <v>25.9048954</v>
      </c>
      <c r="P115" s="250" t="str">
        <f t="shared" si="3"/>
        <v>True</v>
      </c>
      <c r="Q115" s="250">
        <f t="shared" si="4"/>
        <v>25.9048954</v>
      </c>
      <c r="R115" s="250">
        <f t="shared" si="15"/>
        <v>85.87382491</v>
      </c>
      <c r="S115" s="250">
        <f t="shared" si="5"/>
        <v>0.4545063017</v>
      </c>
      <c r="T115" s="250">
        <f t="shared" si="6"/>
        <v>2.252240435</v>
      </c>
      <c r="U115" s="250">
        <f t="shared" si="7"/>
        <v>157.0851463</v>
      </c>
      <c r="V115" s="368">
        <f t="shared" si="8"/>
        <v>57.66697852</v>
      </c>
      <c r="W115" s="250" t="str">
        <f t="shared" si="9"/>
        <v>False</v>
      </c>
      <c r="X115" s="269">
        <f t="shared" si="10"/>
        <v>3.309321834</v>
      </c>
    </row>
    <row r="116" ht="12.75" customHeight="1">
      <c r="A116" s="266"/>
      <c r="J116" s="250">
        <f t="shared" si="11"/>
        <v>71</v>
      </c>
      <c r="K116" s="250">
        <f t="shared" si="12"/>
        <v>24.55773313</v>
      </c>
      <c r="L116" s="250">
        <f t="shared" si="13"/>
        <v>867.2138469</v>
      </c>
      <c r="M116" s="250">
        <f t="shared" si="14"/>
        <v>777.2250263</v>
      </c>
      <c r="N116" s="250">
        <f t="shared" si="1"/>
        <v>32.15136878</v>
      </c>
      <c r="O116" s="250">
        <f t="shared" si="2"/>
        <v>26.02404851</v>
      </c>
      <c r="P116" s="250" t="str">
        <f t="shared" si="3"/>
        <v>True</v>
      </c>
      <c r="Q116" s="250">
        <f t="shared" si="4"/>
        <v>26.02404851</v>
      </c>
      <c r="R116" s="250">
        <f t="shared" si="15"/>
        <v>87.51255757</v>
      </c>
      <c r="S116" s="250">
        <f t="shared" si="5"/>
        <v>0.4591989686</v>
      </c>
      <c r="T116" s="250">
        <f t="shared" si="6"/>
        <v>2.273628663</v>
      </c>
      <c r="U116" s="250">
        <f t="shared" si="7"/>
        <v>160.0828067</v>
      </c>
      <c r="V116" s="368">
        <f t="shared" si="8"/>
        <v>58.06325015</v>
      </c>
      <c r="W116" s="250" t="str">
        <f t="shared" si="9"/>
        <v>False</v>
      </c>
      <c r="X116" s="269">
        <f t="shared" si="10"/>
        <v>3.347378546</v>
      </c>
    </row>
    <row r="117" ht="12.75" customHeight="1">
      <c r="A117" s="270"/>
      <c r="B117" s="371"/>
      <c r="C117" s="371"/>
      <c r="D117" s="371"/>
      <c r="E117" s="371"/>
      <c r="F117" s="371"/>
      <c r="G117" s="371"/>
      <c r="H117" s="371"/>
      <c r="J117" s="250">
        <f t="shared" si="11"/>
        <v>72</v>
      </c>
      <c r="K117" s="250">
        <f t="shared" si="12"/>
        <v>24.81077469</v>
      </c>
      <c r="L117" s="250">
        <f t="shared" si="13"/>
        <v>889.5483585</v>
      </c>
      <c r="M117" s="250">
        <f t="shared" si="14"/>
        <v>797.8876377</v>
      </c>
      <c r="N117" s="250">
        <f t="shared" si="1"/>
        <v>32.41366898</v>
      </c>
      <c r="O117" s="250">
        <f t="shared" si="2"/>
        <v>26.14134002</v>
      </c>
      <c r="P117" s="250" t="str">
        <f t="shared" si="3"/>
        <v>True</v>
      </c>
      <c r="Q117" s="250">
        <f t="shared" si="4"/>
        <v>26.14134002</v>
      </c>
      <c r="R117" s="250">
        <f t="shared" si="15"/>
        <v>89.15622715</v>
      </c>
      <c r="S117" s="250">
        <f t="shared" si="5"/>
        <v>0.4638656374</v>
      </c>
      <c r="T117" s="250">
        <f t="shared" si="6"/>
        <v>2.294881096</v>
      </c>
      <c r="U117" s="250">
        <f t="shared" si="7"/>
        <v>163.0894979</v>
      </c>
      <c r="V117" s="368">
        <f t="shared" si="8"/>
        <v>58.45599006</v>
      </c>
      <c r="W117" s="250" t="str">
        <f t="shared" si="9"/>
        <v>False</v>
      </c>
      <c r="X117" s="269">
        <f t="shared" si="10"/>
        <v>3.385258544</v>
      </c>
    </row>
    <row r="118" ht="12.75" customHeight="1">
      <c r="A118" s="266"/>
      <c r="J118" s="250">
        <f t="shared" si="11"/>
        <v>73</v>
      </c>
      <c r="K118" s="250">
        <f t="shared" si="12"/>
        <v>25.06240922</v>
      </c>
      <c r="L118" s="250">
        <f t="shared" si="13"/>
        <v>912.1062741</v>
      </c>
      <c r="M118" s="250">
        <f t="shared" si="14"/>
        <v>818.7689976</v>
      </c>
      <c r="N118" s="250">
        <f t="shared" si="1"/>
        <v>32.67402452</v>
      </c>
      <c r="O118" s="250">
        <f t="shared" si="2"/>
        <v>26.25682705</v>
      </c>
      <c r="P118" s="250" t="str">
        <f t="shared" si="3"/>
        <v>True</v>
      </c>
      <c r="Q118" s="250">
        <f t="shared" si="4"/>
        <v>26.25682705</v>
      </c>
      <c r="R118" s="250">
        <f t="shared" si="15"/>
        <v>90.80476951</v>
      </c>
      <c r="S118" s="250">
        <f t="shared" si="5"/>
        <v>0.468506846</v>
      </c>
      <c r="T118" s="250">
        <f t="shared" si="6"/>
        <v>2.316000654</v>
      </c>
      <c r="U118" s="250">
        <f t="shared" si="7"/>
        <v>166.1051027</v>
      </c>
      <c r="V118" s="368">
        <f t="shared" si="8"/>
        <v>58.84528325</v>
      </c>
      <c r="W118" s="250" t="str">
        <f t="shared" si="9"/>
        <v>False</v>
      </c>
      <c r="X118" s="269">
        <f t="shared" si="10"/>
        <v>3.422965362</v>
      </c>
    </row>
    <row r="119" ht="12.75" customHeight="1">
      <c r="A119" s="266"/>
      <c r="J119" s="250">
        <f t="shared" si="11"/>
        <v>74</v>
      </c>
      <c r="K119" s="250">
        <f t="shared" si="12"/>
        <v>25.31266586</v>
      </c>
      <c r="L119" s="250">
        <f t="shared" si="13"/>
        <v>934.8864329</v>
      </c>
      <c r="M119" s="250">
        <f t="shared" si="14"/>
        <v>839.868003</v>
      </c>
      <c r="N119" s="250">
        <f t="shared" si="1"/>
        <v>32.93247885</v>
      </c>
      <c r="O119" s="250">
        <f t="shared" si="2"/>
        <v>26.37056414</v>
      </c>
      <c r="P119" s="250" t="str">
        <f t="shared" si="3"/>
        <v>True</v>
      </c>
      <c r="Q119" s="250">
        <f t="shared" si="4"/>
        <v>26.37056414</v>
      </c>
      <c r="R119" s="250">
        <f t="shared" si="15"/>
        <v>92.45812233</v>
      </c>
      <c r="S119" s="250">
        <f t="shared" si="5"/>
        <v>0.4731231131</v>
      </c>
      <c r="T119" s="250">
        <f t="shared" si="6"/>
        <v>2.336990152</v>
      </c>
      <c r="U119" s="250">
        <f t="shared" si="7"/>
        <v>169.1295071</v>
      </c>
      <c r="V119" s="368">
        <f t="shared" si="8"/>
        <v>59.23121144</v>
      </c>
      <c r="W119" s="250" t="str">
        <f t="shared" si="9"/>
        <v>False</v>
      </c>
      <c r="X119" s="269">
        <f t="shared" si="10"/>
        <v>3.46050241</v>
      </c>
    </row>
    <row r="120" ht="12.75" customHeight="1">
      <c r="A120" s="266"/>
      <c r="I120" s="371"/>
      <c r="J120" s="371">
        <f t="shared" si="11"/>
        <v>75</v>
      </c>
      <c r="K120" s="250">
        <f t="shared" si="12"/>
        <v>25.56157271</v>
      </c>
      <c r="L120" s="250">
        <f t="shared" si="13"/>
        <v>957.8876981</v>
      </c>
      <c r="M120" s="250">
        <f t="shared" si="14"/>
        <v>861.1835732</v>
      </c>
      <c r="N120" s="250">
        <f t="shared" si="1"/>
        <v>33.18907385</v>
      </c>
      <c r="O120" s="250">
        <f t="shared" si="2"/>
        <v>26.48260341</v>
      </c>
      <c r="P120" s="250" t="str">
        <f t="shared" si="3"/>
        <v>True</v>
      </c>
      <c r="Q120" s="250">
        <f t="shared" si="4"/>
        <v>26.48260341</v>
      </c>
      <c r="R120" s="250">
        <f t="shared" si="15"/>
        <v>94.11622505</v>
      </c>
      <c r="S120" s="250">
        <f t="shared" si="5"/>
        <v>0.4777149396</v>
      </c>
      <c r="T120" s="250">
        <f t="shared" si="6"/>
        <v>2.357852303</v>
      </c>
      <c r="U120" s="250">
        <f t="shared" si="7"/>
        <v>172.1626002</v>
      </c>
      <c r="V120" s="368">
        <f t="shared" si="8"/>
        <v>59.61385323</v>
      </c>
      <c r="W120" s="250" t="str">
        <f t="shared" si="9"/>
        <v>False</v>
      </c>
      <c r="X120" s="269">
        <f t="shared" si="10"/>
        <v>3.497872981</v>
      </c>
    </row>
    <row r="121" ht="12.75" customHeight="1">
      <c r="A121" s="266"/>
      <c r="J121" s="250">
        <f t="shared" si="11"/>
        <v>76</v>
      </c>
      <c r="K121" s="250">
        <f t="shared" si="12"/>
        <v>25.8091569</v>
      </c>
      <c r="L121" s="250">
        <f t="shared" si="13"/>
        <v>981.1089552</v>
      </c>
      <c r="M121" s="250">
        <f t="shared" si="14"/>
        <v>882.7146487</v>
      </c>
      <c r="N121" s="250">
        <f t="shared" si="1"/>
        <v>33.44384985</v>
      </c>
      <c r="O121" s="250">
        <f t="shared" si="2"/>
        <v>26.59299468</v>
      </c>
      <c r="P121" s="250" t="str">
        <f t="shared" si="3"/>
        <v>True</v>
      </c>
      <c r="Q121" s="250">
        <f t="shared" si="4"/>
        <v>26.59299468</v>
      </c>
      <c r="R121" s="250">
        <f t="shared" si="15"/>
        <v>95.77901875</v>
      </c>
      <c r="S121" s="250">
        <f t="shared" si="5"/>
        <v>0.482282809</v>
      </c>
      <c r="T121" s="250">
        <f t="shared" si="6"/>
        <v>2.378589729</v>
      </c>
      <c r="U121" s="250">
        <f t="shared" si="7"/>
        <v>175.2042743</v>
      </c>
      <c r="V121" s="368">
        <f t="shared" si="8"/>
        <v>59.99328425</v>
      </c>
      <c r="W121" s="250" t="str">
        <f t="shared" si="9"/>
        <v>False</v>
      </c>
      <c r="X121" s="269">
        <f t="shared" si="10"/>
        <v>3.535080258</v>
      </c>
    </row>
    <row r="122" ht="12.75" customHeight="1">
      <c r="A122" s="270"/>
      <c r="B122" s="371"/>
      <c r="C122" s="371"/>
      <c r="D122" s="371"/>
      <c r="E122" s="371"/>
      <c r="F122" s="371"/>
      <c r="G122" s="371"/>
      <c r="H122" s="371"/>
      <c r="J122" s="250">
        <f t="shared" si="11"/>
        <v>77</v>
      </c>
      <c r="K122" s="250">
        <f t="shared" si="12"/>
        <v>26.05544463</v>
      </c>
      <c r="L122" s="250">
        <f t="shared" si="13"/>
        <v>1004.549112</v>
      </c>
      <c r="M122" s="250">
        <f t="shared" si="14"/>
        <v>904.4601903</v>
      </c>
      <c r="N122" s="250">
        <f t="shared" si="1"/>
        <v>33.69684577</v>
      </c>
      <c r="O122" s="250">
        <f t="shared" si="2"/>
        <v>26.70178561</v>
      </c>
      <c r="P122" s="250" t="str">
        <f t="shared" si="3"/>
        <v>True</v>
      </c>
      <c r="Q122" s="250">
        <f t="shared" si="4"/>
        <v>26.70178561</v>
      </c>
      <c r="R122" s="250">
        <f t="shared" si="15"/>
        <v>97.44644613</v>
      </c>
      <c r="S122" s="250">
        <f t="shared" si="5"/>
        <v>0.4868271885</v>
      </c>
      <c r="T122" s="250">
        <f t="shared" si="6"/>
        <v>2.399204957</v>
      </c>
      <c r="U122" s="250">
        <f t="shared" si="7"/>
        <v>178.2544246</v>
      </c>
      <c r="V122" s="368">
        <f t="shared" si="8"/>
        <v>60.36957735</v>
      </c>
      <c r="W122" s="250" t="str">
        <f t="shared" si="9"/>
        <v>False</v>
      </c>
      <c r="X122" s="269">
        <f t="shared" si="10"/>
        <v>3.572127315</v>
      </c>
    </row>
    <row r="123" ht="12.75" customHeight="1">
      <c r="A123" s="266"/>
      <c r="J123" s="250">
        <f t="shared" si="11"/>
        <v>78</v>
      </c>
      <c r="K123" s="250">
        <f t="shared" si="12"/>
        <v>26.3004612</v>
      </c>
      <c r="L123" s="250">
        <f t="shared" si="13"/>
        <v>1028.207098</v>
      </c>
      <c r="M123" s="250">
        <f t="shared" si="14"/>
        <v>926.4191789</v>
      </c>
      <c r="N123" s="250">
        <f t="shared" si="1"/>
        <v>33.94809914</v>
      </c>
      <c r="O123" s="250">
        <f t="shared" si="2"/>
        <v>26.80902183</v>
      </c>
      <c r="P123" s="250" t="str">
        <f t="shared" si="3"/>
        <v>True</v>
      </c>
      <c r="Q123" s="250">
        <f t="shared" si="4"/>
        <v>26.80902183</v>
      </c>
      <c r="R123" s="250">
        <f t="shared" si="15"/>
        <v>99.11845141</v>
      </c>
      <c r="S123" s="250">
        <f t="shared" si="5"/>
        <v>0.4913485298</v>
      </c>
      <c r="T123" s="250">
        <f t="shared" si="6"/>
        <v>2.41970043</v>
      </c>
      <c r="U123" s="250">
        <f t="shared" si="7"/>
        <v>181.3129491</v>
      </c>
      <c r="V123" s="368">
        <f t="shared" si="8"/>
        <v>60.74280269</v>
      </c>
      <c r="W123" s="250" t="str">
        <f t="shared" si="9"/>
        <v>False</v>
      </c>
      <c r="X123" s="269">
        <f t="shared" si="10"/>
        <v>3.609017128</v>
      </c>
    </row>
    <row r="124" ht="12.75" customHeight="1">
      <c r="A124" s="266"/>
      <c r="J124" s="250">
        <f t="shared" si="11"/>
        <v>79</v>
      </c>
      <c r="K124" s="250">
        <f t="shared" si="12"/>
        <v>26.54423108</v>
      </c>
      <c r="L124" s="250">
        <f t="shared" si="13"/>
        <v>1052.081861</v>
      </c>
      <c r="M124" s="250">
        <f t="shared" si="14"/>
        <v>948.5906145</v>
      </c>
      <c r="N124" s="250">
        <f t="shared" si="1"/>
        <v>34.19764618</v>
      </c>
      <c r="O124" s="250">
        <f t="shared" si="2"/>
        <v>26.91474705</v>
      </c>
      <c r="P124" s="250" t="str">
        <f t="shared" si="3"/>
        <v>True</v>
      </c>
      <c r="Q124" s="250">
        <f t="shared" si="4"/>
        <v>26.91474705</v>
      </c>
      <c r="R124" s="250">
        <f t="shared" si="15"/>
        <v>100.7949803</v>
      </c>
      <c r="S124" s="250">
        <f t="shared" si="5"/>
        <v>0.4958472698</v>
      </c>
      <c r="T124" s="250">
        <f t="shared" si="6"/>
        <v>2.440078507</v>
      </c>
      <c r="U124" s="250">
        <f t="shared" si="7"/>
        <v>184.3797483</v>
      </c>
      <c r="V124" s="368">
        <f t="shared" si="8"/>
        <v>61.11302794</v>
      </c>
      <c r="W124" s="250" t="str">
        <f t="shared" si="9"/>
        <v>False</v>
      </c>
      <c r="X124" s="269">
        <f t="shared" si="10"/>
        <v>3.645752577</v>
      </c>
    </row>
    <row r="125" ht="12.75" customHeight="1">
      <c r="A125" s="266"/>
      <c r="I125" s="371"/>
      <c r="J125" s="371">
        <f t="shared" si="11"/>
        <v>80</v>
      </c>
      <c r="K125" s="250">
        <f t="shared" si="12"/>
        <v>26.78677794</v>
      </c>
      <c r="L125" s="250">
        <f t="shared" si="13"/>
        <v>1076.172373</v>
      </c>
      <c r="M125" s="250">
        <f t="shared" si="14"/>
        <v>970.9735156</v>
      </c>
      <c r="N125" s="250">
        <f t="shared" si="1"/>
        <v>34.4455219</v>
      </c>
      <c r="O125" s="250">
        <f t="shared" si="2"/>
        <v>27.01900315</v>
      </c>
      <c r="P125" s="250" t="str">
        <f t="shared" si="3"/>
        <v>True</v>
      </c>
      <c r="Q125" s="250">
        <f t="shared" si="4"/>
        <v>27.01900315</v>
      </c>
      <c r="R125" s="250">
        <f t="shared" si="15"/>
        <v>102.4759798</v>
      </c>
      <c r="S125" s="250">
        <f t="shared" si="5"/>
        <v>0.5003238311</v>
      </c>
      <c r="T125" s="250">
        <f t="shared" si="6"/>
        <v>2.460341472</v>
      </c>
      <c r="U125" s="250">
        <f t="shared" si="7"/>
        <v>187.4547256</v>
      </c>
      <c r="V125" s="368">
        <f t="shared" si="8"/>
        <v>61.48031834</v>
      </c>
      <c r="W125" s="250" t="str">
        <f t="shared" si="9"/>
        <v>False</v>
      </c>
      <c r="X125" s="269">
        <f t="shared" si="10"/>
        <v>3.682336446</v>
      </c>
    </row>
    <row r="126" ht="12.75" customHeight="1">
      <c r="A126" s="266"/>
      <c r="J126" s="250">
        <f t="shared" si="11"/>
        <v>81</v>
      </c>
      <c r="K126" s="250">
        <f t="shared" si="12"/>
        <v>27.02812467</v>
      </c>
      <c r="L126" s="250">
        <f t="shared" si="13"/>
        <v>1100.47762</v>
      </c>
      <c r="M126" s="250">
        <f t="shared" si="14"/>
        <v>993.5669188</v>
      </c>
      <c r="N126" s="250">
        <f t="shared" si="1"/>
        <v>34.69176009</v>
      </c>
      <c r="O126" s="250">
        <f t="shared" si="2"/>
        <v>27.12183033</v>
      </c>
      <c r="P126" s="250" t="str">
        <f t="shared" si="3"/>
        <v>True</v>
      </c>
      <c r="Q126" s="250">
        <f t="shared" si="4"/>
        <v>27.12183033</v>
      </c>
      <c r="R126" s="250">
        <f t="shared" si="15"/>
        <v>104.1613985</v>
      </c>
      <c r="S126" s="250">
        <f t="shared" si="5"/>
        <v>0.5047786228</v>
      </c>
      <c r="T126" s="250">
        <f t="shared" si="6"/>
        <v>2.480491532</v>
      </c>
      <c r="U126" s="250">
        <f t="shared" si="7"/>
        <v>190.5377867</v>
      </c>
      <c r="V126" s="368">
        <f t="shared" si="8"/>
        <v>61.84473684</v>
      </c>
      <c r="W126" s="250" t="str">
        <f t="shared" si="9"/>
        <v>False</v>
      </c>
      <c r="X126" s="269">
        <f t="shared" si="10"/>
        <v>3.718771436</v>
      </c>
    </row>
    <row r="127" ht="12.75" customHeight="1">
      <c r="A127" s="270"/>
      <c r="B127" s="371"/>
      <c r="C127" s="371"/>
      <c r="D127" s="371"/>
      <c r="E127" s="371"/>
      <c r="F127" s="371"/>
      <c r="G127" s="371"/>
      <c r="H127" s="371"/>
      <c r="J127" s="250">
        <f t="shared" si="11"/>
        <v>82</v>
      </c>
      <c r="K127" s="250">
        <f t="shared" si="12"/>
        <v>27.26829342</v>
      </c>
      <c r="L127" s="250">
        <f t="shared" si="13"/>
        <v>1124.996611</v>
      </c>
      <c r="M127" s="250">
        <f t="shared" si="14"/>
        <v>1016.369878</v>
      </c>
      <c r="N127" s="250">
        <f t="shared" si="1"/>
        <v>34.93639343</v>
      </c>
      <c r="O127" s="250">
        <f t="shared" si="2"/>
        <v>27.22326712</v>
      </c>
      <c r="P127" s="250" t="str">
        <f t="shared" si="3"/>
        <v>True</v>
      </c>
      <c r="Q127" s="250">
        <f t="shared" si="4"/>
        <v>27.22326712</v>
      </c>
      <c r="R127" s="250">
        <f t="shared" si="15"/>
        <v>105.8511861</v>
      </c>
      <c r="S127" s="250">
        <f t="shared" si="5"/>
        <v>0.5092120411</v>
      </c>
      <c r="T127" s="250">
        <f t="shared" si="6"/>
        <v>2.500530821</v>
      </c>
      <c r="U127" s="250">
        <f t="shared" si="7"/>
        <v>193.6288395</v>
      </c>
      <c r="V127" s="368">
        <f t="shared" si="8"/>
        <v>62.20634424</v>
      </c>
      <c r="W127" s="250" t="str">
        <f t="shared" si="9"/>
        <v>False</v>
      </c>
      <c r="X127" s="269">
        <f t="shared" si="10"/>
        <v>3.755060162</v>
      </c>
    </row>
    <row r="128" ht="12.75" customHeight="1">
      <c r="A128" s="266"/>
      <c r="J128" s="250">
        <f t="shared" si="11"/>
        <v>83</v>
      </c>
      <c r="K128" s="250">
        <f t="shared" si="12"/>
        <v>27.50730567</v>
      </c>
      <c r="L128" s="250">
        <f t="shared" si="13"/>
        <v>1149.72837</v>
      </c>
      <c r="M128" s="250">
        <f t="shared" si="14"/>
        <v>1039.381464</v>
      </c>
      <c r="N128" s="250">
        <f t="shared" si="1"/>
        <v>35.17945353</v>
      </c>
      <c r="O128" s="250">
        <f t="shared" si="2"/>
        <v>27.32335055</v>
      </c>
      <c r="P128" s="250" t="str">
        <f t="shared" si="3"/>
        <v>True</v>
      </c>
      <c r="Q128" s="250">
        <f t="shared" si="4"/>
        <v>27.32335055</v>
      </c>
      <c r="R128" s="250">
        <f t="shared" si="15"/>
        <v>107.5452936</v>
      </c>
      <c r="S128" s="250">
        <f t="shared" si="5"/>
        <v>0.5136244701</v>
      </c>
      <c r="T128" s="250">
        <f t="shared" si="6"/>
        <v>2.520461409</v>
      </c>
      <c r="U128" s="250">
        <f t="shared" si="7"/>
        <v>196.7277946</v>
      </c>
      <c r="V128" s="368">
        <f t="shared" si="8"/>
        <v>62.56519924</v>
      </c>
      <c r="W128" s="250" t="str">
        <f t="shared" si="9"/>
        <v>False</v>
      </c>
      <c r="X128" s="269">
        <f t="shared" si="10"/>
        <v>3.791205159</v>
      </c>
    </row>
    <row r="129" ht="12.75" customHeight="1">
      <c r="A129" s="266"/>
      <c r="J129" s="250">
        <f t="shared" si="11"/>
        <v>84</v>
      </c>
      <c r="K129" s="250">
        <f t="shared" si="12"/>
        <v>27.7451822</v>
      </c>
      <c r="L129" s="250">
        <f t="shared" si="13"/>
        <v>1174.67194</v>
      </c>
      <c r="M129" s="250">
        <f t="shared" si="14"/>
        <v>1062.600764</v>
      </c>
      <c r="N129" s="250">
        <f t="shared" si="1"/>
        <v>35.42097096</v>
      </c>
      <c r="O129" s="250">
        <f t="shared" si="2"/>
        <v>27.42211618</v>
      </c>
      <c r="P129" s="250" t="str">
        <f t="shared" si="3"/>
        <v>True</v>
      </c>
      <c r="Q129" s="250">
        <f t="shared" si="4"/>
        <v>27.42211618</v>
      </c>
      <c r="R129" s="250">
        <f t="shared" si="15"/>
        <v>109.2436733</v>
      </c>
      <c r="S129" s="250">
        <f t="shared" si="5"/>
        <v>0.5180162816</v>
      </c>
      <c r="T129" s="250">
        <f t="shared" si="6"/>
        <v>2.540285299</v>
      </c>
      <c r="U129" s="250">
        <f t="shared" si="7"/>
        <v>199.8345645</v>
      </c>
      <c r="V129" s="368">
        <f t="shared" si="8"/>
        <v>62.92135857</v>
      </c>
      <c r="W129" s="250" t="str">
        <f t="shared" si="9"/>
        <v>False</v>
      </c>
      <c r="X129" s="269">
        <f t="shared" si="10"/>
        <v>3.827208885</v>
      </c>
    </row>
    <row r="130" ht="12.75" customHeight="1">
      <c r="A130" s="266"/>
      <c r="I130" s="371"/>
      <c r="J130" s="371">
        <f t="shared" si="11"/>
        <v>85</v>
      </c>
      <c r="K130" s="250">
        <f t="shared" si="12"/>
        <v>27.98194317</v>
      </c>
      <c r="L130" s="250">
        <f t="shared" si="13"/>
        <v>1199.826381</v>
      </c>
      <c r="M130" s="250">
        <f t="shared" si="14"/>
        <v>1086.026882</v>
      </c>
      <c r="N130" s="250">
        <f t="shared" si="1"/>
        <v>35.66097532</v>
      </c>
      <c r="O130" s="250">
        <f t="shared" si="2"/>
        <v>27.51959818</v>
      </c>
      <c r="P130" s="250" t="str">
        <f t="shared" si="3"/>
        <v>True</v>
      </c>
      <c r="Q130" s="250">
        <f t="shared" si="4"/>
        <v>27.51959818</v>
      </c>
      <c r="R130" s="250">
        <f t="shared" si="15"/>
        <v>110.9462784</v>
      </c>
      <c r="S130" s="250">
        <f t="shared" si="5"/>
        <v>0.5223878367</v>
      </c>
      <c r="T130" s="250">
        <f t="shared" si="6"/>
        <v>2.56000443</v>
      </c>
      <c r="U130" s="250">
        <f t="shared" si="7"/>
        <v>202.9490638</v>
      </c>
      <c r="V130" s="368">
        <f t="shared" si="8"/>
        <v>63.27487708</v>
      </c>
      <c r="W130" s="250" t="str">
        <f t="shared" si="9"/>
        <v>False</v>
      </c>
      <c r="X130" s="269">
        <f t="shared" si="10"/>
        <v>3.863073725</v>
      </c>
    </row>
    <row r="131" ht="12.75" customHeight="1">
      <c r="A131" s="266"/>
      <c r="J131" s="250">
        <f t="shared" si="11"/>
        <v>86</v>
      </c>
      <c r="K131" s="250">
        <f t="shared" si="12"/>
        <v>28.21760812</v>
      </c>
      <c r="L131" s="250">
        <f t="shared" si="13"/>
        <v>1225.190768</v>
      </c>
      <c r="M131" s="250">
        <f t="shared" si="14"/>
        <v>1109.658934</v>
      </c>
      <c r="N131" s="250">
        <f t="shared" si="1"/>
        <v>35.89949527</v>
      </c>
      <c r="O131" s="250">
        <f t="shared" si="2"/>
        <v>27.61582942</v>
      </c>
      <c r="P131" s="250" t="str">
        <f t="shared" si="3"/>
        <v>True</v>
      </c>
      <c r="Q131" s="250">
        <f t="shared" si="4"/>
        <v>27.61582942</v>
      </c>
      <c r="R131" s="250">
        <f t="shared" si="15"/>
        <v>112.6530634</v>
      </c>
      <c r="S131" s="250">
        <f t="shared" si="5"/>
        <v>0.5267394852</v>
      </c>
      <c r="T131" s="250">
        <f t="shared" si="6"/>
        <v>2.579620684</v>
      </c>
      <c r="U131" s="250">
        <f t="shared" si="7"/>
        <v>206.0712093</v>
      </c>
      <c r="V131" s="368">
        <f t="shared" si="8"/>
        <v>63.62580783</v>
      </c>
      <c r="W131" s="250" t="str">
        <f t="shared" si="9"/>
        <v>False</v>
      </c>
      <c r="X131" s="269">
        <f t="shared" si="10"/>
        <v>3.898801994</v>
      </c>
    </row>
    <row r="132" ht="12.75" customHeight="1">
      <c r="A132" s="270"/>
      <c r="B132" s="371"/>
      <c r="C132" s="371"/>
      <c r="D132" s="371"/>
      <c r="E132" s="371"/>
      <c r="F132" s="371"/>
      <c r="G132" s="371"/>
      <c r="H132" s="371"/>
      <c r="J132" s="250">
        <f t="shared" si="11"/>
        <v>87</v>
      </c>
      <c r="K132" s="250">
        <f t="shared" si="12"/>
        <v>28.45219601</v>
      </c>
      <c r="L132" s="250">
        <f t="shared" si="13"/>
        <v>1250.764194</v>
      </c>
      <c r="M132" s="250">
        <f t="shared" si="14"/>
        <v>1133.496056</v>
      </c>
      <c r="N132" s="250">
        <f t="shared" si="1"/>
        <v>36.13655857</v>
      </c>
      <c r="O132" s="250">
        <f t="shared" si="2"/>
        <v>27.71084152</v>
      </c>
      <c r="P132" s="250" t="str">
        <f t="shared" si="3"/>
        <v>True</v>
      </c>
      <c r="Q132" s="250">
        <f t="shared" si="4"/>
        <v>27.71084152</v>
      </c>
      <c r="R132" s="250">
        <f t="shared" si="15"/>
        <v>114.363984</v>
      </c>
      <c r="S132" s="250">
        <f t="shared" si="5"/>
        <v>0.5310715668</v>
      </c>
      <c r="T132" s="250">
        <f t="shared" si="6"/>
        <v>2.599135886</v>
      </c>
      <c r="U132" s="250">
        <f t="shared" si="7"/>
        <v>209.2009198</v>
      </c>
      <c r="V132" s="368">
        <f t="shared" si="8"/>
        <v>63.97420212</v>
      </c>
      <c r="W132" s="250" t="str">
        <f t="shared" si="9"/>
        <v>False</v>
      </c>
      <c r="X132" s="269">
        <f t="shared" si="10"/>
        <v>3.934395939</v>
      </c>
    </row>
    <row r="133" ht="12.75" customHeight="1">
      <c r="A133" s="266"/>
      <c r="J133" s="250">
        <f t="shared" si="11"/>
        <v>88</v>
      </c>
      <c r="K133" s="250">
        <f t="shared" si="12"/>
        <v>28.68572523</v>
      </c>
      <c r="L133" s="250">
        <f t="shared" si="13"/>
        <v>1276.545765</v>
      </c>
      <c r="M133" s="250">
        <f t="shared" si="14"/>
        <v>1157.537393</v>
      </c>
      <c r="N133" s="250">
        <f t="shared" si="1"/>
        <v>36.37219214</v>
      </c>
      <c r="O133" s="250">
        <f t="shared" si="2"/>
        <v>27.80466493</v>
      </c>
      <c r="P133" s="250" t="str">
        <f t="shared" si="3"/>
        <v>True</v>
      </c>
      <c r="Q133" s="250">
        <f t="shared" si="4"/>
        <v>27.80466493</v>
      </c>
      <c r="R133" s="250">
        <f t="shared" si="15"/>
        <v>116.0789967</v>
      </c>
      <c r="S133" s="250">
        <f t="shared" si="5"/>
        <v>0.5353844112</v>
      </c>
      <c r="T133" s="250">
        <f t="shared" si="6"/>
        <v>2.618551805</v>
      </c>
      <c r="U133" s="250">
        <f t="shared" si="7"/>
        <v>212.3381158</v>
      </c>
      <c r="V133" s="368">
        <f t="shared" si="8"/>
        <v>64.32010966</v>
      </c>
      <c r="W133" s="250" t="str">
        <f t="shared" si="9"/>
        <v>False</v>
      </c>
      <c r="X133" s="269">
        <f t="shared" si="10"/>
        <v>3.969857743</v>
      </c>
    </row>
    <row r="134" ht="12.75" customHeight="1">
      <c r="A134" s="266"/>
      <c r="J134" s="250">
        <f t="shared" si="11"/>
        <v>89</v>
      </c>
      <c r="K134" s="250">
        <f t="shared" si="12"/>
        <v>28.91821363</v>
      </c>
      <c r="L134" s="250">
        <f t="shared" si="13"/>
        <v>1302.534604</v>
      </c>
      <c r="M134" s="250">
        <f t="shared" si="14"/>
        <v>1181.782109</v>
      </c>
      <c r="N134" s="250">
        <f t="shared" si="1"/>
        <v>36.60642204</v>
      </c>
      <c r="O134" s="250">
        <f t="shared" si="2"/>
        <v>27.89732896</v>
      </c>
      <c r="P134" s="250" t="str">
        <f t="shared" si="3"/>
        <v>True</v>
      </c>
      <c r="Q134" s="250">
        <f t="shared" si="4"/>
        <v>27.89732896</v>
      </c>
      <c r="R134" s="250">
        <f t="shared" si="15"/>
        <v>117.798059</v>
      </c>
      <c r="S134" s="250">
        <f t="shared" si="5"/>
        <v>0.5396783386</v>
      </c>
      <c r="T134" s="250">
        <f t="shared" si="6"/>
        <v>2.637870158</v>
      </c>
      <c r="U134" s="250">
        <f t="shared" si="7"/>
        <v>215.4827197</v>
      </c>
      <c r="V134" s="368">
        <f t="shared" si="8"/>
        <v>64.66357856</v>
      </c>
      <c r="W134" s="250" t="str">
        <f t="shared" si="9"/>
        <v>False</v>
      </c>
      <c r="X134" s="269">
        <f t="shared" si="10"/>
        <v>4.005189527</v>
      </c>
    </row>
    <row r="135" ht="12.75" customHeight="1">
      <c r="A135" s="266"/>
      <c r="I135" s="371"/>
      <c r="J135" s="371">
        <f t="shared" si="11"/>
        <v>90</v>
      </c>
      <c r="K135" s="250">
        <f t="shared" si="12"/>
        <v>29.14967856</v>
      </c>
      <c r="L135" s="250">
        <f t="shared" si="13"/>
        <v>1328.729847</v>
      </c>
      <c r="M135" s="250">
        <f t="shared" si="14"/>
        <v>1206.229379</v>
      </c>
      <c r="N135" s="250">
        <f t="shared" si="1"/>
        <v>36.83927359</v>
      </c>
      <c r="O135" s="250">
        <f t="shared" si="2"/>
        <v>27.98886186</v>
      </c>
      <c r="P135" s="250" t="str">
        <f t="shared" si="3"/>
        <v>True</v>
      </c>
      <c r="Q135" s="250">
        <f t="shared" si="4"/>
        <v>27.98886186</v>
      </c>
      <c r="R135" s="250">
        <f t="shared" si="15"/>
        <v>119.5211297</v>
      </c>
      <c r="S135" s="250">
        <f t="shared" si="5"/>
        <v>0.5439536601</v>
      </c>
      <c r="T135" s="250">
        <f t="shared" si="6"/>
        <v>2.657092614</v>
      </c>
      <c r="U135" s="250">
        <f t="shared" si="7"/>
        <v>218.6346557</v>
      </c>
      <c r="V135" s="368">
        <f t="shared" si="8"/>
        <v>65.00465543</v>
      </c>
      <c r="W135" s="250" t="str">
        <f t="shared" si="9"/>
        <v>False</v>
      </c>
      <c r="X135" s="269">
        <f t="shared" si="10"/>
        <v>4.040393351</v>
      </c>
    </row>
    <row r="136" ht="12.75" customHeight="1">
      <c r="A136" s="266"/>
      <c r="J136" s="250">
        <f t="shared" si="11"/>
        <v>91</v>
      </c>
      <c r="K136" s="250">
        <f t="shared" si="12"/>
        <v>29.38013687</v>
      </c>
      <c r="L136" s="250">
        <f t="shared" si="13"/>
        <v>1355.130646</v>
      </c>
      <c r="M136" s="250">
        <f t="shared" si="14"/>
        <v>1230.878392</v>
      </c>
      <c r="N136" s="250">
        <f t="shared" si="1"/>
        <v>37.07077134</v>
      </c>
      <c r="O136" s="250">
        <f t="shared" si="2"/>
        <v>28.07929084</v>
      </c>
      <c r="P136" s="250" t="str">
        <f t="shared" si="3"/>
        <v>True</v>
      </c>
      <c r="Q136" s="250">
        <f t="shared" si="4"/>
        <v>28.07929084</v>
      </c>
      <c r="R136" s="250">
        <f t="shared" si="15"/>
        <v>121.248168</v>
      </c>
      <c r="S136" s="250">
        <f t="shared" si="5"/>
        <v>0.548210678</v>
      </c>
      <c r="T136" s="250">
        <f t="shared" si="6"/>
        <v>2.676220791</v>
      </c>
      <c r="U136" s="250">
        <f t="shared" si="7"/>
        <v>221.7938497</v>
      </c>
      <c r="V136" s="368">
        <f t="shared" si="8"/>
        <v>65.34338543</v>
      </c>
      <c r="W136" s="250" t="str">
        <f t="shared" si="9"/>
        <v>False</v>
      </c>
      <c r="X136" s="269">
        <f t="shared" si="10"/>
        <v>4.075471221</v>
      </c>
    </row>
    <row r="137" ht="12.75" customHeight="1">
      <c r="A137" s="270"/>
      <c r="B137" s="371"/>
      <c r="C137" s="371"/>
      <c r="D137" s="371"/>
      <c r="E137" s="371"/>
      <c r="F137" s="371"/>
      <c r="G137" s="371"/>
      <c r="H137" s="371"/>
      <c r="J137" s="250">
        <f t="shared" si="11"/>
        <v>92</v>
      </c>
      <c r="K137" s="250">
        <f t="shared" si="12"/>
        <v>29.60960493</v>
      </c>
      <c r="L137" s="250">
        <f t="shared" si="13"/>
        <v>1381.736165</v>
      </c>
      <c r="M137" s="250">
        <f t="shared" si="14"/>
        <v>1255.728349</v>
      </c>
      <c r="N137" s="250">
        <f t="shared" si="1"/>
        <v>37.3009391</v>
      </c>
      <c r="O137" s="250">
        <f t="shared" si="2"/>
        <v>28.16864218</v>
      </c>
      <c r="P137" s="250" t="str">
        <f t="shared" si="3"/>
        <v>True</v>
      </c>
      <c r="Q137" s="250">
        <f t="shared" si="4"/>
        <v>28.16864218</v>
      </c>
      <c r="R137" s="250">
        <f t="shared" si="15"/>
        <v>122.9791345</v>
      </c>
      <c r="S137" s="250">
        <f t="shared" si="5"/>
        <v>0.5524496862</v>
      </c>
      <c r="T137" s="250">
        <f t="shared" si="6"/>
        <v>2.695256262</v>
      </c>
      <c r="U137" s="250">
        <f t="shared" si="7"/>
        <v>224.9602293</v>
      </c>
      <c r="V137" s="368">
        <f t="shared" si="8"/>
        <v>65.67981238</v>
      </c>
      <c r="W137" s="250" t="str">
        <f t="shared" si="9"/>
        <v>False</v>
      </c>
      <c r="X137" s="269">
        <f t="shared" si="10"/>
        <v>4.110425085</v>
      </c>
    </row>
    <row r="138" ht="12.75" customHeight="1">
      <c r="A138" s="266"/>
      <c r="J138" s="250">
        <f t="shared" si="11"/>
        <v>93</v>
      </c>
      <c r="K138" s="250">
        <f t="shared" si="12"/>
        <v>29.83809865</v>
      </c>
      <c r="L138" s="250">
        <f t="shared" si="13"/>
        <v>1408.545582</v>
      </c>
      <c r="M138" s="250">
        <f t="shared" si="14"/>
        <v>1280.778465</v>
      </c>
      <c r="N138" s="250">
        <f t="shared" si="1"/>
        <v>37.5298</v>
      </c>
      <c r="O138" s="250">
        <f t="shared" si="2"/>
        <v>28.2569412</v>
      </c>
      <c r="P138" s="250" t="str">
        <f t="shared" si="3"/>
        <v>True</v>
      </c>
      <c r="Q138" s="250">
        <f t="shared" si="4"/>
        <v>28.2569412</v>
      </c>
      <c r="R138" s="250">
        <f t="shared" si="15"/>
        <v>124.7139904</v>
      </c>
      <c r="S138" s="250">
        <f t="shared" si="5"/>
        <v>0.5566709705</v>
      </c>
      <c r="T138" s="250">
        <f t="shared" si="6"/>
        <v>2.714200556</v>
      </c>
      <c r="U138" s="250">
        <f t="shared" si="7"/>
        <v>228.1337235</v>
      </c>
      <c r="V138" s="368">
        <f t="shared" si="8"/>
        <v>66.01397873</v>
      </c>
      <c r="W138" s="250" t="str">
        <f t="shared" si="9"/>
        <v>False</v>
      </c>
      <c r="X138" s="269">
        <f t="shared" si="10"/>
        <v>4.145256841</v>
      </c>
    </row>
    <row r="139" ht="12.75" customHeight="1">
      <c r="A139" s="266"/>
      <c r="J139" s="250">
        <f t="shared" si="11"/>
        <v>94</v>
      </c>
      <c r="K139" s="250">
        <f t="shared" si="12"/>
        <v>30.06563351</v>
      </c>
      <c r="L139" s="250">
        <f t="shared" si="13"/>
        <v>1435.558088</v>
      </c>
      <c r="M139" s="250">
        <f t="shared" si="14"/>
        <v>1306.027965</v>
      </c>
      <c r="N139" s="250">
        <f t="shared" si="1"/>
        <v>37.75737652</v>
      </c>
      <c r="O139" s="250">
        <f t="shared" si="2"/>
        <v>28.34421236</v>
      </c>
      <c r="P139" s="250" t="str">
        <f t="shared" si="3"/>
        <v>True</v>
      </c>
      <c r="Q139" s="250">
        <f t="shared" si="4"/>
        <v>28.34421236</v>
      </c>
      <c r="R139" s="250">
        <f t="shared" si="15"/>
        <v>126.4526977</v>
      </c>
      <c r="S139" s="250">
        <f t="shared" si="5"/>
        <v>0.5608748089</v>
      </c>
      <c r="T139" s="250">
        <f t="shared" si="6"/>
        <v>2.73305516</v>
      </c>
      <c r="U139" s="250">
        <f t="shared" si="7"/>
        <v>231.314263</v>
      </c>
      <c r="V139" s="368">
        <f t="shared" si="8"/>
        <v>66.34592572</v>
      </c>
      <c r="W139" s="250" t="str">
        <f t="shared" si="9"/>
        <v>False</v>
      </c>
      <c r="X139" s="269">
        <f t="shared" si="10"/>
        <v>4.179968333</v>
      </c>
    </row>
    <row r="140" ht="12.75" customHeight="1">
      <c r="A140" s="266"/>
      <c r="I140" s="371"/>
      <c r="J140" s="371">
        <f t="shared" si="11"/>
        <v>95</v>
      </c>
      <c r="K140" s="250">
        <f t="shared" si="12"/>
        <v>30.29222457</v>
      </c>
      <c r="L140" s="250">
        <f t="shared" si="13"/>
        <v>1462.772887</v>
      </c>
      <c r="M140" s="250">
        <f t="shared" si="14"/>
        <v>1331.476089</v>
      </c>
      <c r="N140" s="250">
        <f t="shared" si="1"/>
        <v>37.98369049</v>
      </c>
      <c r="O140" s="250">
        <f t="shared" si="2"/>
        <v>28.43047925</v>
      </c>
      <c r="P140" s="250" t="str">
        <f t="shared" si="3"/>
        <v>True</v>
      </c>
      <c r="Q140" s="250">
        <f t="shared" si="4"/>
        <v>28.43047925</v>
      </c>
      <c r="R140" s="250">
        <f t="shared" si="15"/>
        <v>128.1952194</v>
      </c>
      <c r="S140" s="250">
        <f t="shared" si="5"/>
        <v>0.5650614719</v>
      </c>
      <c r="T140" s="250">
        <f t="shared" si="6"/>
        <v>2.751821519</v>
      </c>
      <c r="U140" s="250">
        <f t="shared" si="7"/>
        <v>234.50178</v>
      </c>
      <c r="V140" s="368">
        <f t="shared" si="8"/>
        <v>66.67569332</v>
      </c>
      <c r="W140" s="250" t="str">
        <f t="shared" si="9"/>
        <v>False</v>
      </c>
      <c r="X140" s="269">
        <f t="shared" si="10"/>
        <v>4.21456136</v>
      </c>
    </row>
    <row r="141" ht="12.75" customHeight="1">
      <c r="A141" s="266"/>
      <c r="J141" s="250">
        <f t="shared" si="11"/>
        <v>96</v>
      </c>
      <c r="K141" s="250">
        <f t="shared" si="12"/>
        <v>30.51788647</v>
      </c>
      <c r="L141" s="250">
        <f t="shared" si="13"/>
        <v>1490.189195</v>
      </c>
      <c r="M141" s="250">
        <f t="shared" si="14"/>
        <v>1357.122087</v>
      </c>
      <c r="N141" s="250">
        <f t="shared" si="1"/>
        <v>38.20876311</v>
      </c>
      <c r="O141" s="250">
        <f t="shared" si="2"/>
        <v>28.5157647</v>
      </c>
      <c r="P141" s="250" t="str">
        <f t="shared" si="3"/>
        <v>True</v>
      </c>
      <c r="Q141" s="250">
        <f t="shared" si="4"/>
        <v>28.5157647</v>
      </c>
      <c r="R141" s="250">
        <f t="shared" si="15"/>
        <v>129.9415191</v>
      </c>
      <c r="S141" s="250">
        <f t="shared" si="5"/>
        <v>0.569231223</v>
      </c>
      <c r="T141" s="250">
        <f t="shared" si="6"/>
        <v>2.770501039</v>
      </c>
      <c r="U141" s="250">
        <f t="shared" si="7"/>
        <v>237.696208</v>
      </c>
      <c r="V141" s="368">
        <f t="shared" si="8"/>
        <v>67.00332039</v>
      </c>
      <c r="W141" s="250" t="str">
        <f t="shared" si="9"/>
        <v>False</v>
      </c>
      <c r="X141" s="269">
        <f t="shared" si="10"/>
        <v>4.249037671</v>
      </c>
    </row>
    <row r="142" ht="12.75" customHeight="1">
      <c r="A142" s="270"/>
      <c r="B142" s="371"/>
      <c r="C142" s="371"/>
      <c r="D142" s="371"/>
      <c r="E142" s="371"/>
      <c r="F142" s="371"/>
      <c r="G142" s="371"/>
      <c r="H142" s="371"/>
      <c r="J142" s="250">
        <f t="shared" si="11"/>
        <v>97</v>
      </c>
      <c r="K142" s="250">
        <f t="shared" si="12"/>
        <v>30.74263348</v>
      </c>
      <c r="L142" s="250">
        <f t="shared" si="13"/>
        <v>1517.806239</v>
      </c>
      <c r="M142" s="250">
        <f t="shared" si="14"/>
        <v>1382.965219</v>
      </c>
      <c r="N142" s="250">
        <f t="shared" si="1"/>
        <v>38.43261502</v>
      </c>
      <c r="O142" s="250">
        <f t="shared" si="2"/>
        <v>28.60009074</v>
      </c>
      <c r="P142" s="250" t="str">
        <f t="shared" si="3"/>
        <v>True</v>
      </c>
      <c r="Q142" s="250">
        <f t="shared" si="4"/>
        <v>28.60009074</v>
      </c>
      <c r="R142" s="250">
        <f t="shared" si="15"/>
        <v>131.6915613</v>
      </c>
      <c r="S142" s="250">
        <f t="shared" si="5"/>
        <v>0.5733843185</v>
      </c>
      <c r="T142" s="250">
        <f t="shared" si="6"/>
        <v>2.789095088</v>
      </c>
      <c r="U142" s="250">
        <f t="shared" si="7"/>
        <v>240.8974819</v>
      </c>
      <c r="V142" s="368">
        <f t="shared" si="8"/>
        <v>67.32884462</v>
      </c>
      <c r="W142" s="250" t="str">
        <f t="shared" si="9"/>
        <v>False</v>
      </c>
      <c r="X142" s="269">
        <f t="shared" si="10"/>
        <v>4.283398971</v>
      </c>
    </row>
    <row r="143" ht="12.75" customHeight="1">
      <c r="A143" s="266"/>
      <c r="J143" s="250">
        <f t="shared" si="11"/>
        <v>98</v>
      </c>
      <c r="K143" s="250">
        <f t="shared" si="12"/>
        <v>30.96647949</v>
      </c>
      <c r="L143" s="250">
        <f t="shared" si="13"/>
        <v>1545.623259</v>
      </c>
      <c r="M143" s="250">
        <f t="shared" si="14"/>
        <v>1409.004757</v>
      </c>
      <c r="N143" s="250">
        <f t="shared" si="1"/>
        <v>38.65526628</v>
      </c>
      <c r="O143" s="250">
        <f t="shared" si="2"/>
        <v>28.68347867</v>
      </c>
      <c r="P143" s="250" t="str">
        <f t="shared" si="3"/>
        <v>True</v>
      </c>
      <c r="Q143" s="250">
        <f t="shared" si="4"/>
        <v>28.68347867</v>
      </c>
      <c r="R143" s="250">
        <f t="shared" si="15"/>
        <v>133.4453112</v>
      </c>
      <c r="S143" s="250">
        <f t="shared" si="5"/>
        <v>0.5775210082</v>
      </c>
      <c r="T143" s="250">
        <f t="shared" si="6"/>
        <v>2.807604999</v>
      </c>
      <c r="U143" s="250">
        <f t="shared" si="7"/>
        <v>244.1055381</v>
      </c>
      <c r="V143" s="368">
        <f t="shared" si="8"/>
        <v>67.65230266</v>
      </c>
      <c r="W143" s="250" t="str">
        <f t="shared" si="9"/>
        <v>False</v>
      </c>
      <c r="X143" s="269">
        <f t="shared" si="10"/>
        <v>4.317646921</v>
      </c>
    </row>
    <row r="144" ht="12.75" customHeight="1">
      <c r="A144" s="266"/>
      <c r="J144" s="250">
        <f t="shared" si="11"/>
        <v>99</v>
      </c>
      <c r="K144" s="250">
        <f t="shared" si="12"/>
        <v>31.18943802</v>
      </c>
      <c r="L144" s="250">
        <f t="shared" si="13"/>
        <v>1573.639506</v>
      </c>
      <c r="M144" s="250">
        <f t="shared" si="14"/>
        <v>1435.239985</v>
      </c>
      <c r="N144" s="250">
        <f t="shared" si="1"/>
        <v>38.87673639</v>
      </c>
      <c r="O144" s="250">
        <f t="shared" si="2"/>
        <v>28.7659491</v>
      </c>
      <c r="P144" s="250" t="str">
        <f t="shared" si="3"/>
        <v>True</v>
      </c>
      <c r="Q144" s="250">
        <f t="shared" si="4"/>
        <v>28.7659491</v>
      </c>
      <c r="R144" s="250">
        <f t="shared" si="15"/>
        <v>135.2027347</v>
      </c>
      <c r="S144" s="250">
        <f t="shared" si="5"/>
        <v>0.5816415354</v>
      </c>
      <c r="T144" s="250">
        <f t="shared" si="6"/>
        <v>2.826032067</v>
      </c>
      <c r="U144" s="250">
        <f t="shared" si="7"/>
        <v>247.3203142</v>
      </c>
      <c r="V144" s="368">
        <f t="shared" si="8"/>
        <v>67.97373012</v>
      </c>
      <c r="W144" s="250" t="str">
        <f t="shared" si="9"/>
        <v>False</v>
      </c>
      <c r="X144" s="269">
        <f t="shared" si="10"/>
        <v>4.351783142</v>
      </c>
    </row>
    <row r="145" ht="12.75" customHeight="1">
      <c r="A145" s="266"/>
      <c r="J145" s="250">
        <f t="shared" si="11"/>
        <v>100</v>
      </c>
      <c r="K145" s="250">
        <f>species19!$C$29*(R144^species19!$C$30)*U144</f>
        <v>-113.1985078</v>
      </c>
      <c r="L145" s="250">
        <f t="shared" si="13"/>
        <v>1457.244212</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0.8637</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0.13</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0.030629992</v>
      </c>
      <c r="E15" s="276">
        <v>0.03</v>
      </c>
      <c r="F15" s="277">
        <v>0.0265</v>
      </c>
      <c r="G15" s="277">
        <v>0.0303</v>
      </c>
      <c r="H15" s="277" t="s">
        <v>2311</v>
      </c>
      <c r="X15" s="269"/>
    </row>
    <row r="16" ht="12.75" customHeight="1">
      <c r="A16" s="266"/>
      <c r="B16" s="302" t="s">
        <v>153</v>
      </c>
      <c r="C16" s="303">
        <v>0.382470004</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50.51906124</v>
      </c>
      <c r="D19" s="250"/>
      <c r="E19" s="276">
        <v>100.0</v>
      </c>
      <c r="F19" s="277">
        <v>160.81198</v>
      </c>
      <c r="G19" s="277">
        <v>80.2588695</v>
      </c>
      <c r="H19" s="277" t="s">
        <v>2311</v>
      </c>
      <c r="X19" s="269"/>
    </row>
    <row r="20" ht="12.75" customHeight="1">
      <c r="A20" s="306"/>
      <c r="B20" s="307" t="s">
        <v>158</v>
      </c>
      <c r="C20" s="308">
        <v>1.0</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J23" s="416"/>
      <c r="X23" s="269"/>
    </row>
    <row r="24" ht="12.75" customHeight="1">
      <c r="A24" s="266" t="s">
        <v>161</v>
      </c>
      <c r="B24" s="312" t="s">
        <v>2323</v>
      </c>
      <c r="C24" s="313">
        <f>'All species'!AH27</f>
        <v>9.4488</v>
      </c>
      <c r="E24" s="276" t="s">
        <v>2324</v>
      </c>
      <c r="F24" s="277">
        <v>31.464273</v>
      </c>
      <c r="G24" s="277">
        <v>30.112785</v>
      </c>
      <c r="H24" s="277" t="s">
        <v>2311</v>
      </c>
      <c r="J24" s="417"/>
      <c r="X24" s="269"/>
    </row>
    <row r="25" ht="12.75" customHeight="1">
      <c r="A25" s="266"/>
      <c r="B25" s="314" t="s">
        <v>170</v>
      </c>
      <c r="C25" s="315">
        <v>2.3</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0.5</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species'!AH10</f>
        <v>0.0000151197</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0.03205509658</v>
      </c>
      <c r="E35" s="276"/>
      <c r="F35" s="277"/>
      <c r="G35" s="277"/>
      <c r="H35" s="277"/>
      <c r="X35" s="269"/>
    </row>
    <row r="36" ht="12.75" customHeight="1">
      <c r="A36" s="330" t="s">
        <v>117</v>
      </c>
      <c r="B36" s="338"/>
      <c r="C36" s="339">
        <f>C31/C35</f>
        <v>0.000471678504</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species'!AH5</f>
        <v>785</v>
      </c>
      <c r="E39" s="276" t="s">
        <v>2324</v>
      </c>
      <c r="F39" s="277">
        <v>995.76</v>
      </c>
      <c r="G39" s="277">
        <v>764.3</v>
      </c>
      <c r="H39" s="277"/>
      <c r="X39" s="269"/>
    </row>
    <row r="40" ht="12.75" customHeight="1">
      <c r="A40" s="350" t="s">
        <v>2339</v>
      </c>
      <c r="B40" s="351"/>
      <c r="C40" s="352">
        <f>C39/2</f>
        <v>392.5</v>
      </c>
      <c r="E40" s="353" t="s">
        <v>2340</v>
      </c>
      <c r="F40" s="277"/>
      <c r="G40" s="277"/>
      <c r="H40" s="277"/>
      <c r="J40" s="354" t="s">
        <v>2341</v>
      </c>
      <c r="K40" s="355">
        <f t="array" ref="K40">INDEX(J:J,MATCH("True",P:P,0))</f>
        <v>15</v>
      </c>
      <c r="L40" s="356">
        <f>'All species'!AH30</f>
        <v>15</v>
      </c>
      <c r="X40" s="269"/>
    </row>
    <row r="41" ht="12.75" customHeight="1">
      <c r="A41" s="382" t="s">
        <v>2342</v>
      </c>
      <c r="B41" s="351"/>
      <c r="C41" s="352">
        <f>'All species'!AH6</f>
        <v>11.68</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0.0000151197</v>
      </c>
      <c r="L45" s="250">
        <f>K45</f>
        <v>0.0000151197</v>
      </c>
      <c r="M45" s="250">
        <f>L45*C44</f>
        <v>0.000014968503</v>
      </c>
      <c r="N45" s="250">
        <f t="shared" ref="N45:N144" si="1">($C$19*(S45^$C$20))-$C$21</f>
        <v>0.02209289388</v>
      </c>
      <c r="O45" s="250">
        <f t="shared" ref="O45:O144" si="2">$C$24+($C$25*(LN(S45)))</f>
        <v>-8.341354957</v>
      </c>
      <c r="P45" s="250" t="str">
        <f t="shared" ref="P45:P146" si="3">IF(P44="True", "True", IF(O45&gt;N45,"True","False"))</f>
        <v>False</v>
      </c>
      <c r="Q45" s="250">
        <f t="shared" ref="Q45:Q146" si="4">IF(P45="True", O45, N45)</f>
        <v>0.02209289388</v>
      </c>
      <c r="R45" s="250">
        <f>L45-M45</f>
        <v>0.000000151197</v>
      </c>
      <c r="S45" s="250">
        <f t="shared" ref="S45:S144" si="5">$C$15*(M45^$C$16)</f>
        <v>0.0004373179814</v>
      </c>
      <c r="T45" s="250">
        <f t="shared" ref="T45:T144" si="6">(((R45/$C$41)/$C$44)^0.5)*0.7071067812</f>
        <v>0.00008085699007</v>
      </c>
      <c r="U45" s="250">
        <f t="shared" ref="U45:U144" si="7">(((R45/$C$38)/$C$42)/2)</f>
        <v>0.0000002765779083</v>
      </c>
      <c r="V45" s="368">
        <f t="shared" ref="V45:V144" si="8">0.79*((($C$41*1000000000)/(9.81*$C$39))^0.33)*(S45^0.6667)</f>
        <v>0.4985917101</v>
      </c>
      <c r="W45" s="250" t="str">
        <f t="shared" ref="W45:W146" si="9">IF(Q45&gt;V45,"True","False")</f>
        <v>False</v>
      </c>
      <c r="X45" s="269">
        <f t="shared" ref="X45:X146" si="10">$C$33*(K45^$C$34)</f>
        <v>0.0000005096590033</v>
      </c>
    </row>
    <row r="46" ht="12.75" customHeight="1">
      <c r="A46" s="370" t="s">
        <v>2361</v>
      </c>
      <c r="C46" s="356">
        <f>'All species'!AH33</f>
        <v>2.3</v>
      </c>
      <c r="J46" s="368">
        <f t="shared" ref="J46:J146" si="11">J45+1</f>
        <v>1</v>
      </c>
      <c r="K46" s="250">
        <f t="shared" ref="K46:K144" si="12">$C$28*(R45^$C$29)*U45</f>
        <v>0.0001579058745</v>
      </c>
      <c r="L46" s="250">
        <f t="shared" ref="L46:L146" si="13">M45+R45+K46</f>
        <v>0.0001730255745</v>
      </c>
      <c r="M46" s="250">
        <f t="shared" ref="M46:M144" si="14">M45+($C$3*(K46^$C$4))</f>
        <v>0.0001273631969</v>
      </c>
      <c r="N46" s="250">
        <f t="shared" si="1"/>
        <v>0.05010698826</v>
      </c>
      <c r="O46" s="250">
        <f t="shared" si="2"/>
        <v>-6.457874672</v>
      </c>
      <c r="P46" s="250" t="str">
        <f t="shared" si="3"/>
        <v>False</v>
      </c>
      <c r="Q46" s="250">
        <f t="shared" si="4"/>
        <v>0.05010698826</v>
      </c>
      <c r="R46" s="250">
        <f t="shared" ref="R46:R144" si="15">IF(P46="False",$C$7*(M46^$C$8),$C$11*(M46^$C$12))</f>
        <v>0.00004275542633</v>
      </c>
      <c r="S46" s="250">
        <f t="shared" si="5"/>
        <v>0.0009918432178</v>
      </c>
      <c r="T46" s="250">
        <f t="shared" si="6"/>
        <v>0.001359695324</v>
      </c>
      <c r="U46" s="250">
        <f t="shared" si="7"/>
        <v>0.00007821058871</v>
      </c>
      <c r="V46" s="368">
        <f t="shared" si="8"/>
        <v>0.8607044275</v>
      </c>
      <c r="W46" s="250" t="str">
        <f t="shared" si="9"/>
        <v>False</v>
      </c>
      <c r="X46" s="269">
        <f t="shared" si="10"/>
        <v>0.000006693865135</v>
      </c>
    </row>
    <row r="47" ht="12.75" customHeight="1">
      <c r="A47" s="370" t="s">
        <v>2362</v>
      </c>
      <c r="C47" s="356">
        <f>'All species'!AH34</f>
        <v>2.02</v>
      </c>
      <c r="J47" s="368">
        <f t="shared" si="11"/>
        <v>2</v>
      </c>
      <c r="K47" s="250">
        <f t="shared" si="12"/>
        <v>0.003555184844</v>
      </c>
      <c r="L47" s="250">
        <f t="shared" si="13"/>
        <v>0.003725303467</v>
      </c>
      <c r="M47" s="250">
        <f t="shared" si="14"/>
        <v>0.0028381737</v>
      </c>
      <c r="N47" s="250">
        <f t="shared" si="1"/>
        <v>0.1642350928</v>
      </c>
      <c r="O47" s="250">
        <f t="shared" si="2"/>
        <v>-3.72745633</v>
      </c>
      <c r="P47" s="250" t="str">
        <f t="shared" si="3"/>
        <v>False</v>
      </c>
      <c r="Q47" s="250">
        <f t="shared" si="4"/>
        <v>0.1642350928</v>
      </c>
      <c r="R47" s="250">
        <f t="shared" si="15"/>
        <v>0.0006603710853</v>
      </c>
      <c r="S47" s="250">
        <f t="shared" si="5"/>
        <v>0.003250952983</v>
      </c>
      <c r="T47" s="250">
        <f t="shared" si="6"/>
        <v>0.005343674648</v>
      </c>
      <c r="U47" s="250">
        <f t="shared" si="7"/>
        <v>0.001207987284</v>
      </c>
      <c r="V47" s="368">
        <f t="shared" si="8"/>
        <v>1.899253766</v>
      </c>
      <c r="W47" s="250" t="str">
        <f t="shared" si="9"/>
        <v>False</v>
      </c>
      <c r="X47" s="269">
        <f t="shared" si="10"/>
        <v>0.0002043038636</v>
      </c>
    </row>
    <row r="48" ht="12.75" customHeight="1">
      <c r="A48" s="266"/>
      <c r="J48" s="368">
        <f t="shared" si="11"/>
        <v>3</v>
      </c>
      <c r="K48" s="250">
        <f t="shared" si="12"/>
        <v>0.0160961268</v>
      </c>
      <c r="L48" s="250">
        <f t="shared" si="13"/>
        <v>0.01959467159</v>
      </c>
      <c r="M48" s="250">
        <f t="shared" si="14"/>
        <v>0.01552791729</v>
      </c>
      <c r="N48" s="250">
        <f t="shared" si="1"/>
        <v>0.3145989125</v>
      </c>
      <c r="O48" s="250">
        <f t="shared" si="2"/>
        <v>-2.232457159</v>
      </c>
      <c r="P48" s="250" t="str">
        <f t="shared" si="3"/>
        <v>False</v>
      </c>
      <c r="Q48" s="250">
        <f t="shared" si="4"/>
        <v>0.3145989125</v>
      </c>
      <c r="R48" s="250">
        <f t="shared" si="15"/>
        <v>0.002955940715</v>
      </c>
      <c r="S48" s="250">
        <f t="shared" si="5"/>
        <v>0.006227330928</v>
      </c>
      <c r="T48" s="250">
        <f t="shared" si="6"/>
        <v>0.01130560592</v>
      </c>
      <c r="U48" s="250">
        <f t="shared" si="7"/>
        <v>0.005407170116</v>
      </c>
      <c r="V48" s="368">
        <f t="shared" si="8"/>
        <v>2.929453287</v>
      </c>
      <c r="W48" s="250" t="str">
        <f t="shared" si="9"/>
        <v>False</v>
      </c>
      <c r="X48" s="269">
        <f t="shared" si="10"/>
        <v>0.00107204551</v>
      </c>
    </row>
    <row r="49" ht="12.75" customHeight="1">
      <c r="A49" s="266"/>
      <c r="J49" s="368">
        <f t="shared" si="11"/>
        <v>4</v>
      </c>
      <c r="K49" s="250">
        <f t="shared" si="12"/>
        <v>0.03679824838</v>
      </c>
      <c r="L49" s="250">
        <f t="shared" si="13"/>
        <v>0.05528210639</v>
      </c>
      <c r="M49" s="250">
        <f t="shared" si="14"/>
        <v>0.04507365554</v>
      </c>
      <c r="N49" s="250">
        <f t="shared" si="1"/>
        <v>0.4728985648</v>
      </c>
      <c r="O49" s="250">
        <f t="shared" si="2"/>
        <v>-1.295017683</v>
      </c>
      <c r="P49" s="250" t="str">
        <f t="shared" si="3"/>
        <v>False</v>
      </c>
      <c r="Q49" s="250">
        <f t="shared" si="4"/>
        <v>0.4728985648</v>
      </c>
      <c r="R49" s="250">
        <f t="shared" si="15"/>
        <v>0.007565671515</v>
      </c>
      <c r="S49" s="250">
        <f t="shared" si="5"/>
        <v>0.009360794781</v>
      </c>
      <c r="T49" s="250">
        <f t="shared" si="6"/>
        <v>0.01808713267</v>
      </c>
      <c r="U49" s="250">
        <f t="shared" si="7"/>
        <v>0.01383954445</v>
      </c>
      <c r="V49" s="368">
        <f t="shared" si="8"/>
        <v>3.844144139</v>
      </c>
      <c r="W49" s="250" t="str">
        <f t="shared" si="9"/>
        <v>False</v>
      </c>
      <c r="X49" s="269">
        <f t="shared" si="10"/>
        <v>0.002657073799</v>
      </c>
    </row>
    <row r="50" ht="12.75" customHeight="1">
      <c r="A50" s="266"/>
      <c r="J50" s="368">
        <f t="shared" si="11"/>
        <v>5</v>
      </c>
      <c r="K50" s="250">
        <f t="shared" si="12"/>
        <v>0.0618022766</v>
      </c>
      <c r="L50" s="250">
        <f t="shared" si="13"/>
        <v>0.1144416037</v>
      </c>
      <c r="M50" s="250">
        <f t="shared" si="14"/>
        <v>0.09526728403</v>
      </c>
      <c r="N50" s="250">
        <f t="shared" si="1"/>
        <v>0.6296203844</v>
      </c>
      <c r="O50" s="250">
        <f t="shared" si="2"/>
        <v>-0.6366745183</v>
      </c>
      <c r="P50" s="250" t="str">
        <f t="shared" si="3"/>
        <v>False</v>
      </c>
      <c r="Q50" s="250">
        <f t="shared" si="4"/>
        <v>0.6296203844</v>
      </c>
      <c r="R50" s="250">
        <f t="shared" si="15"/>
        <v>0.01463805934</v>
      </c>
      <c r="S50" s="250">
        <f t="shared" si="5"/>
        <v>0.01246302621</v>
      </c>
      <c r="T50" s="250">
        <f t="shared" si="6"/>
        <v>0.02515867328</v>
      </c>
      <c r="U50" s="250">
        <f t="shared" si="7"/>
        <v>0.02677674712</v>
      </c>
      <c r="V50" s="368">
        <f t="shared" si="8"/>
        <v>4.652406602</v>
      </c>
      <c r="W50" s="250" t="str">
        <f t="shared" si="9"/>
        <v>False</v>
      </c>
      <c r="X50" s="269">
        <f t="shared" si="10"/>
        <v>0.004694407314</v>
      </c>
    </row>
    <row r="51" ht="12.75" customHeight="1">
      <c r="A51" s="266"/>
      <c r="J51" s="368">
        <f t="shared" si="11"/>
        <v>6</v>
      </c>
      <c r="K51" s="250">
        <f t="shared" si="12"/>
        <v>0.08894910178</v>
      </c>
      <c r="L51" s="250">
        <f t="shared" si="13"/>
        <v>0.1988544452</v>
      </c>
      <c r="M51" s="250">
        <f t="shared" si="14"/>
        <v>0.1680922877</v>
      </c>
      <c r="N51" s="250">
        <f t="shared" si="1"/>
        <v>0.7823433844</v>
      </c>
      <c r="O51" s="250">
        <f t="shared" si="2"/>
        <v>-0.1371681513</v>
      </c>
      <c r="P51" s="250" t="str">
        <f t="shared" si="3"/>
        <v>False</v>
      </c>
      <c r="Q51" s="250">
        <f t="shared" si="4"/>
        <v>0.7823433844</v>
      </c>
      <c r="R51" s="250">
        <f t="shared" si="15"/>
        <v>0.02415258251</v>
      </c>
      <c r="S51" s="250">
        <f t="shared" si="5"/>
        <v>0.01548610297</v>
      </c>
      <c r="T51" s="250">
        <f t="shared" si="6"/>
        <v>0.03231675685</v>
      </c>
      <c r="U51" s="250">
        <f t="shared" si="7"/>
        <v>0.04418123871</v>
      </c>
      <c r="V51" s="368">
        <f t="shared" si="8"/>
        <v>5.377245896</v>
      </c>
      <c r="W51" s="250" t="str">
        <f t="shared" si="9"/>
        <v>False</v>
      </c>
      <c r="X51" s="269">
        <f t="shared" si="10"/>
        <v>0.007001125396</v>
      </c>
    </row>
    <row r="52" ht="12.75" customHeight="1">
      <c r="A52" s="266"/>
      <c r="J52" s="250">
        <f t="shared" si="11"/>
        <v>7</v>
      </c>
      <c r="K52" s="250">
        <f t="shared" si="12"/>
        <v>0.1172533668</v>
      </c>
      <c r="L52" s="250">
        <f t="shared" si="13"/>
        <v>0.309498237</v>
      </c>
      <c r="M52" s="250">
        <f t="shared" si="14"/>
        <v>0.2646786726</v>
      </c>
      <c r="N52" s="250">
        <f t="shared" si="1"/>
        <v>0.9306994748</v>
      </c>
      <c r="O52" s="250">
        <f t="shared" si="2"/>
        <v>0.2622099948</v>
      </c>
      <c r="P52" s="250" t="str">
        <f t="shared" si="3"/>
        <v>False</v>
      </c>
      <c r="Q52" s="250">
        <f t="shared" si="4"/>
        <v>0.9306994748</v>
      </c>
      <c r="R52" s="250">
        <f t="shared" si="15"/>
        <v>0.03604531461</v>
      </c>
      <c r="S52" s="250">
        <f t="shared" si="5"/>
        <v>0.0184227389</v>
      </c>
      <c r="T52" s="250">
        <f t="shared" si="6"/>
        <v>0.03947938636</v>
      </c>
      <c r="U52" s="250">
        <f t="shared" si="7"/>
        <v>0.06593608152</v>
      </c>
      <c r="V52" s="368">
        <f t="shared" si="8"/>
        <v>6.037221548</v>
      </c>
      <c r="W52" s="250" t="str">
        <f t="shared" si="9"/>
        <v>False</v>
      </c>
      <c r="X52" s="269">
        <f t="shared" si="10"/>
        <v>0.009481433956</v>
      </c>
    </row>
    <row r="53" ht="12.75" customHeight="1">
      <c r="A53" s="266"/>
      <c r="J53" s="250">
        <f t="shared" si="11"/>
        <v>8</v>
      </c>
      <c r="K53" s="250">
        <f t="shared" si="12"/>
        <v>0.1462371829</v>
      </c>
      <c r="L53" s="250">
        <f t="shared" si="13"/>
        <v>0.4469611701</v>
      </c>
      <c r="M53" s="250">
        <f t="shared" si="14"/>
        <v>0.3857297082</v>
      </c>
      <c r="N53" s="250">
        <f t="shared" si="1"/>
        <v>1.074899464</v>
      </c>
      <c r="O53" s="250">
        <f t="shared" si="2"/>
        <v>0.5935157666</v>
      </c>
      <c r="P53" s="250" t="str">
        <f t="shared" si="3"/>
        <v>False</v>
      </c>
      <c r="Q53" s="250">
        <f t="shared" si="4"/>
        <v>1.074899464</v>
      </c>
      <c r="R53" s="250">
        <f t="shared" si="15"/>
        <v>0.05024536857</v>
      </c>
      <c r="S53" s="250">
        <f t="shared" si="5"/>
        <v>0.02127710686</v>
      </c>
      <c r="T53" s="250">
        <f t="shared" si="6"/>
        <v>0.04661159901</v>
      </c>
      <c r="U53" s="250">
        <f t="shared" si="7"/>
        <v>0.09191160499</v>
      </c>
      <c r="V53" s="368">
        <f t="shared" si="8"/>
        <v>6.645761995</v>
      </c>
      <c r="W53" s="250" t="str">
        <f t="shared" si="9"/>
        <v>False</v>
      </c>
      <c r="X53" s="269">
        <f t="shared" si="10"/>
        <v>0.01208312084</v>
      </c>
    </row>
    <row r="54" ht="12.75" customHeight="1">
      <c r="A54" s="266"/>
      <c r="J54" s="250">
        <f t="shared" si="11"/>
        <v>9</v>
      </c>
      <c r="K54" s="250">
        <f t="shared" si="12"/>
        <v>0.1756462982</v>
      </c>
      <c r="L54" s="250">
        <f t="shared" si="13"/>
        <v>0.611621375</v>
      </c>
      <c r="M54" s="250">
        <f t="shared" si="14"/>
        <v>0.5317147783</v>
      </c>
      <c r="N54" s="250">
        <f t="shared" si="1"/>
        <v>1.215297203</v>
      </c>
      <c r="O54" s="250">
        <f t="shared" si="2"/>
        <v>0.8758672689</v>
      </c>
      <c r="P54" s="250" t="str">
        <f t="shared" si="3"/>
        <v>False</v>
      </c>
      <c r="Q54" s="250">
        <f t="shared" si="4"/>
        <v>1.215297203</v>
      </c>
      <c r="R54" s="250">
        <f t="shared" si="15"/>
        <v>0.06668513786</v>
      </c>
      <c r="S54" s="250">
        <f t="shared" si="5"/>
        <v>0.02405621112</v>
      </c>
      <c r="T54" s="250">
        <f t="shared" si="6"/>
        <v>0.0536982967</v>
      </c>
      <c r="U54" s="250">
        <f t="shared" si="7"/>
        <v>0.1219841395</v>
      </c>
      <c r="V54" s="368">
        <f t="shared" si="8"/>
        <v>7.212563707</v>
      </c>
      <c r="W54" s="250" t="str">
        <f t="shared" si="9"/>
        <v>False</v>
      </c>
      <c r="X54" s="269">
        <f t="shared" si="10"/>
        <v>0.01477526878</v>
      </c>
    </row>
    <row r="55" ht="12.75" customHeight="1">
      <c r="A55" s="266"/>
      <c r="I55" s="371"/>
      <c r="J55" s="371">
        <f t="shared" si="11"/>
        <v>10</v>
      </c>
      <c r="K55" s="250">
        <f t="shared" si="12"/>
        <v>0.205334132</v>
      </c>
      <c r="L55" s="250">
        <f t="shared" si="13"/>
        <v>0.8037340482</v>
      </c>
      <c r="M55" s="250">
        <f t="shared" si="14"/>
        <v>0.7029643357</v>
      </c>
      <c r="N55" s="250">
        <f t="shared" si="1"/>
        <v>1.35225542</v>
      </c>
      <c r="O55" s="250">
        <f t="shared" si="2"/>
        <v>1.121473278</v>
      </c>
      <c r="P55" s="250" t="str">
        <f t="shared" si="3"/>
        <v>False</v>
      </c>
      <c r="Q55" s="250">
        <f t="shared" si="4"/>
        <v>1.35225542</v>
      </c>
      <c r="R55" s="250">
        <f t="shared" si="15"/>
        <v>0.08530283217</v>
      </c>
      <c r="S55" s="250">
        <f t="shared" si="5"/>
        <v>0.02676723174</v>
      </c>
      <c r="T55" s="250">
        <f t="shared" si="6"/>
        <v>0.06073341596</v>
      </c>
      <c r="U55" s="250">
        <f t="shared" si="7"/>
        <v>0.1560406548</v>
      </c>
      <c r="V55" s="368">
        <f t="shared" si="8"/>
        <v>7.744773058</v>
      </c>
      <c r="W55" s="250" t="str">
        <f t="shared" si="9"/>
        <v>False</v>
      </c>
      <c r="X55" s="269">
        <f t="shared" si="10"/>
        <v>0.01753814915</v>
      </c>
    </row>
    <row r="56" ht="12.75" customHeight="1">
      <c r="A56" s="266"/>
      <c r="J56" s="250">
        <f t="shared" si="11"/>
        <v>11</v>
      </c>
      <c r="K56" s="250">
        <f t="shared" si="12"/>
        <v>0.2352105805</v>
      </c>
      <c r="L56" s="250">
        <f t="shared" si="13"/>
        <v>1.023477748</v>
      </c>
      <c r="M56" s="250">
        <f t="shared" si="14"/>
        <v>0.8997207819</v>
      </c>
      <c r="N56" s="250">
        <f t="shared" si="1"/>
        <v>1.486105861</v>
      </c>
      <c r="O56" s="250">
        <f t="shared" si="2"/>
        <v>1.338559474</v>
      </c>
      <c r="P56" s="250" t="str">
        <f t="shared" si="3"/>
        <v>False</v>
      </c>
      <c r="Q56" s="250">
        <f t="shared" si="4"/>
        <v>1.486105861</v>
      </c>
      <c r="R56" s="250">
        <f t="shared" si="15"/>
        <v>0.1060426585</v>
      </c>
      <c r="S56" s="250">
        <f t="shared" si="5"/>
        <v>0.02941673547</v>
      </c>
      <c r="T56" s="250">
        <f t="shared" si="6"/>
        <v>0.06771521893</v>
      </c>
      <c r="U56" s="250">
        <f t="shared" si="7"/>
        <v>0.1939790913</v>
      </c>
      <c r="V56" s="368">
        <f t="shared" si="8"/>
        <v>8.247786432</v>
      </c>
      <c r="W56" s="250" t="str">
        <f t="shared" si="9"/>
        <v>False</v>
      </c>
      <c r="X56" s="269">
        <f t="shared" si="10"/>
        <v>0.0203583861</v>
      </c>
    </row>
    <row r="57" ht="12.75" customHeight="1">
      <c r="A57" s="266"/>
      <c r="J57" s="250">
        <f t="shared" si="11"/>
        <v>12</v>
      </c>
      <c r="K57" s="250">
        <f t="shared" si="12"/>
        <v>0.2652173728</v>
      </c>
      <c r="L57" s="250">
        <f t="shared" si="13"/>
        <v>1.270980813</v>
      </c>
      <c r="M57" s="250">
        <f t="shared" si="14"/>
        <v>1.122167751</v>
      </c>
      <c r="N57" s="250">
        <f t="shared" si="1"/>
        <v>1.617140508</v>
      </c>
      <c r="O57" s="250">
        <f t="shared" si="2"/>
        <v>1.532910137</v>
      </c>
      <c r="P57" s="250" t="str">
        <f t="shared" si="3"/>
        <v>False</v>
      </c>
      <c r="Q57" s="250">
        <f t="shared" si="4"/>
        <v>1.617140508</v>
      </c>
      <c r="R57" s="250">
        <f t="shared" si="15"/>
        <v>0.128854307</v>
      </c>
      <c r="S57" s="250">
        <f t="shared" si="5"/>
        <v>0.03201050193</v>
      </c>
      <c r="T57" s="250">
        <f t="shared" si="6"/>
        <v>0.07464409438</v>
      </c>
      <c r="U57" s="250">
        <f t="shared" si="7"/>
        <v>0.2357074195</v>
      </c>
      <c r="V57" s="368">
        <f t="shared" si="8"/>
        <v>8.725774179</v>
      </c>
      <c r="W57" s="250" t="str">
        <f t="shared" si="9"/>
        <v>False</v>
      </c>
      <c r="X57" s="269">
        <f t="shared" si="10"/>
        <v>0.02322646088</v>
      </c>
    </row>
    <row r="58" ht="12.75" customHeight="1">
      <c r="A58" s="266"/>
      <c r="J58" s="250">
        <f t="shared" si="11"/>
        <v>13</v>
      </c>
      <c r="K58" s="250">
        <f t="shared" si="12"/>
        <v>0.2953152694</v>
      </c>
      <c r="L58" s="250">
        <f t="shared" si="13"/>
        <v>1.546337327</v>
      </c>
      <c r="M58" s="250">
        <f t="shared" si="14"/>
        <v>1.370447982</v>
      </c>
      <c r="N58" s="250">
        <f t="shared" si="1"/>
        <v>1.745613039</v>
      </c>
      <c r="O58" s="250">
        <f t="shared" si="2"/>
        <v>1.708736708</v>
      </c>
      <c r="P58" s="250" t="str">
        <f t="shared" si="3"/>
        <v>False</v>
      </c>
      <c r="Q58" s="250">
        <f t="shared" si="4"/>
        <v>1.745613039</v>
      </c>
      <c r="R58" s="250">
        <f t="shared" si="15"/>
        <v>0.1536922852</v>
      </c>
      <c r="S58" s="250">
        <f t="shared" si="5"/>
        <v>0.03455355259</v>
      </c>
      <c r="T58" s="250">
        <f t="shared" si="6"/>
        <v>0.08152147286</v>
      </c>
      <c r="U58" s="250">
        <f t="shared" si="7"/>
        <v>0.2811424219</v>
      </c>
      <c r="V58" s="368">
        <f t="shared" si="8"/>
        <v>9.182026822</v>
      </c>
      <c r="W58" s="250" t="str">
        <f t="shared" si="9"/>
        <v>False</v>
      </c>
      <c r="X58" s="269">
        <f t="shared" si="10"/>
        <v>0.02613533036</v>
      </c>
    </row>
    <row r="59" ht="12.75" customHeight="1">
      <c r="A59" s="266"/>
      <c r="J59" s="250">
        <f t="shared" si="11"/>
        <v>14</v>
      </c>
      <c r="K59" s="250">
        <f t="shared" si="12"/>
        <v>0.3254769697</v>
      </c>
      <c r="L59" s="250">
        <f t="shared" si="13"/>
        <v>1.849617237</v>
      </c>
      <c r="M59" s="250">
        <f t="shared" si="14"/>
        <v>1.644674773</v>
      </c>
      <c r="N59" s="250">
        <f t="shared" si="1"/>
        <v>1.871743292</v>
      </c>
      <c r="O59" s="250">
        <f t="shared" si="2"/>
        <v>1.869194903</v>
      </c>
      <c r="P59" s="250" t="str">
        <f t="shared" si="3"/>
        <v>False</v>
      </c>
      <c r="Q59" s="250">
        <f t="shared" si="4"/>
        <v>1.871743292</v>
      </c>
      <c r="R59" s="250">
        <f t="shared" si="15"/>
        <v>0.1805152759</v>
      </c>
      <c r="S59" s="250">
        <f t="shared" si="5"/>
        <v>0.03705023899</v>
      </c>
      <c r="T59" s="250">
        <f t="shared" si="6"/>
        <v>0.08834926956</v>
      </c>
      <c r="U59" s="250">
        <f t="shared" si="7"/>
        <v>0.3302085189</v>
      </c>
      <c r="V59" s="368">
        <f t="shared" si="8"/>
        <v>9.619188582</v>
      </c>
      <c r="W59" s="250" t="str">
        <f t="shared" si="9"/>
        <v>False</v>
      </c>
      <c r="X59" s="269">
        <f t="shared" si="10"/>
        <v>0.02907961498</v>
      </c>
    </row>
    <row r="60" ht="12.75" customHeight="1">
      <c r="A60" s="266"/>
      <c r="I60" s="371"/>
      <c r="J60" s="371">
        <f t="shared" si="11"/>
        <v>15</v>
      </c>
      <c r="K60" s="250">
        <f t="shared" si="12"/>
        <v>0.3556829681</v>
      </c>
      <c r="L60" s="250">
        <f t="shared" si="13"/>
        <v>2.180873017</v>
      </c>
      <c r="M60" s="250">
        <f t="shared" si="14"/>
        <v>1.944939614</v>
      </c>
      <c r="N60" s="250">
        <f t="shared" si="1"/>
        <v>1.995722165</v>
      </c>
      <c r="O60" s="250">
        <f t="shared" si="2"/>
        <v>2.016707091</v>
      </c>
      <c r="P60" s="250" t="str">
        <f t="shared" si="3"/>
        <v>True</v>
      </c>
      <c r="Q60" s="250">
        <f t="shared" si="4"/>
        <v>2.016707091</v>
      </c>
      <c r="R60" s="250">
        <f t="shared" si="15"/>
        <v>0.2172450991</v>
      </c>
      <c r="S60" s="250">
        <f t="shared" si="5"/>
        <v>0.03950433987</v>
      </c>
      <c r="T60" s="250">
        <f t="shared" si="6"/>
        <v>0.09692168983</v>
      </c>
      <c r="U60" s="250">
        <f t="shared" si="7"/>
        <v>0.3973967413</v>
      </c>
      <c r="V60" s="368">
        <f t="shared" si="8"/>
        <v>10.03941864</v>
      </c>
      <c r="W60" s="250" t="str">
        <f t="shared" si="9"/>
        <v>False</v>
      </c>
      <c r="X60" s="269">
        <f t="shared" si="10"/>
        <v>0.03205509658</v>
      </c>
    </row>
    <row r="61" ht="12.75" customHeight="1">
      <c r="A61" s="266"/>
      <c r="J61" s="250">
        <f t="shared" si="11"/>
        <v>16</v>
      </c>
      <c r="K61" s="250">
        <f t="shared" si="12"/>
        <v>0.3939486589</v>
      </c>
      <c r="L61" s="250">
        <f t="shared" si="13"/>
        <v>2.556133372</v>
      </c>
      <c r="M61" s="250">
        <f t="shared" si="14"/>
        <v>2.278259912</v>
      </c>
      <c r="N61" s="250">
        <f t="shared" si="1"/>
        <v>2.120189497</v>
      </c>
      <c r="O61" s="250">
        <f t="shared" si="2"/>
        <v>2.155855935</v>
      </c>
      <c r="P61" s="250" t="str">
        <f t="shared" si="3"/>
        <v>True</v>
      </c>
      <c r="Q61" s="250">
        <f t="shared" si="4"/>
        <v>2.155855935</v>
      </c>
      <c r="R61" s="250">
        <f t="shared" si="15"/>
        <v>0.2454580701</v>
      </c>
      <c r="S61" s="250">
        <f t="shared" si="5"/>
        <v>0.04196810955</v>
      </c>
      <c r="T61" s="250">
        <f t="shared" si="6"/>
        <v>0.1030231065</v>
      </c>
      <c r="U61" s="250">
        <f t="shared" si="7"/>
        <v>0.449005467</v>
      </c>
      <c r="V61" s="368">
        <f t="shared" si="8"/>
        <v>10.45263629</v>
      </c>
      <c r="W61" s="250" t="str">
        <f t="shared" si="9"/>
        <v>False</v>
      </c>
      <c r="X61" s="269">
        <f t="shared" si="10"/>
        <v>0.03585991337</v>
      </c>
    </row>
    <row r="62" ht="12.75" customHeight="1">
      <c r="A62" s="270"/>
      <c r="B62" s="371"/>
      <c r="C62" s="371"/>
      <c r="D62" s="371"/>
      <c r="E62" s="371"/>
      <c r="F62" s="371"/>
      <c r="G62" s="371"/>
      <c r="H62" s="371"/>
      <c r="J62" s="250">
        <f t="shared" si="11"/>
        <v>17</v>
      </c>
      <c r="K62" s="250">
        <f t="shared" si="12"/>
        <v>0.4214002635</v>
      </c>
      <c r="L62" s="250">
        <f t="shared" si="13"/>
        <v>2.945118246</v>
      </c>
      <c r="M62" s="250">
        <f t="shared" si="14"/>
        <v>2.635338228</v>
      </c>
      <c r="N62" s="250">
        <f t="shared" si="1"/>
        <v>2.241606825</v>
      </c>
      <c r="O62" s="250">
        <f t="shared" si="2"/>
        <v>2.283937119</v>
      </c>
      <c r="P62" s="250" t="str">
        <f t="shared" si="3"/>
        <v>True</v>
      </c>
      <c r="Q62" s="250">
        <f t="shared" si="4"/>
        <v>2.283937119</v>
      </c>
      <c r="R62" s="250">
        <f t="shared" si="15"/>
        <v>0.2746546398</v>
      </c>
      <c r="S62" s="250">
        <f t="shared" si="5"/>
        <v>0.04437150592</v>
      </c>
      <c r="T62" s="250">
        <f t="shared" si="6"/>
        <v>0.1089781556</v>
      </c>
      <c r="U62" s="250">
        <f t="shared" si="7"/>
        <v>0.5024134459</v>
      </c>
      <c r="V62" s="368">
        <f t="shared" si="8"/>
        <v>10.84800357</v>
      </c>
      <c r="W62" s="250" t="str">
        <f t="shared" si="9"/>
        <v>False</v>
      </c>
      <c r="X62" s="269">
        <f t="shared" si="10"/>
        <v>0.03861203075</v>
      </c>
    </row>
    <row r="63" ht="12.75" customHeight="1">
      <c r="A63" s="266"/>
      <c r="J63" s="250">
        <f t="shared" si="11"/>
        <v>18</v>
      </c>
      <c r="K63" s="250">
        <f t="shared" si="12"/>
        <v>0.4483560897</v>
      </c>
      <c r="L63" s="250">
        <f t="shared" si="13"/>
        <v>3.358348957</v>
      </c>
      <c r="M63" s="250">
        <f t="shared" si="14"/>
        <v>3.015778832</v>
      </c>
      <c r="N63" s="250">
        <f t="shared" si="1"/>
        <v>2.360250397</v>
      </c>
      <c r="O63" s="250">
        <f t="shared" si="2"/>
        <v>2.402559097</v>
      </c>
      <c r="P63" s="250" t="str">
        <f t="shared" si="3"/>
        <v>True</v>
      </c>
      <c r="Q63" s="250">
        <f t="shared" si="4"/>
        <v>2.402559097</v>
      </c>
      <c r="R63" s="250">
        <f t="shared" si="15"/>
        <v>0.3047837565</v>
      </c>
      <c r="S63" s="250">
        <f t="shared" si="5"/>
        <v>0.04671999716</v>
      </c>
      <c r="T63" s="250">
        <f t="shared" si="6"/>
        <v>0.1148000011</v>
      </c>
      <c r="U63" s="250">
        <f t="shared" si="7"/>
        <v>0.5575272912</v>
      </c>
      <c r="V63" s="368">
        <f t="shared" si="8"/>
        <v>11.22749815</v>
      </c>
      <c r="W63" s="250" t="str">
        <f t="shared" si="9"/>
        <v>False</v>
      </c>
      <c r="X63" s="269">
        <f t="shared" si="10"/>
        <v>0.04133156076</v>
      </c>
    </row>
    <row r="64" ht="12.75" customHeight="1">
      <c r="A64" s="266"/>
      <c r="J64" s="250">
        <f t="shared" si="11"/>
        <v>19</v>
      </c>
      <c r="K64" s="250">
        <f t="shared" si="12"/>
        <v>0.4748567368</v>
      </c>
      <c r="L64" s="250">
        <f t="shared" si="13"/>
        <v>3.795419325</v>
      </c>
      <c r="M64" s="250">
        <f t="shared" si="14"/>
        <v>3.419217533</v>
      </c>
      <c r="N64" s="250">
        <f t="shared" si="1"/>
        <v>2.476356203</v>
      </c>
      <c r="O64" s="250">
        <f t="shared" si="2"/>
        <v>2.51300623</v>
      </c>
      <c r="P64" s="250" t="str">
        <f t="shared" si="3"/>
        <v>True</v>
      </c>
      <c r="Q64" s="250">
        <f t="shared" si="4"/>
        <v>2.51300623</v>
      </c>
      <c r="R64" s="250">
        <f t="shared" si="15"/>
        <v>0.3358005449</v>
      </c>
      <c r="S64" s="250">
        <f t="shared" si="5"/>
        <v>0.04901825453</v>
      </c>
      <c r="T64" s="250">
        <f t="shared" si="6"/>
        <v>0.1204998987</v>
      </c>
      <c r="U64" s="250">
        <f t="shared" si="7"/>
        <v>0.6142649147</v>
      </c>
      <c r="V64" s="368">
        <f t="shared" si="8"/>
        <v>11.59276531</v>
      </c>
      <c r="W64" s="250" t="str">
        <f t="shared" si="9"/>
        <v>False</v>
      </c>
      <c r="X64" s="269">
        <f t="shared" si="10"/>
        <v>0.04402079975</v>
      </c>
    </row>
    <row r="65" ht="12.75" customHeight="1">
      <c r="A65" s="266"/>
      <c r="I65" s="371"/>
      <c r="J65" s="371">
        <f t="shared" si="11"/>
        <v>20</v>
      </c>
      <c r="K65" s="250">
        <f t="shared" si="12"/>
        <v>0.5009373621</v>
      </c>
      <c r="L65" s="250">
        <f t="shared" si="13"/>
        <v>4.25595544</v>
      </c>
      <c r="M65" s="250">
        <f t="shared" si="14"/>
        <v>3.845317556</v>
      </c>
      <c r="N65" s="250">
        <f t="shared" si="1"/>
        <v>2.590127722</v>
      </c>
      <c r="O65" s="250">
        <f t="shared" si="2"/>
        <v>2.616319887</v>
      </c>
      <c r="P65" s="250" t="str">
        <f t="shared" si="3"/>
        <v>True</v>
      </c>
      <c r="Q65" s="250">
        <f t="shared" si="4"/>
        <v>2.616319887</v>
      </c>
      <c r="R65" s="250">
        <f t="shared" si="15"/>
        <v>0.3676652004</v>
      </c>
      <c r="S65" s="250">
        <f t="shared" si="5"/>
        <v>0.05127030587</v>
      </c>
      <c r="T65" s="250">
        <f t="shared" si="6"/>
        <v>0.1260875617</v>
      </c>
      <c r="U65" s="250">
        <f t="shared" si="7"/>
        <v>0.6725535036</v>
      </c>
      <c r="V65" s="368">
        <f t="shared" si="8"/>
        <v>11.94519026</v>
      </c>
      <c r="W65" s="250" t="str">
        <f t="shared" si="9"/>
        <v>False</v>
      </c>
      <c r="X65" s="269">
        <f t="shared" si="10"/>
        <v>0.0466817817</v>
      </c>
    </row>
    <row r="66" ht="12.75" customHeight="1">
      <c r="A66" s="266"/>
      <c r="J66" s="250">
        <f t="shared" si="11"/>
        <v>21</v>
      </c>
      <c r="K66" s="250">
        <f t="shared" si="12"/>
        <v>0.5266286431</v>
      </c>
      <c r="L66" s="250">
        <f t="shared" si="13"/>
        <v>4.739611399</v>
      </c>
      <c r="M66" s="250">
        <f t="shared" si="14"/>
        <v>4.293766127</v>
      </c>
      <c r="N66" s="250">
        <f t="shared" si="1"/>
        <v>2.701741881</v>
      </c>
      <c r="O66" s="250">
        <f t="shared" si="2"/>
        <v>2.713355779</v>
      </c>
      <c r="P66" s="250" t="str">
        <f t="shared" si="3"/>
        <v>True</v>
      </c>
      <c r="Q66" s="250">
        <f t="shared" si="4"/>
        <v>2.713355779</v>
      </c>
      <c r="R66" s="250">
        <f t="shared" si="15"/>
        <v>0.4003421362</v>
      </c>
      <c r="S66" s="250">
        <f t="shared" si="5"/>
        <v>0.05347965331</v>
      </c>
      <c r="T66" s="250">
        <f t="shared" si="6"/>
        <v>0.131571442</v>
      </c>
      <c r="U66" s="250">
        <f t="shared" si="7"/>
        <v>0.7323279603</v>
      </c>
      <c r="V66" s="368">
        <f t="shared" si="8"/>
        <v>12.28595156</v>
      </c>
      <c r="W66" s="250" t="str">
        <f t="shared" si="9"/>
        <v>False</v>
      </c>
      <c r="X66" s="269">
        <f t="shared" si="10"/>
        <v>0.04931631548</v>
      </c>
    </row>
    <row r="67" ht="12.75" customHeight="1">
      <c r="A67" s="270"/>
      <c r="B67" s="371"/>
      <c r="C67" s="371"/>
      <c r="D67" s="371"/>
      <c r="E67" s="371"/>
      <c r="F67" s="371"/>
      <c r="G67" s="371"/>
      <c r="H67" s="371"/>
      <c r="J67" s="250">
        <f t="shared" si="11"/>
        <v>22</v>
      </c>
      <c r="K67" s="250">
        <f t="shared" si="12"/>
        <v>0.5519575362</v>
      </c>
      <c r="L67" s="250">
        <f t="shared" si="13"/>
        <v>5.2460658</v>
      </c>
      <c r="M67" s="250">
        <f t="shared" si="14"/>
        <v>4.764271625</v>
      </c>
      <c r="N67" s="250">
        <f t="shared" si="1"/>
        <v>2.811353676</v>
      </c>
      <c r="O67" s="250">
        <f t="shared" si="2"/>
        <v>2.804825391</v>
      </c>
      <c r="P67" s="250" t="str">
        <f t="shared" si="3"/>
        <v>True</v>
      </c>
      <c r="Q67" s="250">
        <f t="shared" si="4"/>
        <v>2.804825391</v>
      </c>
      <c r="R67" s="250">
        <f t="shared" si="15"/>
        <v>0.4337993145</v>
      </c>
      <c r="S67" s="250">
        <f t="shared" si="5"/>
        <v>0.05564936496</v>
      </c>
      <c r="T67" s="250">
        <f t="shared" si="6"/>
        <v>0.1369589489</v>
      </c>
      <c r="U67" s="250">
        <f t="shared" si="7"/>
        <v>0.7935296799</v>
      </c>
      <c r="V67" s="368">
        <f t="shared" si="8"/>
        <v>12.6160614</v>
      </c>
      <c r="W67" s="250" t="str">
        <f t="shared" si="9"/>
        <v>False</v>
      </c>
      <c r="X67" s="269">
        <f t="shared" si="10"/>
        <v>0.05192601679</v>
      </c>
    </row>
    <row r="68" ht="12.75" customHeight="1">
      <c r="A68" s="266"/>
      <c r="J68" s="250">
        <f t="shared" si="11"/>
        <v>23</v>
      </c>
      <c r="K68" s="250">
        <f t="shared" si="12"/>
        <v>0.5769478813</v>
      </c>
      <c r="L68" s="250">
        <f t="shared" si="13"/>
        <v>5.775018821</v>
      </c>
      <c r="M68" s="250">
        <f t="shared" si="14"/>
        <v>5.25656118</v>
      </c>
      <c r="N68" s="250">
        <f t="shared" si="1"/>
        <v>2.91909982</v>
      </c>
      <c r="O68" s="250">
        <f t="shared" si="2"/>
        <v>2.891326517</v>
      </c>
      <c r="P68" s="250" t="str">
        <f t="shared" si="3"/>
        <v>True</v>
      </c>
      <c r="Q68" s="250">
        <f t="shared" si="4"/>
        <v>2.891326517</v>
      </c>
      <c r="R68" s="250">
        <f t="shared" si="15"/>
        <v>0.4680077152</v>
      </c>
      <c r="S68" s="250">
        <f t="shared" si="5"/>
        <v>0.05778214695</v>
      </c>
      <c r="T68" s="250">
        <f t="shared" si="6"/>
        <v>0.1422566213</v>
      </c>
      <c r="U68" s="250">
        <f t="shared" si="7"/>
        <v>0.8561055771</v>
      </c>
      <c r="V68" s="368">
        <f t="shared" si="8"/>
        <v>12.93639634</v>
      </c>
      <c r="W68" s="250" t="str">
        <f t="shared" si="9"/>
        <v>False</v>
      </c>
      <c r="X68" s="269">
        <f t="shared" si="10"/>
        <v>0.05451233502</v>
      </c>
    </row>
    <row r="69" ht="12.75" customHeight="1">
      <c r="A69" s="266"/>
      <c r="J69" s="250">
        <f t="shared" si="11"/>
        <v>24</v>
      </c>
      <c r="K69" s="250">
        <f t="shared" si="12"/>
        <v>0.6016208862</v>
      </c>
      <c r="L69" s="250">
        <f t="shared" si="13"/>
        <v>6.326189781</v>
      </c>
      <c r="M69" s="250">
        <f t="shared" si="14"/>
        <v>5.770378643</v>
      </c>
      <c r="N69" s="250">
        <f t="shared" si="1"/>
        <v>3.025101642</v>
      </c>
      <c r="O69" s="250">
        <f t="shared" si="2"/>
        <v>2.973366145</v>
      </c>
      <c r="P69" s="250" t="str">
        <f t="shared" si="3"/>
        <v>True</v>
      </c>
      <c r="Q69" s="250">
        <f t="shared" si="4"/>
        <v>2.973366145</v>
      </c>
      <c r="R69" s="250">
        <f t="shared" si="15"/>
        <v>0.5029409069</v>
      </c>
      <c r="S69" s="250">
        <f t="shared" si="5"/>
        <v>0.05988040094</v>
      </c>
      <c r="T69" s="250">
        <f t="shared" si="6"/>
        <v>0.1474702661</v>
      </c>
      <c r="U69" s="250">
        <f t="shared" si="7"/>
        <v>0.9200073019</v>
      </c>
      <c r="V69" s="368">
        <f t="shared" si="8"/>
        <v>13.24772119</v>
      </c>
      <c r="W69" s="250" t="str">
        <f t="shared" si="9"/>
        <v>False</v>
      </c>
      <c r="X69" s="269">
        <f t="shared" si="10"/>
        <v>0.05707657588</v>
      </c>
    </row>
    <row r="70" ht="12.75" customHeight="1">
      <c r="A70" s="266"/>
      <c r="I70" s="371"/>
      <c r="J70" s="371">
        <f t="shared" si="11"/>
        <v>25</v>
      </c>
      <c r="K70" s="250">
        <f t="shared" si="12"/>
        <v>0.62599552</v>
      </c>
      <c r="L70" s="250">
        <f t="shared" si="13"/>
        <v>6.89931507</v>
      </c>
      <c r="M70" s="250">
        <f t="shared" si="14"/>
        <v>6.305482854</v>
      </c>
      <c r="N70" s="250">
        <f t="shared" si="1"/>
        <v>3.129467425</v>
      </c>
      <c r="O70" s="250">
        <f t="shared" si="2"/>
        <v>3.051377883</v>
      </c>
      <c r="P70" s="250" t="str">
        <f t="shared" si="3"/>
        <v>True</v>
      </c>
      <c r="Q70" s="250">
        <f t="shared" si="4"/>
        <v>3.051377883</v>
      </c>
      <c r="R70" s="250">
        <f t="shared" si="15"/>
        <v>0.5385746972</v>
      </c>
      <c r="S70" s="250">
        <f t="shared" si="5"/>
        <v>0.06194627035</v>
      </c>
      <c r="T70" s="250">
        <f t="shared" si="6"/>
        <v>0.1526050679</v>
      </c>
      <c r="U70" s="250">
        <f t="shared" si="7"/>
        <v>0.9851906004</v>
      </c>
      <c r="V70" s="368">
        <f t="shared" si="8"/>
        <v>13.55070778</v>
      </c>
      <c r="W70" s="250" t="str">
        <f t="shared" si="9"/>
        <v>False</v>
      </c>
      <c r="X70" s="269">
        <f t="shared" si="10"/>
        <v>0.05961992044</v>
      </c>
    </row>
    <row r="71" ht="12.75" customHeight="1">
      <c r="A71" s="266"/>
      <c r="I71" s="371"/>
      <c r="J71" s="250">
        <f t="shared" si="11"/>
        <v>26</v>
      </c>
      <c r="K71" s="250">
        <f t="shared" si="12"/>
        <v>0.6500888337</v>
      </c>
      <c r="L71" s="250">
        <f t="shared" si="13"/>
        <v>7.494146385</v>
      </c>
      <c r="M71" s="250">
        <f t="shared" si="14"/>
        <v>6.861646148</v>
      </c>
      <c r="N71" s="250">
        <f t="shared" si="1"/>
        <v>3.232294307</v>
      </c>
      <c r="O71" s="250">
        <f t="shared" si="2"/>
        <v>3.125735407</v>
      </c>
      <c r="P71" s="250" t="str">
        <f t="shared" si="3"/>
        <v>True</v>
      </c>
      <c r="Q71" s="250">
        <f t="shared" si="4"/>
        <v>3.125735407</v>
      </c>
      <c r="R71" s="250">
        <f t="shared" si="15"/>
        <v>0.574886845</v>
      </c>
      <c r="S71" s="250">
        <f t="shared" si="5"/>
        <v>0.06398167795</v>
      </c>
      <c r="T71" s="250">
        <f t="shared" si="6"/>
        <v>0.1576656803</v>
      </c>
      <c r="U71" s="250">
        <f t="shared" si="7"/>
        <v>1.051614788</v>
      </c>
      <c r="V71" s="368">
        <f t="shared" si="8"/>
        <v>13.8459499</v>
      </c>
      <c r="W71" s="250" t="str">
        <f t="shared" si="9"/>
        <v>False</v>
      </c>
      <c r="X71" s="269">
        <f t="shared" si="10"/>
        <v>0.06214344112</v>
      </c>
    </row>
    <row r="72" ht="12.75" customHeight="1">
      <c r="A72" s="270"/>
      <c r="B72" s="371"/>
      <c r="C72" s="371"/>
      <c r="D72" s="371"/>
      <c r="E72" s="371"/>
      <c r="F72" s="371"/>
      <c r="G72" s="371"/>
      <c r="H72" s="371"/>
      <c r="J72" s="250">
        <f t="shared" si="11"/>
        <v>27</v>
      </c>
      <c r="K72" s="250">
        <f t="shared" si="12"/>
        <v>0.6739162244</v>
      </c>
      <c r="L72" s="250">
        <f t="shared" si="13"/>
        <v>8.110449218</v>
      </c>
      <c r="M72" s="250">
        <f t="shared" si="14"/>
        <v>7.438653069</v>
      </c>
      <c r="N72" s="250">
        <f t="shared" si="1"/>
        <v>3.333669834</v>
      </c>
      <c r="O72" s="250">
        <f t="shared" si="2"/>
        <v>3.196762978</v>
      </c>
      <c r="P72" s="250" t="str">
        <f t="shared" si="3"/>
        <v>True</v>
      </c>
      <c r="Q72" s="250">
        <f t="shared" si="4"/>
        <v>3.196762978</v>
      </c>
      <c r="R72" s="250">
        <f t="shared" si="15"/>
        <v>0.6118568207</v>
      </c>
      <c r="S72" s="250">
        <f t="shared" si="5"/>
        <v>0.06598835671</v>
      </c>
      <c r="T72" s="250">
        <f t="shared" si="6"/>
        <v>0.162656299</v>
      </c>
      <c r="U72" s="250">
        <f t="shared" si="7"/>
        <v>1.11924231</v>
      </c>
      <c r="V72" s="368">
        <f t="shared" si="8"/>
        <v>14.1339753</v>
      </c>
      <c r="W72" s="250" t="str">
        <f t="shared" si="9"/>
        <v>False</v>
      </c>
      <c r="X72" s="269">
        <f t="shared" si="10"/>
        <v>0.06464811525</v>
      </c>
    </row>
    <row r="73" ht="12.75" customHeight="1">
      <c r="A73" s="266"/>
      <c r="J73" s="250">
        <f t="shared" si="11"/>
        <v>28</v>
      </c>
      <c r="K73" s="250">
        <f t="shared" si="12"/>
        <v>0.6974916547</v>
      </c>
      <c r="L73" s="250">
        <f t="shared" si="13"/>
        <v>8.748001545</v>
      </c>
      <c r="M73" s="250">
        <f t="shared" si="14"/>
        <v>8.036299249</v>
      </c>
      <c r="N73" s="250">
        <f t="shared" si="1"/>
        <v>3.433673252</v>
      </c>
      <c r="O73" s="250">
        <f t="shared" si="2"/>
        <v>3.264743751</v>
      </c>
      <c r="P73" s="250" t="str">
        <f t="shared" si="3"/>
        <v>True</v>
      </c>
      <c r="Q73" s="250">
        <f t="shared" si="4"/>
        <v>3.264743751</v>
      </c>
      <c r="R73" s="250">
        <f t="shared" si="15"/>
        <v>0.6494656048</v>
      </c>
      <c r="S73" s="250">
        <f t="shared" si="5"/>
        <v>0.06796787526</v>
      </c>
      <c r="T73" s="250">
        <f t="shared" si="6"/>
        <v>0.1675807237</v>
      </c>
      <c r="U73" s="250">
        <f t="shared" si="7"/>
        <v>1.188038377</v>
      </c>
      <c r="V73" s="368">
        <f t="shared" si="8"/>
        <v>14.41525545</v>
      </c>
      <c r="W73" s="250" t="str">
        <f t="shared" si="9"/>
        <v>False</v>
      </c>
      <c r="X73" s="269">
        <f t="shared" si="10"/>
        <v>0.06713483656</v>
      </c>
      <c r="Y73" s="371"/>
      <c r="Z73" s="371"/>
    </row>
    <row r="74" ht="12.75" customHeight="1">
      <c r="A74" s="266"/>
      <c r="J74" s="250">
        <f t="shared" si="11"/>
        <v>29</v>
      </c>
      <c r="K74" s="250">
        <f t="shared" si="12"/>
        <v>0.720827836</v>
      </c>
      <c r="L74" s="250">
        <f t="shared" si="13"/>
        <v>9.40659269</v>
      </c>
      <c r="M74" s="250">
        <f t="shared" si="14"/>
        <v>8.654390429</v>
      </c>
      <c r="N74" s="250">
        <f t="shared" si="1"/>
        <v>3.532376581</v>
      </c>
      <c r="O74" s="250">
        <f t="shared" si="2"/>
        <v>3.329926418</v>
      </c>
      <c r="P74" s="250" t="str">
        <f t="shared" si="3"/>
        <v>True</v>
      </c>
      <c r="Q74" s="250">
        <f t="shared" si="4"/>
        <v>3.329926418</v>
      </c>
      <c r="R74" s="250">
        <f t="shared" si="15"/>
        <v>0.6876955184</v>
      </c>
      <c r="S74" s="250">
        <f t="shared" si="5"/>
        <v>0.06992165916</v>
      </c>
      <c r="T74" s="250">
        <f t="shared" si="6"/>
        <v>0.1724424087</v>
      </c>
      <c r="U74" s="250">
        <f t="shared" si="7"/>
        <v>1.257970648</v>
      </c>
      <c r="V74" s="368">
        <f t="shared" si="8"/>
        <v>14.69021349</v>
      </c>
      <c r="W74" s="250" t="str">
        <f t="shared" si="9"/>
        <v>False</v>
      </c>
      <c r="X74" s="269">
        <f t="shared" si="10"/>
        <v>0.06960442498</v>
      </c>
    </row>
    <row r="75" ht="12.75" customHeight="1">
      <c r="A75" s="270"/>
      <c r="B75" s="371"/>
      <c r="C75" s="371"/>
      <c r="D75" s="371"/>
      <c r="E75" s="371"/>
      <c r="I75" s="371"/>
      <c r="J75" s="371">
        <f t="shared" si="11"/>
        <v>30</v>
      </c>
      <c r="K75" s="250">
        <f t="shared" si="12"/>
        <v>0.743936382</v>
      </c>
      <c r="L75" s="250">
        <f t="shared" si="13"/>
        <v>10.08602233</v>
      </c>
      <c r="M75" s="250">
        <f t="shared" si="14"/>
        <v>9.292741599</v>
      </c>
      <c r="N75" s="250">
        <f t="shared" si="1"/>
        <v>3.629845511</v>
      </c>
      <c r="O75" s="250">
        <f t="shared" si="2"/>
        <v>3.392530558</v>
      </c>
      <c r="P75" s="250" t="str">
        <f t="shared" si="3"/>
        <v>True</v>
      </c>
      <c r="Q75" s="250">
        <f t="shared" si="4"/>
        <v>3.392530558</v>
      </c>
      <c r="R75" s="250">
        <f t="shared" si="15"/>
        <v>0.726530078</v>
      </c>
      <c r="S75" s="250">
        <f t="shared" si="5"/>
        <v>0.07185100875</v>
      </c>
      <c r="T75" s="250">
        <f t="shared" si="6"/>
        <v>0.1772445062</v>
      </c>
      <c r="U75" s="250">
        <f t="shared" si="7"/>
        <v>1.32900897</v>
      </c>
      <c r="V75" s="368">
        <f t="shared" si="8"/>
        <v>14.95923086</v>
      </c>
      <c r="W75" s="250" t="str">
        <f t="shared" si="9"/>
        <v>False</v>
      </c>
      <c r="X75" s="269">
        <f t="shared" si="10"/>
        <v>0.07205763501</v>
      </c>
    </row>
    <row r="76" ht="12.75" customHeight="1">
      <c r="A76" s="266"/>
      <c r="J76" s="250">
        <f t="shared" si="11"/>
        <v>31</v>
      </c>
      <c r="K76" s="250">
        <f t="shared" si="12"/>
        <v>0.76682794</v>
      </c>
      <c r="L76" s="250">
        <f t="shared" si="13"/>
        <v>10.78609962</v>
      </c>
      <c r="M76" s="250">
        <f t="shared" si="14"/>
        <v>9.951176241</v>
      </c>
      <c r="N76" s="250">
        <f t="shared" si="1"/>
        <v>3.726140166</v>
      </c>
      <c r="O76" s="250">
        <f t="shared" si="2"/>
        <v>3.452751002</v>
      </c>
      <c r="P76" s="250" t="str">
        <f t="shared" si="3"/>
        <v>True</v>
      </c>
      <c r="Q76" s="250">
        <f t="shared" si="4"/>
        <v>3.452751002</v>
      </c>
      <c r="R76" s="250">
        <f t="shared" si="15"/>
        <v>0.7659538712</v>
      </c>
      <c r="S76" s="250">
        <f t="shared" si="5"/>
        <v>0.07375711415</v>
      </c>
      <c r="T76" s="250">
        <f t="shared" si="6"/>
        <v>0.181989902</v>
      </c>
      <c r="U76" s="250">
        <f t="shared" si="7"/>
        <v>1.401125152</v>
      </c>
      <c r="V76" s="368">
        <f t="shared" si="8"/>
        <v>15.22265276</v>
      </c>
      <c r="W76" s="250" t="str">
        <f t="shared" si="9"/>
        <v>False</v>
      </c>
      <c r="X76" s="269">
        <f t="shared" si="10"/>
        <v>0.07449516292</v>
      </c>
    </row>
    <row r="77" ht="12.75" customHeight="1">
      <c r="A77" s="270"/>
      <c r="B77" s="371"/>
      <c r="C77" s="371"/>
      <c r="D77" s="371"/>
      <c r="E77" s="371"/>
      <c r="F77" s="371"/>
      <c r="G77" s="371"/>
      <c r="H77" s="371"/>
      <c r="J77" s="250">
        <f t="shared" si="11"/>
        <v>32</v>
      </c>
      <c r="K77" s="250">
        <f t="shared" si="12"/>
        <v>0.7895123011</v>
      </c>
      <c r="L77" s="250">
        <f t="shared" si="13"/>
        <v>11.50664241</v>
      </c>
      <c r="M77" s="250">
        <f t="shared" si="14"/>
        <v>10.62952565</v>
      </c>
      <c r="N77" s="250">
        <f t="shared" si="1"/>
        <v>3.821315752</v>
      </c>
      <c r="O77" s="250">
        <f t="shared" si="2"/>
        <v>3.510761397</v>
      </c>
      <c r="P77" s="250" t="str">
        <f t="shared" si="3"/>
        <v>True</v>
      </c>
      <c r="Q77" s="250">
        <f t="shared" si="4"/>
        <v>3.510761397</v>
      </c>
      <c r="R77" s="250">
        <f t="shared" si="15"/>
        <v>0.8059524496</v>
      </c>
      <c r="S77" s="250">
        <f t="shared" si="5"/>
        <v>0.07564106812</v>
      </c>
      <c r="T77" s="250">
        <f t="shared" si="6"/>
        <v>0.186681247</v>
      </c>
      <c r="U77" s="250">
        <f t="shared" si="7"/>
        <v>1.474292762</v>
      </c>
      <c r="V77" s="368">
        <f t="shared" si="8"/>
        <v>15.48079278</v>
      </c>
      <c r="W77" s="250" t="str">
        <f t="shared" si="9"/>
        <v>False</v>
      </c>
      <c r="X77" s="269">
        <f t="shared" si="10"/>
        <v>0.07691765297</v>
      </c>
    </row>
    <row r="78" ht="12.75" customHeight="1">
      <c r="A78" s="266"/>
      <c r="F78" s="371"/>
      <c r="G78" s="371"/>
      <c r="H78" s="371"/>
      <c r="J78" s="250">
        <f t="shared" si="11"/>
        <v>33</v>
      </c>
      <c r="K78" s="250">
        <f t="shared" si="12"/>
        <v>0.8119984959</v>
      </c>
      <c r="L78" s="250">
        <f t="shared" si="13"/>
        <v>12.2474766</v>
      </c>
      <c r="M78" s="250">
        <f t="shared" si="14"/>
        <v>11.32762835</v>
      </c>
      <c r="N78" s="250">
        <f t="shared" si="1"/>
        <v>3.915423107</v>
      </c>
      <c r="O78" s="250">
        <f t="shared" si="2"/>
        <v>3.566717168</v>
      </c>
      <c r="P78" s="250" t="str">
        <f t="shared" si="3"/>
        <v>True</v>
      </c>
      <c r="Q78" s="250">
        <f t="shared" si="4"/>
        <v>3.566717168</v>
      </c>
      <c r="R78" s="250">
        <f t="shared" si="15"/>
        <v>0.8465122358</v>
      </c>
      <c r="S78" s="250">
        <f t="shared" si="5"/>
        <v>0.07750387697</v>
      </c>
      <c r="T78" s="250">
        <f t="shared" si="6"/>
        <v>0.1913209829</v>
      </c>
      <c r="U78" s="250">
        <f t="shared" si="7"/>
        <v>1.548486964</v>
      </c>
      <c r="V78" s="368">
        <f t="shared" si="8"/>
        <v>15.73393673</v>
      </c>
      <c r="W78" s="250" t="str">
        <f t="shared" si="9"/>
        <v>False</v>
      </c>
      <c r="X78" s="269">
        <f t="shared" si="10"/>
        <v>0.07932570282</v>
      </c>
    </row>
    <row r="79" ht="12.75" customHeight="1">
      <c r="A79" s="266"/>
      <c r="J79" s="250">
        <f t="shared" si="11"/>
        <v>34</v>
      </c>
      <c r="K79" s="250">
        <f t="shared" si="12"/>
        <v>0.8342948764</v>
      </c>
      <c r="L79" s="250">
        <f t="shared" si="13"/>
        <v>13.00843546</v>
      </c>
      <c r="M79" s="250">
        <f t="shared" si="14"/>
        <v>12.04532952</v>
      </c>
      <c r="N79" s="250">
        <f t="shared" si="1"/>
        <v>4.008509176</v>
      </c>
      <c r="O79" s="250">
        <f t="shared" si="2"/>
        <v>3.620757965</v>
      </c>
      <c r="P79" s="250" t="str">
        <f t="shared" si="3"/>
        <v>True</v>
      </c>
      <c r="Q79" s="250">
        <f t="shared" si="4"/>
        <v>3.620757965</v>
      </c>
      <c r="R79" s="250">
        <f t="shared" si="15"/>
        <v>0.8876204423</v>
      </c>
      <c r="S79" s="250">
        <f t="shared" si="5"/>
        <v>0.07934646998</v>
      </c>
      <c r="T79" s="250">
        <f t="shared" si="6"/>
        <v>0.1959113653</v>
      </c>
      <c r="U79" s="250">
        <f t="shared" si="7"/>
        <v>1.623684367</v>
      </c>
      <c r="V79" s="368">
        <f t="shared" si="8"/>
        <v>15.98234599</v>
      </c>
      <c r="W79" s="250" t="str">
        <f t="shared" si="9"/>
        <v>False</v>
      </c>
      <c r="X79" s="269">
        <f t="shared" si="10"/>
        <v>0.08171986818</v>
      </c>
    </row>
    <row r="80" ht="12.75" customHeight="1">
      <c r="A80" s="266"/>
      <c r="I80" s="371"/>
      <c r="J80" s="371">
        <f t="shared" si="11"/>
        <v>35</v>
      </c>
      <c r="K80" s="250">
        <f t="shared" si="12"/>
        <v>0.8564091861</v>
      </c>
      <c r="L80" s="250">
        <f t="shared" si="13"/>
        <v>13.78935915</v>
      </c>
      <c r="M80" s="250">
        <f t="shared" si="14"/>
        <v>12.78248058</v>
      </c>
      <c r="N80" s="250">
        <f t="shared" si="1"/>
        <v>4.100617425</v>
      </c>
      <c r="O80" s="250">
        <f t="shared" si="2"/>
        <v>3.673009728</v>
      </c>
      <c r="P80" s="250" t="str">
        <f t="shared" si="3"/>
        <v>True</v>
      </c>
      <c r="Q80" s="250">
        <f t="shared" si="4"/>
        <v>3.673009728</v>
      </c>
      <c r="R80" s="250">
        <f t="shared" si="15"/>
        <v>0.9292650002</v>
      </c>
      <c r="S80" s="250">
        <f t="shared" si="5"/>
        <v>0.08116970752</v>
      </c>
      <c r="T80" s="250">
        <f t="shared" si="6"/>
        <v>0.2004544831</v>
      </c>
      <c r="U80" s="250">
        <f t="shared" si="7"/>
        <v>1.699862894</v>
      </c>
      <c r="V80" s="368">
        <f t="shared" si="8"/>
        <v>16.22626026</v>
      </c>
      <c r="W80" s="250" t="str">
        <f t="shared" si="9"/>
        <v>False</v>
      </c>
      <c r="X80" s="269">
        <f t="shared" si="10"/>
        <v>0.08410066696</v>
      </c>
    </row>
    <row r="81" ht="12.75" customHeight="1">
      <c r="A81" s="266"/>
      <c r="J81" s="250">
        <f t="shared" si="11"/>
        <v>36</v>
      </c>
      <c r="K81" s="250">
        <f t="shared" si="12"/>
        <v>0.8783486222</v>
      </c>
      <c r="L81" s="250">
        <f t="shared" si="13"/>
        <v>14.59009421</v>
      </c>
      <c r="M81" s="250">
        <f t="shared" si="14"/>
        <v>13.53893869</v>
      </c>
      <c r="N81" s="250">
        <f t="shared" si="1"/>
        <v>4.191788192</v>
      </c>
      <c r="O81" s="250">
        <f t="shared" si="2"/>
        <v>3.723586418</v>
      </c>
      <c r="P81" s="250" t="str">
        <f t="shared" si="3"/>
        <v>True</v>
      </c>
      <c r="Q81" s="250">
        <f t="shared" si="4"/>
        <v>3.723586418</v>
      </c>
      <c r="R81" s="250">
        <f t="shared" si="15"/>
        <v>0.9714344969</v>
      </c>
      <c r="S81" s="250">
        <f t="shared" si="5"/>
        <v>0.08297438806</v>
      </c>
      <c r="T81" s="250">
        <f t="shared" si="6"/>
        <v>0.2049522755</v>
      </c>
      <c r="U81" s="250">
        <f t="shared" si="7"/>
        <v>1.777001668</v>
      </c>
      <c r="V81" s="368">
        <f t="shared" si="8"/>
        <v>16.46590001</v>
      </c>
      <c r="W81" s="250" t="str">
        <f t="shared" si="9"/>
        <v>False</v>
      </c>
      <c r="X81" s="269">
        <f t="shared" si="10"/>
        <v>0.08646858283</v>
      </c>
    </row>
    <row r="82" ht="12.75" customHeight="1">
      <c r="A82" s="270"/>
      <c r="B82" s="371"/>
      <c r="C82" s="371"/>
      <c r="D82" s="371"/>
      <c r="E82" s="371"/>
      <c r="F82" s="371"/>
      <c r="G82" s="371"/>
      <c r="H82" s="371"/>
      <c r="J82" s="250">
        <f t="shared" si="11"/>
        <v>37</v>
      </c>
      <c r="K82" s="250">
        <f t="shared" si="12"/>
        <v>0.900119889</v>
      </c>
      <c r="L82" s="250">
        <f t="shared" si="13"/>
        <v>15.41049308</v>
      </c>
      <c r="M82" s="250">
        <f t="shared" si="14"/>
        <v>14.3145664</v>
      </c>
      <c r="N82" s="250">
        <f t="shared" si="1"/>
        <v>4.282059001</v>
      </c>
      <c r="O82" s="250">
        <f t="shared" si="2"/>
        <v>3.772591483</v>
      </c>
      <c r="P82" s="250" t="str">
        <f t="shared" si="3"/>
        <v>True</v>
      </c>
      <c r="Q82" s="250">
        <f t="shared" si="4"/>
        <v>3.772591483</v>
      </c>
      <c r="R82" s="250">
        <f t="shared" si="15"/>
        <v>1.014118121</v>
      </c>
      <c r="S82" s="250">
        <f t="shared" si="5"/>
        <v>0.08476125438</v>
      </c>
      <c r="T82" s="250">
        <f t="shared" si="6"/>
        <v>0.2094065467</v>
      </c>
      <c r="U82" s="250">
        <f t="shared" si="7"/>
        <v>1.855080911</v>
      </c>
      <c r="V82" s="368">
        <f t="shared" si="8"/>
        <v>16.70146856</v>
      </c>
      <c r="W82" s="250" t="str">
        <f t="shared" si="9"/>
        <v>False</v>
      </c>
      <c r="X82" s="269">
        <f t="shared" si="10"/>
        <v>0.0888240684</v>
      </c>
    </row>
    <row r="83" ht="12.75" customHeight="1">
      <c r="A83" s="266"/>
      <c r="J83" s="250">
        <f t="shared" si="11"/>
        <v>38</v>
      </c>
      <c r="K83" s="250">
        <f t="shared" si="12"/>
        <v>0.9217292449</v>
      </c>
      <c r="L83" s="250">
        <f t="shared" si="13"/>
        <v>16.25041377</v>
      </c>
      <c r="M83" s="250">
        <f t="shared" si="14"/>
        <v>15.10923128</v>
      </c>
      <c r="N83" s="250">
        <f t="shared" si="1"/>
        <v>4.371464831</v>
      </c>
      <c r="O83" s="250">
        <f t="shared" si="2"/>
        <v>3.82011911</v>
      </c>
      <c r="P83" s="250" t="str">
        <f t="shared" si="3"/>
        <v>True</v>
      </c>
      <c r="Q83" s="250">
        <f t="shared" si="4"/>
        <v>3.82011911</v>
      </c>
      <c r="R83" s="250">
        <f t="shared" si="15"/>
        <v>1.057305611</v>
      </c>
      <c r="S83" s="250">
        <f t="shared" si="5"/>
        <v>0.08653099887</v>
      </c>
      <c r="T83" s="250">
        <f t="shared" si="6"/>
        <v>0.2138189793</v>
      </c>
      <c r="U83" s="250">
        <f t="shared" si="7"/>
        <v>1.934081856</v>
      </c>
      <c r="V83" s="368">
        <f t="shared" si="8"/>
        <v>16.93315384</v>
      </c>
      <c r="W83" s="250" t="str">
        <f t="shared" si="9"/>
        <v>False</v>
      </c>
      <c r="X83" s="269">
        <f t="shared" si="10"/>
        <v>0.09116754801</v>
      </c>
    </row>
    <row r="84" ht="12.75" customHeight="1">
      <c r="A84" s="266"/>
      <c r="J84" s="250">
        <f t="shared" si="11"/>
        <v>39</v>
      </c>
      <c r="K84" s="250">
        <f t="shared" si="12"/>
        <v>0.9431825437</v>
      </c>
      <c r="L84" s="250">
        <f t="shared" si="13"/>
        <v>17.10971944</v>
      </c>
      <c r="M84" s="250">
        <f t="shared" si="14"/>
        <v>15.92280562</v>
      </c>
      <c r="N84" s="250">
        <f t="shared" si="1"/>
        <v>4.460038358</v>
      </c>
      <c r="O84" s="250">
        <f t="shared" si="2"/>
        <v>3.866255298</v>
      </c>
      <c r="P84" s="250" t="str">
        <f t="shared" si="3"/>
        <v>True</v>
      </c>
      <c r="Q84" s="250">
        <f t="shared" si="4"/>
        <v>3.866255298</v>
      </c>
      <c r="R84" s="250">
        <f t="shared" si="15"/>
        <v>1.100987217</v>
      </c>
      <c r="S84" s="250">
        <f t="shared" si="5"/>
        <v>0.08828426833</v>
      </c>
      <c r="T84" s="250">
        <f t="shared" si="6"/>
        <v>0.2181911452</v>
      </c>
      <c r="U84" s="250">
        <f t="shared" si="7"/>
        <v>2.013986662</v>
      </c>
      <c r="V84" s="368">
        <f t="shared" si="8"/>
        <v>17.16112999</v>
      </c>
      <c r="W84" s="250" t="str">
        <f t="shared" si="9"/>
        <v>False</v>
      </c>
      <c r="X84" s="269">
        <f t="shared" si="10"/>
        <v>0.09349942021</v>
      </c>
    </row>
    <row r="85" ht="12.75" customHeight="1">
      <c r="A85" s="266"/>
      <c r="I85" s="371"/>
      <c r="J85" s="371">
        <f t="shared" si="11"/>
        <v>40</v>
      </c>
      <c r="K85" s="250">
        <f t="shared" si="12"/>
        <v>0.9644852713</v>
      </c>
      <c r="L85" s="250">
        <f t="shared" si="13"/>
        <v>17.98827811</v>
      </c>
      <c r="M85" s="250">
        <f t="shared" si="14"/>
        <v>16.7551661</v>
      </c>
      <c r="N85" s="250">
        <f t="shared" si="1"/>
        <v>4.547810161</v>
      </c>
      <c r="O85" s="250">
        <f t="shared" si="2"/>
        <v>3.911078773</v>
      </c>
      <c r="P85" s="250" t="str">
        <f t="shared" si="3"/>
        <v>True</v>
      </c>
      <c r="Q85" s="250">
        <f t="shared" si="4"/>
        <v>3.911078773</v>
      </c>
      <c r="R85" s="250">
        <f t="shared" si="15"/>
        <v>1.145153653</v>
      </c>
      <c r="S85" s="250">
        <f t="shared" si="5"/>
        <v>0.09002166805</v>
      </c>
      <c r="T85" s="250">
        <f t="shared" si="6"/>
        <v>0.2225245159</v>
      </c>
      <c r="U85" s="250">
        <f t="shared" si="7"/>
        <v>2.094778349</v>
      </c>
      <c r="V85" s="368">
        <f t="shared" si="8"/>
        <v>17.38555873</v>
      </c>
      <c r="W85" s="250" t="str">
        <f t="shared" si="9"/>
        <v>False</v>
      </c>
      <c r="X85" s="269">
        <f t="shared" si="10"/>
        <v>0.09582005997</v>
      </c>
    </row>
    <row r="86" ht="12.75" customHeight="1">
      <c r="A86" s="266"/>
      <c r="J86" s="250">
        <f t="shared" si="11"/>
        <v>41</v>
      </c>
      <c r="K86" s="250">
        <f t="shared" si="12"/>
        <v>0.9856425779</v>
      </c>
      <c r="L86" s="250">
        <f t="shared" si="13"/>
        <v>18.88596233</v>
      </c>
      <c r="M86" s="250">
        <f t="shared" si="14"/>
        <v>17.60619356</v>
      </c>
      <c r="N86" s="250">
        <f t="shared" si="1"/>
        <v>4.634808911</v>
      </c>
      <c r="O86" s="250">
        <f t="shared" si="2"/>
        <v>3.954661787</v>
      </c>
      <c r="P86" s="250" t="str">
        <f t="shared" si="3"/>
        <v>True</v>
      </c>
      <c r="Q86" s="250">
        <f t="shared" si="4"/>
        <v>3.954661787</v>
      </c>
      <c r="R86" s="250">
        <f t="shared" si="15"/>
        <v>1.189796071</v>
      </c>
      <c r="S86" s="250">
        <f t="shared" si="5"/>
        <v>0.09174376557</v>
      </c>
      <c r="T86" s="250">
        <f t="shared" si="6"/>
        <v>0.2268204714</v>
      </c>
      <c r="U86" s="250">
        <f t="shared" si="7"/>
        <v>2.176440726</v>
      </c>
      <c r="V86" s="368">
        <f t="shared" si="8"/>
        <v>17.60659052</v>
      </c>
      <c r="W86" s="250" t="str">
        <f t="shared" si="9"/>
        <v>False</v>
      </c>
      <c r="X86" s="269">
        <f t="shared" si="10"/>
        <v>0.09812982065</v>
      </c>
    </row>
    <row r="87" ht="12.75" customHeight="1">
      <c r="A87" s="270"/>
      <c r="B87" s="371"/>
      <c r="C87" s="371"/>
      <c r="D87" s="371"/>
      <c r="E87" s="371"/>
      <c r="F87" s="371"/>
      <c r="G87" s="371"/>
      <c r="H87" s="371"/>
      <c r="J87" s="250">
        <f t="shared" si="11"/>
        <v>42</v>
      </c>
      <c r="K87" s="250">
        <f t="shared" si="12"/>
        <v>1.006659307</v>
      </c>
      <c r="L87" s="250">
        <f t="shared" si="13"/>
        <v>19.80264894</v>
      </c>
      <c r="M87" s="250">
        <f t="shared" si="14"/>
        <v>18.47577275</v>
      </c>
      <c r="N87" s="250">
        <f t="shared" si="1"/>
        <v>4.721061535</v>
      </c>
      <c r="O87" s="250">
        <f t="shared" si="2"/>
        <v>3.997070809</v>
      </c>
      <c r="P87" s="250" t="str">
        <f t="shared" si="3"/>
        <v>True</v>
      </c>
      <c r="Q87" s="250">
        <f t="shared" si="4"/>
        <v>3.997070809</v>
      </c>
      <c r="R87" s="250">
        <f t="shared" si="15"/>
        <v>1.234906022</v>
      </c>
      <c r="S87" s="250">
        <f t="shared" si="5"/>
        <v>0.09345109389</v>
      </c>
      <c r="T87" s="250">
        <f t="shared" si="6"/>
        <v>0.231080308</v>
      </c>
      <c r="U87" s="250">
        <f t="shared" si="7"/>
        <v>2.258958342</v>
      </c>
      <c r="V87" s="368">
        <f t="shared" si="8"/>
        <v>17.82436565</v>
      </c>
      <c r="W87" s="250" t="str">
        <f t="shared" si="9"/>
        <v>False</v>
      </c>
      <c r="X87" s="269">
        <f t="shared" si="10"/>
        <v>0.1004290357</v>
      </c>
    </row>
    <row r="88" ht="12.75" customHeight="1">
      <c r="A88" s="266"/>
      <c r="J88" s="250">
        <f t="shared" si="11"/>
        <v>43</v>
      </c>
      <c r="K88" s="250">
        <f t="shared" si="12"/>
        <v>1.027540019</v>
      </c>
      <c r="L88" s="250">
        <f t="shared" si="13"/>
        <v>20.73821879</v>
      </c>
      <c r="M88" s="250">
        <f t="shared" si="14"/>
        <v>19.36379208</v>
      </c>
      <c r="N88" s="250">
        <f t="shared" si="1"/>
        <v>4.806593365</v>
      </c>
      <c r="O88" s="250">
        <f t="shared" si="2"/>
        <v>4.038367119</v>
      </c>
      <c r="P88" s="250" t="str">
        <f t="shared" si="3"/>
        <v>True</v>
      </c>
      <c r="Q88" s="250">
        <f t="shared" si="4"/>
        <v>4.038367119</v>
      </c>
      <c r="R88" s="250">
        <f t="shared" si="15"/>
        <v>1.280475432</v>
      </c>
      <c r="S88" s="250">
        <f t="shared" si="5"/>
        <v>0.09514415445</v>
      </c>
      <c r="T88" s="250">
        <f t="shared" si="6"/>
        <v>0.2353052454</v>
      </c>
      <c r="U88" s="250">
        <f t="shared" si="7"/>
        <v>2.342316426</v>
      </c>
      <c r="V88" s="368">
        <f t="shared" si="8"/>
        <v>18.03901516</v>
      </c>
      <c r="W88" s="250" t="str">
        <f t="shared" si="9"/>
        <v>False</v>
      </c>
      <c r="X88" s="269">
        <f t="shared" si="10"/>
        <v>0.1027180204</v>
      </c>
    </row>
    <row r="89" ht="12.75" customHeight="1">
      <c r="A89" s="266"/>
      <c r="J89" s="250">
        <f t="shared" si="11"/>
        <v>44</v>
      </c>
      <c r="K89" s="250">
        <f t="shared" si="12"/>
        <v>1.04828902</v>
      </c>
      <c r="L89" s="250">
        <f t="shared" si="13"/>
        <v>21.69255653</v>
      </c>
      <c r="M89" s="250">
        <f t="shared" si="14"/>
        <v>20.27014343</v>
      </c>
      <c r="N89" s="250">
        <f t="shared" si="1"/>
        <v>4.891428267</v>
      </c>
      <c r="O89" s="250">
        <f t="shared" si="2"/>
        <v>4.078607337</v>
      </c>
      <c r="P89" s="250" t="str">
        <f t="shared" si="3"/>
        <v>True</v>
      </c>
      <c r="Q89" s="250">
        <f t="shared" si="4"/>
        <v>4.078607337</v>
      </c>
      <c r="R89" s="250">
        <f t="shared" si="15"/>
        <v>1.326496575</v>
      </c>
      <c r="S89" s="250">
        <f t="shared" si="5"/>
        <v>0.09682341966</v>
      </c>
      <c r="T89" s="250">
        <f t="shared" si="6"/>
        <v>0.2394964332</v>
      </c>
      <c r="U89" s="250">
        <f t="shared" si="7"/>
        <v>2.426500844</v>
      </c>
      <c r="V89" s="368">
        <f t="shared" si="8"/>
        <v>18.25066168</v>
      </c>
      <c r="W89" s="250" t="str">
        <f t="shared" si="9"/>
        <v>False</v>
      </c>
      <c r="X89" s="269">
        <f t="shared" si="10"/>
        <v>0.104997073</v>
      </c>
    </row>
    <row r="90" ht="12.75" customHeight="1">
      <c r="A90" s="266"/>
      <c r="I90" s="371"/>
      <c r="J90" s="371">
        <f t="shared" si="11"/>
        <v>45</v>
      </c>
      <c r="K90" s="250">
        <f t="shared" si="12"/>
        <v>1.068910373</v>
      </c>
      <c r="L90" s="250">
        <f t="shared" si="13"/>
        <v>22.66555038</v>
      </c>
      <c r="M90" s="250">
        <f t="shared" si="14"/>
        <v>21.19472198</v>
      </c>
      <c r="N90" s="250">
        <f t="shared" si="1"/>
        <v>4.97558876</v>
      </c>
      <c r="O90" s="250">
        <f t="shared" si="2"/>
        <v>4.117843882</v>
      </c>
      <c r="P90" s="250" t="str">
        <f t="shared" si="3"/>
        <v>True</v>
      </c>
      <c r="Q90" s="250">
        <f t="shared" si="4"/>
        <v>4.117843882</v>
      </c>
      <c r="R90" s="250">
        <f t="shared" si="15"/>
        <v>1.372962048</v>
      </c>
      <c r="S90" s="250">
        <f t="shared" si="5"/>
        <v>0.09848933527</v>
      </c>
      <c r="T90" s="250">
        <f t="shared" si="6"/>
        <v>0.2436549562</v>
      </c>
      <c r="U90" s="250">
        <f t="shared" si="7"/>
        <v>2.511498055</v>
      </c>
      <c r="V90" s="368">
        <f t="shared" si="8"/>
        <v>18.45942012</v>
      </c>
      <c r="W90" s="250" t="str">
        <f t="shared" si="9"/>
        <v>False</v>
      </c>
      <c r="X90" s="269">
        <f t="shared" si="10"/>
        <v>0.1072664762</v>
      </c>
    </row>
    <row r="91" ht="12.75" customHeight="1">
      <c r="A91" s="266"/>
      <c r="J91" s="250">
        <f t="shared" si="11"/>
        <v>46</v>
      </c>
      <c r="K91" s="250">
        <f t="shared" si="12"/>
        <v>1.089407925</v>
      </c>
      <c r="L91" s="250">
        <f t="shared" si="13"/>
        <v>23.65709195</v>
      </c>
      <c r="M91" s="250">
        <f t="shared" si="14"/>
        <v>22.137426</v>
      </c>
      <c r="N91" s="250">
        <f t="shared" si="1"/>
        <v>5.059096123</v>
      </c>
      <c r="O91" s="250">
        <f t="shared" si="2"/>
        <v>4.156125376</v>
      </c>
      <c r="P91" s="250" t="str">
        <f t="shared" si="3"/>
        <v>True</v>
      </c>
      <c r="Q91" s="250">
        <f t="shared" si="4"/>
        <v>4.156125376</v>
      </c>
      <c r="R91" s="250">
        <f t="shared" si="15"/>
        <v>1.419864752</v>
      </c>
      <c r="S91" s="250">
        <f t="shared" si="5"/>
        <v>0.1001423225</v>
      </c>
      <c r="T91" s="250">
        <f t="shared" si="6"/>
        <v>0.2477818394</v>
      </c>
      <c r="U91" s="250">
        <f t="shared" si="7"/>
        <v>2.597295074</v>
      </c>
      <c r="V91" s="368">
        <f t="shared" si="8"/>
        <v>18.66539838</v>
      </c>
      <c r="W91" s="250" t="str">
        <f t="shared" si="9"/>
        <v>False</v>
      </c>
      <c r="X91" s="269">
        <f t="shared" si="10"/>
        <v>0.1095264984</v>
      </c>
    </row>
    <row r="92" ht="12.75" customHeight="1">
      <c r="A92" s="270"/>
      <c r="B92" s="371"/>
      <c r="C92" s="371"/>
      <c r="D92" s="371"/>
      <c r="E92" s="371"/>
      <c r="F92" s="371"/>
      <c r="G92" s="371"/>
      <c r="H92" s="371"/>
      <c r="J92" s="250">
        <f t="shared" si="11"/>
        <v>47</v>
      </c>
      <c r="K92" s="250">
        <f t="shared" si="12"/>
        <v>1.10978532</v>
      </c>
      <c r="L92" s="250">
        <f t="shared" si="13"/>
        <v>24.66707607</v>
      </c>
      <c r="M92" s="250">
        <f t="shared" si="14"/>
        <v>23.09815672</v>
      </c>
      <c r="N92" s="250">
        <f t="shared" si="1"/>
        <v>5.141970487</v>
      </c>
      <c r="O92" s="250">
        <f t="shared" si="2"/>
        <v>4.193497004</v>
      </c>
      <c r="P92" s="250" t="str">
        <f t="shared" si="3"/>
        <v>True</v>
      </c>
      <c r="Q92" s="250">
        <f t="shared" si="4"/>
        <v>4.193497004</v>
      </c>
      <c r="R92" s="250">
        <f t="shared" si="15"/>
        <v>1.467197872</v>
      </c>
      <c r="S92" s="250">
        <f t="shared" si="5"/>
        <v>0.1017827798</v>
      </c>
      <c r="T92" s="250">
        <f t="shared" si="6"/>
        <v>0.2518780531</v>
      </c>
      <c r="U92" s="250">
        <f t="shared" si="7"/>
        <v>2.683879432</v>
      </c>
      <c r="V92" s="368">
        <f t="shared" si="8"/>
        <v>18.8686979</v>
      </c>
      <c r="W92" s="250" t="str">
        <f t="shared" si="9"/>
        <v>False</v>
      </c>
      <c r="X92" s="269">
        <f t="shared" si="10"/>
        <v>0.1117773945</v>
      </c>
    </row>
    <row r="93" ht="12.75" customHeight="1">
      <c r="A93" s="266"/>
      <c r="J93" s="250">
        <f t="shared" si="11"/>
        <v>48</v>
      </c>
      <c r="K93" s="250">
        <f t="shared" si="12"/>
        <v>1.130046013</v>
      </c>
      <c r="L93" s="250">
        <f t="shared" si="13"/>
        <v>25.6954006</v>
      </c>
      <c r="M93" s="250">
        <f t="shared" si="14"/>
        <v>24.07681815</v>
      </c>
      <c r="N93" s="250">
        <f t="shared" si="1"/>
        <v>5.224230924</v>
      </c>
      <c r="O93" s="250">
        <f t="shared" si="2"/>
        <v>4.230000824</v>
      </c>
      <c r="P93" s="250" t="str">
        <f t="shared" si="3"/>
        <v>True</v>
      </c>
      <c r="Q93" s="250">
        <f t="shared" si="4"/>
        <v>4.230000824</v>
      </c>
      <c r="R93" s="250">
        <f t="shared" si="15"/>
        <v>1.514954857</v>
      </c>
      <c r="S93" s="250">
        <f t="shared" si="5"/>
        <v>0.1034110848</v>
      </c>
      <c r="T93" s="250">
        <f t="shared" si="6"/>
        <v>0.2559445165</v>
      </c>
      <c r="U93" s="250">
        <f t="shared" si="7"/>
        <v>2.771239148</v>
      </c>
      <c r="V93" s="368">
        <f t="shared" si="8"/>
        <v>19.06941419</v>
      </c>
      <c r="W93" s="250" t="str">
        <f t="shared" si="9"/>
        <v>False</v>
      </c>
      <c r="X93" s="269">
        <f t="shared" si="10"/>
        <v>0.1140194068</v>
      </c>
    </row>
    <row r="94" ht="12.75" customHeight="1">
      <c r="A94" s="266"/>
      <c r="J94" s="250">
        <f t="shared" si="11"/>
        <v>49</v>
      </c>
      <c r="K94" s="250">
        <f t="shared" si="12"/>
        <v>1.150193285</v>
      </c>
      <c r="L94" s="250">
        <f t="shared" si="13"/>
        <v>26.74196629</v>
      </c>
      <c r="M94" s="250">
        <f t="shared" si="14"/>
        <v>25.07331695</v>
      </c>
      <c r="N94" s="250">
        <f t="shared" si="1"/>
        <v>5.305895525</v>
      </c>
      <c r="O94" s="250">
        <f t="shared" si="2"/>
        <v>4.265676055</v>
      </c>
      <c r="P94" s="250" t="str">
        <f t="shared" si="3"/>
        <v>True</v>
      </c>
      <c r="Q94" s="250">
        <f t="shared" si="4"/>
        <v>4.265676055</v>
      </c>
      <c r="R94" s="250">
        <f t="shared" si="15"/>
        <v>1.563129407</v>
      </c>
      <c r="S94" s="250">
        <f t="shared" si="5"/>
        <v>0.1050275954</v>
      </c>
      <c r="T94" s="250">
        <f t="shared" si="6"/>
        <v>0.2599821017</v>
      </c>
      <c r="U94" s="250">
        <f t="shared" si="7"/>
        <v>2.859362697</v>
      </c>
      <c r="V94" s="368">
        <f t="shared" si="8"/>
        <v>19.26763728</v>
      </c>
      <c r="W94" s="250" t="str">
        <f t="shared" si="9"/>
        <v>False</v>
      </c>
      <c r="X94" s="269">
        <f t="shared" si="10"/>
        <v>0.1162527664</v>
      </c>
    </row>
    <row r="95" ht="12.75" customHeight="1">
      <c r="A95" s="266"/>
      <c r="I95" s="371"/>
      <c r="J95" s="371">
        <f t="shared" si="11"/>
        <v>50</v>
      </c>
      <c r="K95" s="250">
        <f t="shared" si="12"/>
        <v>1.170230257</v>
      </c>
      <c r="L95" s="250">
        <f t="shared" si="13"/>
        <v>27.80667662</v>
      </c>
      <c r="M95" s="250">
        <f t="shared" si="14"/>
        <v>26.08756233</v>
      </c>
      <c r="N95" s="250">
        <f t="shared" si="1"/>
        <v>5.386981468</v>
      </c>
      <c r="O95" s="250">
        <f t="shared" si="2"/>
        <v>4.300559323</v>
      </c>
      <c r="P95" s="250" t="str">
        <f t="shared" si="3"/>
        <v>True</v>
      </c>
      <c r="Q95" s="250">
        <f t="shared" si="4"/>
        <v>4.300559323</v>
      </c>
      <c r="R95" s="250">
        <f t="shared" si="15"/>
        <v>1.611715456</v>
      </c>
      <c r="S95" s="250">
        <f t="shared" si="5"/>
        <v>0.1066326518</v>
      </c>
      <c r="T95" s="250">
        <f t="shared" si="6"/>
        <v>0.2639916369</v>
      </c>
      <c r="U95" s="250">
        <f t="shared" si="7"/>
        <v>2.948238984</v>
      </c>
      <c r="V95" s="368">
        <f t="shared" si="8"/>
        <v>19.46345221</v>
      </c>
      <c r="W95" s="250" t="str">
        <f t="shared" si="9"/>
        <v>False</v>
      </c>
      <c r="X95" s="269">
        <f t="shared" si="10"/>
        <v>0.1184776931</v>
      </c>
    </row>
    <row r="96" ht="12.75" customHeight="1">
      <c r="A96" s="266"/>
      <c r="J96" s="250">
        <f t="shared" si="11"/>
        <v>51</v>
      </c>
      <c r="K96" s="250">
        <f t="shared" si="12"/>
        <v>1.190159896</v>
      </c>
      <c r="L96" s="250">
        <f t="shared" si="13"/>
        <v>28.88943769</v>
      </c>
      <c r="M96" s="250">
        <f t="shared" si="14"/>
        <v>27.11946589</v>
      </c>
      <c r="N96" s="250">
        <f t="shared" si="1"/>
        <v>5.467505083</v>
      </c>
      <c r="O96" s="250">
        <f t="shared" si="2"/>
        <v>4.334684882</v>
      </c>
      <c r="P96" s="250" t="str">
        <f t="shared" si="3"/>
        <v>True</v>
      </c>
      <c r="Q96" s="250">
        <f t="shared" si="4"/>
        <v>4.334684882</v>
      </c>
      <c r="R96" s="250">
        <f t="shared" si="15"/>
        <v>1.66070716</v>
      </c>
      <c r="S96" s="250">
        <f t="shared" si="5"/>
        <v>0.1082265772</v>
      </c>
      <c r="T96" s="250">
        <f t="shared" si="6"/>
        <v>0.2679739097</v>
      </c>
      <c r="U96" s="250">
        <f t="shared" si="7"/>
        <v>3.037857316</v>
      </c>
      <c r="V96" s="368">
        <f t="shared" si="8"/>
        <v>19.65693933</v>
      </c>
      <c r="W96" s="250" t="str">
        <f t="shared" si="9"/>
        <v>False</v>
      </c>
      <c r="X96" s="269">
        <f t="shared" si="10"/>
        <v>0.120694397</v>
      </c>
    </row>
    <row r="97" ht="12.75" customHeight="1">
      <c r="A97" s="270"/>
      <c r="B97" s="371"/>
      <c r="C97" s="371"/>
      <c r="D97" s="371"/>
      <c r="E97" s="371"/>
      <c r="F97" s="371"/>
      <c r="G97" s="371"/>
      <c r="H97" s="371"/>
      <c r="J97" s="250">
        <f t="shared" si="11"/>
        <v>52</v>
      </c>
      <c r="K97" s="250">
        <f t="shared" si="12"/>
        <v>1.209985033</v>
      </c>
      <c r="L97" s="250">
        <f t="shared" si="13"/>
        <v>29.99015808</v>
      </c>
      <c r="M97" s="250">
        <f t="shared" si="14"/>
        <v>28.16894151</v>
      </c>
      <c r="N97" s="250">
        <f t="shared" si="1"/>
        <v>5.547481912</v>
      </c>
      <c r="O97" s="250">
        <f t="shared" si="2"/>
        <v>4.36808482</v>
      </c>
      <c r="P97" s="250" t="str">
        <f t="shared" si="3"/>
        <v>True</v>
      </c>
      <c r="Q97" s="250">
        <f t="shared" si="4"/>
        <v>4.36808482</v>
      </c>
      <c r="R97" s="250">
        <f t="shared" si="15"/>
        <v>1.710098882</v>
      </c>
      <c r="S97" s="250">
        <f t="shared" si="5"/>
        <v>0.1098096793</v>
      </c>
      <c r="T97" s="250">
        <f t="shared" si="6"/>
        <v>0.2719296696</v>
      </c>
      <c r="U97" s="250">
        <f t="shared" si="7"/>
        <v>3.128207382</v>
      </c>
      <c r="V97" s="368">
        <f t="shared" si="8"/>
        <v>19.84817469</v>
      </c>
      <c r="W97" s="250" t="str">
        <f t="shared" si="9"/>
        <v>False</v>
      </c>
      <c r="X97" s="269">
        <f t="shared" si="10"/>
        <v>0.1229030788</v>
      </c>
    </row>
    <row r="98" ht="12.75" customHeight="1">
      <c r="A98" s="266"/>
      <c r="J98" s="250">
        <f t="shared" si="11"/>
        <v>53</v>
      </c>
      <c r="K98" s="250">
        <f t="shared" si="12"/>
        <v>1.229708363</v>
      </c>
      <c r="L98" s="250">
        <f t="shared" si="13"/>
        <v>31.10874876</v>
      </c>
      <c r="M98" s="250">
        <f t="shared" si="14"/>
        <v>29.23590529</v>
      </c>
      <c r="N98" s="250">
        <f t="shared" si="1"/>
        <v>5.62692676</v>
      </c>
      <c r="O98" s="250">
        <f t="shared" si="2"/>
        <v>4.400789231</v>
      </c>
      <c r="P98" s="250" t="str">
        <f t="shared" si="3"/>
        <v>True</v>
      </c>
      <c r="Q98" s="250">
        <f t="shared" si="4"/>
        <v>4.400789231</v>
      </c>
      <c r="R98" s="250">
        <f t="shared" si="15"/>
        <v>1.759885181</v>
      </c>
      <c r="S98" s="250">
        <f t="shared" si="5"/>
        <v>0.111382251</v>
      </c>
      <c r="T98" s="250">
        <f t="shared" si="6"/>
        <v>0.2758596308</v>
      </c>
      <c r="U98" s="250">
        <f t="shared" si="7"/>
        <v>3.219279233</v>
      </c>
      <c r="V98" s="368">
        <f t="shared" si="8"/>
        <v>20.03723037</v>
      </c>
      <c r="W98" s="250" t="str">
        <f t="shared" si="9"/>
        <v>False</v>
      </c>
      <c r="X98" s="269">
        <f t="shared" si="10"/>
        <v>0.12510393</v>
      </c>
    </row>
    <row r="99" ht="12.75" customHeight="1">
      <c r="A99" s="266"/>
      <c r="J99" s="250">
        <f t="shared" si="11"/>
        <v>54</v>
      </c>
      <c r="K99" s="250">
        <f t="shared" si="12"/>
        <v>1.249332464</v>
      </c>
      <c r="L99" s="250">
        <f t="shared" si="13"/>
        <v>32.24512293</v>
      </c>
      <c r="M99" s="250">
        <f t="shared" si="14"/>
        <v>30.32027537</v>
      </c>
      <c r="N99" s="250">
        <f t="shared" si="1"/>
        <v>5.705853748</v>
      </c>
      <c r="O99" s="250">
        <f t="shared" si="2"/>
        <v>4.432826383</v>
      </c>
      <c r="P99" s="250" t="str">
        <f t="shared" si="3"/>
        <v>True</v>
      </c>
      <c r="Q99" s="250">
        <f t="shared" si="4"/>
        <v>4.432826383</v>
      </c>
      <c r="R99" s="250">
        <f t="shared" si="15"/>
        <v>1.810060804</v>
      </c>
      <c r="S99" s="250">
        <f t="shared" si="5"/>
        <v>0.112944572</v>
      </c>
      <c r="T99" s="250">
        <f t="shared" si="6"/>
        <v>0.2797644746</v>
      </c>
      <c r="U99" s="250">
        <f t="shared" si="7"/>
        <v>3.311063256</v>
      </c>
      <c r="V99" s="368">
        <f t="shared" si="8"/>
        <v>20.22417471</v>
      </c>
      <c r="W99" s="250" t="str">
        <f t="shared" si="9"/>
        <v>False</v>
      </c>
      <c r="X99" s="269">
        <f t="shared" si="10"/>
        <v>0.1272971342</v>
      </c>
    </row>
    <row r="100" ht="12.75" customHeight="1">
      <c r="A100" s="266"/>
      <c r="I100" s="371"/>
      <c r="J100" s="371">
        <f t="shared" si="11"/>
        <v>55</v>
      </c>
      <c r="K100" s="250">
        <f t="shared" si="12"/>
        <v>1.268859795</v>
      </c>
      <c r="L100" s="250">
        <f t="shared" si="13"/>
        <v>33.39919597</v>
      </c>
      <c r="M100" s="250">
        <f t="shared" si="14"/>
        <v>31.42197194</v>
      </c>
      <c r="N100" s="250">
        <f t="shared" si="1"/>
        <v>5.784276349</v>
      </c>
      <c r="O100" s="250">
        <f t="shared" si="2"/>
        <v>4.464222857</v>
      </c>
      <c r="P100" s="250" t="str">
        <f t="shared" si="3"/>
        <v>True</v>
      </c>
      <c r="Q100" s="250">
        <f t="shared" si="4"/>
        <v>4.464222857</v>
      </c>
      <c r="R100" s="250">
        <f t="shared" si="15"/>
        <v>1.860620673</v>
      </c>
      <c r="S100" s="250">
        <f t="shared" si="5"/>
        <v>0.1144969088</v>
      </c>
      <c r="T100" s="250">
        <f t="shared" si="6"/>
        <v>0.2836448512</v>
      </c>
      <c r="U100" s="250">
        <f t="shared" si="7"/>
        <v>3.403550161</v>
      </c>
      <c r="V100" s="368">
        <f t="shared" si="8"/>
        <v>20.40907263</v>
      </c>
      <c r="W100" s="250" t="str">
        <f t="shared" si="9"/>
        <v>False</v>
      </c>
      <c r="X100" s="269">
        <f t="shared" si="10"/>
        <v>0.1294828671</v>
      </c>
    </row>
    <row r="101" ht="12.75" customHeight="1">
      <c r="A101" s="266"/>
      <c r="J101" s="250">
        <f t="shared" si="11"/>
        <v>56</v>
      </c>
      <c r="K101" s="250">
        <f t="shared" si="12"/>
        <v>1.28829271</v>
      </c>
      <c r="L101" s="250">
        <f t="shared" si="13"/>
        <v>34.57088533</v>
      </c>
      <c r="M101" s="250">
        <f t="shared" si="14"/>
        <v>32.54091707</v>
      </c>
      <c r="N101" s="250">
        <f t="shared" si="1"/>
        <v>5.862207439</v>
      </c>
      <c r="O101" s="250">
        <f t="shared" si="2"/>
        <v>4.495003681</v>
      </c>
      <c r="P101" s="250" t="str">
        <f t="shared" si="3"/>
        <v>True</v>
      </c>
      <c r="Q101" s="250">
        <f t="shared" si="4"/>
        <v>4.495003681</v>
      </c>
      <c r="R101" s="250">
        <f t="shared" si="15"/>
        <v>1.911559875</v>
      </c>
      <c r="S101" s="250">
        <f t="shared" si="5"/>
        <v>0.1160395165</v>
      </c>
      <c r="T101" s="250">
        <f t="shared" si="6"/>
        <v>0.2875013818</v>
      </c>
      <c r="U101" s="250">
        <f t="shared" si="7"/>
        <v>3.496730965</v>
      </c>
      <c r="V101" s="368">
        <f t="shared" si="8"/>
        <v>20.59198583</v>
      </c>
      <c r="W101" s="250" t="str">
        <f t="shared" si="9"/>
        <v>False</v>
      </c>
      <c r="X101" s="269">
        <f t="shared" si="10"/>
        <v>0.131661297</v>
      </c>
    </row>
    <row r="102" ht="12.75" customHeight="1">
      <c r="A102" s="270"/>
      <c r="B102" s="371"/>
      <c r="C102" s="371"/>
      <c r="D102" s="371"/>
      <c r="E102" s="371"/>
      <c r="F102" s="371"/>
      <c r="G102" s="371"/>
      <c r="H102" s="371"/>
      <c r="J102" s="250">
        <f t="shared" si="11"/>
        <v>57</v>
      </c>
      <c r="K102" s="250">
        <f t="shared" si="12"/>
        <v>1.307633462</v>
      </c>
      <c r="L102" s="250">
        <f t="shared" si="13"/>
        <v>35.76011041</v>
      </c>
      <c r="M102" s="250">
        <f t="shared" si="14"/>
        <v>33.67703467</v>
      </c>
      <c r="N102" s="250">
        <f t="shared" si="1"/>
        <v>5.939659329</v>
      </c>
      <c r="O102" s="250">
        <f t="shared" si="2"/>
        <v>4.525192448</v>
      </c>
      <c r="P102" s="250" t="str">
        <f t="shared" si="3"/>
        <v>True</v>
      </c>
      <c r="Q102" s="250">
        <f t="shared" si="4"/>
        <v>4.525192448</v>
      </c>
      <c r="R102" s="250">
        <f t="shared" si="15"/>
        <v>1.962873657</v>
      </c>
      <c r="S102" s="250">
        <f t="shared" si="5"/>
        <v>0.1175726386</v>
      </c>
      <c r="T102" s="250">
        <f t="shared" si="6"/>
        <v>0.2913346608</v>
      </c>
      <c r="U102" s="250">
        <f t="shared" si="7"/>
        <v>3.590596971</v>
      </c>
      <c r="V102" s="368">
        <f t="shared" si="8"/>
        <v>20.77297302</v>
      </c>
      <c r="W102" s="250" t="str">
        <f t="shared" si="9"/>
        <v>False</v>
      </c>
      <c r="X102" s="269">
        <f t="shared" si="10"/>
        <v>0.1338325857</v>
      </c>
    </row>
    <row r="103" ht="12.75" customHeight="1">
      <c r="A103" s="266"/>
      <c r="J103" s="250">
        <f t="shared" si="11"/>
        <v>58</v>
      </c>
      <c r="K103" s="250">
        <f t="shared" si="12"/>
        <v>1.326884209</v>
      </c>
      <c r="L103" s="250">
        <f t="shared" si="13"/>
        <v>36.96679254</v>
      </c>
      <c r="M103" s="250">
        <f t="shared" si="14"/>
        <v>34.83025039</v>
      </c>
      <c r="N103" s="250">
        <f t="shared" si="1"/>
        <v>6.016643798</v>
      </c>
      <c r="O103" s="250">
        <f t="shared" si="2"/>
        <v>4.554811424</v>
      </c>
      <c r="P103" s="250" t="str">
        <f t="shared" si="3"/>
        <v>True</v>
      </c>
      <c r="Q103" s="250">
        <f t="shared" si="4"/>
        <v>4.554811424</v>
      </c>
      <c r="R103" s="250">
        <f t="shared" si="15"/>
        <v>2.014557415</v>
      </c>
      <c r="S103" s="250">
        <f t="shared" si="5"/>
        <v>0.1190965083</v>
      </c>
      <c r="T103" s="250">
        <f t="shared" si="6"/>
        <v>0.2951452567</v>
      </c>
      <c r="U103" s="250">
        <f t="shared" si="7"/>
        <v>3.685139757</v>
      </c>
      <c r="V103" s="368">
        <f t="shared" si="8"/>
        <v>20.9520901</v>
      </c>
      <c r="W103" s="250" t="str">
        <f t="shared" si="9"/>
        <v>False</v>
      </c>
      <c r="X103" s="269">
        <f t="shared" si="10"/>
        <v>0.135996888</v>
      </c>
    </row>
    <row r="104" ht="12.75" customHeight="1">
      <c r="A104" s="266"/>
      <c r="J104" s="250">
        <f t="shared" si="11"/>
        <v>59</v>
      </c>
      <c r="K104" s="250">
        <f t="shared" si="12"/>
        <v>1.346047019</v>
      </c>
      <c r="L104" s="250">
        <f t="shared" si="13"/>
        <v>38.19085483</v>
      </c>
      <c r="M104" s="250">
        <f t="shared" si="14"/>
        <v>36.00049159</v>
      </c>
      <c r="N104" s="250">
        <f t="shared" si="1"/>
        <v>6.093172131</v>
      </c>
      <c r="O104" s="250">
        <f t="shared" si="2"/>
        <v>4.583881644</v>
      </c>
      <c r="P104" s="250" t="str">
        <f t="shared" si="3"/>
        <v>True</v>
      </c>
      <c r="Q104" s="250">
        <f t="shared" si="4"/>
        <v>4.583881644</v>
      </c>
      <c r="R104" s="250">
        <f t="shared" si="15"/>
        <v>2.066606687</v>
      </c>
      <c r="S104" s="250">
        <f t="shared" si="5"/>
        <v>0.1206113491</v>
      </c>
      <c r="T104" s="250">
        <f t="shared" si="6"/>
        <v>0.2989337145</v>
      </c>
      <c r="U104" s="250">
        <f t="shared" si="7"/>
        <v>3.780351162</v>
      </c>
      <c r="V104" s="368">
        <f t="shared" si="8"/>
        <v>21.12939036</v>
      </c>
      <c r="W104" s="250" t="str">
        <f t="shared" si="9"/>
        <v>False</v>
      </c>
      <c r="X104" s="269">
        <f t="shared" si="10"/>
        <v>0.138154353</v>
      </c>
    </row>
    <row r="105" ht="12.75" customHeight="1">
      <c r="A105" s="266"/>
      <c r="I105" s="371"/>
      <c r="J105" s="371">
        <f t="shared" si="11"/>
        <v>60</v>
      </c>
      <c r="K105" s="250">
        <f t="shared" si="12"/>
        <v>1.365123877</v>
      </c>
      <c r="L105" s="250">
        <f t="shared" si="13"/>
        <v>39.43222215</v>
      </c>
      <c r="M105" s="250">
        <f t="shared" si="14"/>
        <v>37.18768721</v>
      </c>
      <c r="N105" s="250">
        <f t="shared" si="1"/>
        <v>6.169255142</v>
      </c>
      <c r="O105" s="250">
        <f t="shared" si="2"/>
        <v>4.612423003</v>
      </c>
      <c r="P105" s="250" t="str">
        <f t="shared" si="3"/>
        <v>True</v>
      </c>
      <c r="Q105" s="250">
        <f t="shared" si="4"/>
        <v>4.612423003</v>
      </c>
      <c r="R105" s="250">
        <f t="shared" si="15"/>
        <v>2.119017148</v>
      </c>
      <c r="S105" s="250">
        <f t="shared" si="5"/>
        <v>0.1221173749</v>
      </c>
      <c r="T105" s="250">
        <f t="shared" si="6"/>
        <v>0.3027005563</v>
      </c>
      <c r="U105" s="250">
        <f t="shared" si="7"/>
        <v>3.876223273</v>
      </c>
      <c r="V105" s="368">
        <f t="shared" si="8"/>
        <v>21.30492466</v>
      </c>
      <c r="W105" s="250" t="str">
        <f t="shared" si="9"/>
        <v>False</v>
      </c>
      <c r="X105" s="269">
        <f t="shared" si="10"/>
        <v>0.140305124</v>
      </c>
    </row>
    <row r="106" ht="12.75" customHeight="1">
      <c r="A106" s="266"/>
      <c r="J106" s="250">
        <f t="shared" si="11"/>
        <v>61</v>
      </c>
      <c r="K106" s="250">
        <f t="shared" si="12"/>
        <v>1.384116691</v>
      </c>
      <c r="L106" s="250">
        <f t="shared" si="13"/>
        <v>40.69082104</v>
      </c>
      <c r="M106" s="250">
        <f t="shared" si="14"/>
        <v>38.39176776</v>
      </c>
      <c r="N106" s="250">
        <f t="shared" si="1"/>
        <v>6.244903206</v>
      </c>
      <c r="O106" s="250">
        <f t="shared" si="2"/>
        <v>4.640454336</v>
      </c>
      <c r="P106" s="250" t="str">
        <f t="shared" si="3"/>
        <v>True</v>
      </c>
      <c r="Q106" s="250">
        <f t="shared" si="4"/>
        <v>4.640454336</v>
      </c>
      <c r="R106" s="250">
        <f t="shared" si="15"/>
        <v>2.1717846</v>
      </c>
      <c r="S106" s="250">
        <f t="shared" si="5"/>
        <v>0.1236147912</v>
      </c>
      <c r="T106" s="250">
        <f t="shared" si="6"/>
        <v>0.3064462831</v>
      </c>
      <c r="U106" s="250">
        <f t="shared" si="7"/>
        <v>3.972748414</v>
      </c>
      <c r="V106" s="368">
        <f t="shared" si="8"/>
        <v>21.47874155</v>
      </c>
      <c r="W106" s="250" t="str">
        <f t="shared" si="9"/>
        <v>False</v>
      </c>
      <c r="X106" s="269">
        <f t="shared" si="10"/>
        <v>0.1424493387</v>
      </c>
    </row>
    <row r="107" ht="12.75" customHeight="1">
      <c r="A107" s="270"/>
      <c r="B107" s="371"/>
      <c r="C107" s="371"/>
      <c r="D107" s="371"/>
      <c r="E107" s="371"/>
      <c r="F107" s="371"/>
      <c r="G107" s="371"/>
      <c r="H107" s="371"/>
      <c r="J107" s="250">
        <f t="shared" si="11"/>
        <v>62</v>
      </c>
      <c r="K107" s="250">
        <f t="shared" si="12"/>
        <v>1.40302729</v>
      </c>
      <c r="L107" s="250">
        <f t="shared" si="13"/>
        <v>41.96657965</v>
      </c>
      <c r="M107" s="250">
        <f t="shared" si="14"/>
        <v>39.61266524</v>
      </c>
      <c r="N107" s="250">
        <f t="shared" si="1"/>
        <v>6.320126281</v>
      </c>
      <c r="O107" s="250">
        <f t="shared" si="2"/>
        <v>4.66799349</v>
      </c>
      <c r="P107" s="250" t="str">
        <f t="shared" si="3"/>
        <v>True</v>
      </c>
      <c r="Q107" s="250">
        <f t="shared" si="4"/>
        <v>4.66799349</v>
      </c>
      <c r="R107" s="250">
        <f t="shared" si="15"/>
        <v>2.22490497</v>
      </c>
      <c r="S107" s="250">
        <f t="shared" si="5"/>
        <v>0.125103795</v>
      </c>
      <c r="T107" s="250">
        <f t="shared" si="6"/>
        <v>0.3101713759</v>
      </c>
      <c r="U107" s="250">
        <f t="shared" si="7"/>
        <v>4.06991913</v>
      </c>
      <c r="V107" s="368">
        <f t="shared" si="8"/>
        <v>21.65088743</v>
      </c>
      <c r="W107" s="250" t="str">
        <f t="shared" si="9"/>
        <v>False</v>
      </c>
      <c r="X107" s="269">
        <f t="shared" si="10"/>
        <v>0.1445871298</v>
      </c>
    </row>
    <row r="108" ht="12.75" customHeight="1">
      <c r="A108" s="266"/>
      <c r="J108" s="250">
        <f t="shared" si="11"/>
        <v>63</v>
      </c>
      <c r="K108" s="250">
        <f t="shared" si="12"/>
        <v>1.421857437</v>
      </c>
      <c r="L108" s="250">
        <f t="shared" si="13"/>
        <v>43.25942765</v>
      </c>
      <c r="M108" s="250">
        <f t="shared" si="14"/>
        <v>40.8503131</v>
      </c>
      <c r="N108" s="250">
        <f t="shared" si="1"/>
        <v>6.394933935</v>
      </c>
      <c r="O108" s="250">
        <f t="shared" si="2"/>
        <v>4.695057394</v>
      </c>
      <c r="P108" s="250" t="str">
        <f t="shared" si="3"/>
        <v>True</v>
      </c>
      <c r="Q108" s="250">
        <f t="shared" si="4"/>
        <v>4.695057394</v>
      </c>
      <c r="R108" s="250">
        <f t="shared" si="15"/>
        <v>2.278374302</v>
      </c>
      <c r="S108" s="250">
        <f t="shared" si="5"/>
        <v>0.1265845758</v>
      </c>
      <c r="T108" s="250">
        <f t="shared" si="6"/>
        <v>0.3138762969</v>
      </c>
      <c r="U108" s="250">
        <f t="shared" si="7"/>
        <v>4.167728187</v>
      </c>
      <c r="V108" s="368">
        <f t="shared" si="8"/>
        <v>21.82140668</v>
      </c>
      <c r="W108" s="250" t="str">
        <f t="shared" si="9"/>
        <v>False</v>
      </c>
      <c r="X108" s="269">
        <f t="shared" si="10"/>
        <v>0.1467186251</v>
      </c>
    </row>
    <row r="109" ht="12.75" customHeight="1">
      <c r="A109" s="266"/>
      <c r="J109" s="250">
        <f t="shared" si="11"/>
        <v>64</v>
      </c>
      <c r="K109" s="250">
        <f t="shared" si="12"/>
        <v>1.440608825</v>
      </c>
      <c r="L109" s="250">
        <f t="shared" si="13"/>
        <v>44.56929622</v>
      </c>
      <c r="M109" s="250">
        <f t="shared" si="14"/>
        <v>42.10464613</v>
      </c>
      <c r="N109" s="250">
        <f t="shared" si="1"/>
        <v>6.469335362</v>
      </c>
      <c r="O109" s="250">
        <f t="shared" si="2"/>
        <v>4.721662122</v>
      </c>
      <c r="P109" s="250" t="str">
        <f t="shared" si="3"/>
        <v>True</v>
      </c>
      <c r="Q109" s="250">
        <f t="shared" si="4"/>
        <v>4.721662122</v>
      </c>
      <c r="R109" s="250">
        <f t="shared" si="15"/>
        <v>2.33218875</v>
      </c>
      <c r="S109" s="250">
        <f t="shared" si="5"/>
        <v>0.1280573155</v>
      </c>
      <c r="T109" s="250">
        <f t="shared" si="6"/>
        <v>0.3175614904</v>
      </c>
      <c r="U109" s="250">
        <f t="shared" si="7"/>
        <v>4.266168549</v>
      </c>
      <c r="V109" s="368">
        <f t="shared" si="8"/>
        <v>21.99034177</v>
      </c>
      <c r="W109" s="250" t="str">
        <f t="shared" si="9"/>
        <v>False</v>
      </c>
      <c r="X109" s="269">
        <f t="shared" si="10"/>
        <v>0.1488439479</v>
      </c>
    </row>
    <row r="110" ht="12.75" customHeight="1">
      <c r="A110" s="266"/>
      <c r="I110" s="371"/>
      <c r="J110" s="371">
        <f t="shared" si="11"/>
        <v>65</v>
      </c>
      <c r="K110" s="250">
        <f t="shared" si="12"/>
        <v>1.459283087</v>
      </c>
      <c r="L110" s="250">
        <f t="shared" si="13"/>
        <v>45.89611796</v>
      </c>
      <c r="M110" s="250">
        <f t="shared" si="14"/>
        <v>43.37560048</v>
      </c>
      <c r="N110" s="250">
        <f t="shared" si="1"/>
        <v>6.543339409</v>
      </c>
      <c r="O110" s="250">
        <f t="shared" si="2"/>
        <v>4.747822945</v>
      </c>
      <c r="P110" s="250" t="str">
        <f t="shared" si="3"/>
        <v>True</v>
      </c>
      <c r="Q110" s="250">
        <f t="shared" si="4"/>
        <v>4.747822945</v>
      </c>
      <c r="R110" s="250">
        <f t="shared" si="15"/>
        <v>2.386344576</v>
      </c>
      <c r="S110" s="250">
        <f t="shared" si="5"/>
        <v>0.1295221892</v>
      </c>
      <c r="T110" s="250">
        <f t="shared" si="6"/>
        <v>0.3212273836</v>
      </c>
      <c r="U110" s="250">
        <f t="shared" si="7"/>
        <v>4.36523338</v>
      </c>
      <c r="V110" s="368">
        <f t="shared" si="8"/>
        <v>22.1577334</v>
      </c>
      <c r="W110" s="250" t="str">
        <f t="shared" si="9"/>
        <v>False</v>
      </c>
      <c r="X110" s="269">
        <f t="shared" si="10"/>
        <v>0.1509632168</v>
      </c>
    </row>
    <row r="111" ht="12.75" customHeight="1">
      <c r="A111" s="266"/>
      <c r="J111" s="250">
        <f t="shared" si="11"/>
        <v>66</v>
      </c>
      <c r="K111" s="250">
        <f t="shared" si="12"/>
        <v>1.477881794</v>
      </c>
      <c r="L111" s="250">
        <f t="shared" si="13"/>
        <v>47.23982685</v>
      </c>
      <c r="M111" s="250">
        <f t="shared" si="14"/>
        <v>44.66311358</v>
      </c>
      <c r="N111" s="250">
        <f t="shared" si="1"/>
        <v>6.616954588</v>
      </c>
      <c r="O111" s="250">
        <f t="shared" si="2"/>
        <v>4.773554388</v>
      </c>
      <c r="P111" s="250" t="str">
        <f t="shared" si="3"/>
        <v>True</v>
      </c>
      <c r="Q111" s="250">
        <f t="shared" si="4"/>
        <v>4.773554388</v>
      </c>
      <c r="R111" s="250">
        <f t="shared" si="15"/>
        <v>2.440838146</v>
      </c>
      <c r="S111" s="250">
        <f t="shared" si="5"/>
        <v>0.1309793655</v>
      </c>
      <c r="T111" s="250">
        <f t="shared" si="6"/>
        <v>0.3248743881</v>
      </c>
      <c r="U111" s="250">
        <f t="shared" si="7"/>
        <v>4.464916029</v>
      </c>
      <c r="V111" s="368">
        <f t="shared" si="8"/>
        <v>22.32362055</v>
      </c>
      <c r="W111" s="250" t="str">
        <f t="shared" si="9"/>
        <v>False</v>
      </c>
      <c r="X111" s="269">
        <f t="shared" si="10"/>
        <v>0.1530765465</v>
      </c>
    </row>
    <row r="112" ht="12.75" customHeight="1">
      <c r="A112" s="270"/>
      <c r="B112" s="371"/>
      <c r="C112" s="371"/>
      <c r="D112" s="371"/>
      <c r="E112" s="371"/>
      <c r="F112" s="371"/>
      <c r="G112" s="371"/>
      <c r="H112" s="371"/>
      <c r="J112" s="250">
        <f t="shared" si="11"/>
        <v>67</v>
      </c>
      <c r="K112" s="250">
        <f t="shared" si="12"/>
        <v>1.49640646</v>
      </c>
      <c r="L112" s="250">
        <f t="shared" si="13"/>
        <v>48.60035818</v>
      </c>
      <c r="M112" s="250">
        <f t="shared" si="14"/>
        <v>45.96712408</v>
      </c>
      <c r="N112" s="250">
        <f t="shared" si="1"/>
        <v>6.690189098</v>
      </c>
      <c r="O112" s="250">
        <f t="shared" si="2"/>
        <v>4.798870276</v>
      </c>
      <c r="P112" s="250" t="str">
        <f t="shared" si="3"/>
        <v>True</v>
      </c>
      <c r="Q112" s="250">
        <f t="shared" si="4"/>
        <v>4.798870276</v>
      </c>
      <c r="R112" s="250">
        <f t="shared" si="15"/>
        <v>2.495665921</v>
      </c>
      <c r="S112" s="250">
        <f t="shared" si="5"/>
        <v>0.1324290067</v>
      </c>
      <c r="T112" s="250">
        <f t="shared" si="6"/>
        <v>0.3285029</v>
      </c>
      <c r="U112" s="250">
        <f t="shared" si="7"/>
        <v>4.565210026</v>
      </c>
      <c r="V112" s="368">
        <f t="shared" si="8"/>
        <v>22.48804064</v>
      </c>
      <c r="W112" s="250" t="str">
        <f t="shared" si="9"/>
        <v>False</v>
      </c>
      <c r="X112" s="269">
        <f t="shared" si="10"/>
        <v>0.1551840479</v>
      </c>
    </row>
    <row r="113" ht="12.75" customHeight="1">
      <c r="A113" s="266"/>
      <c r="J113" s="250">
        <f t="shared" si="11"/>
        <v>68</v>
      </c>
      <c r="K113" s="250">
        <f t="shared" si="12"/>
        <v>1.514858548</v>
      </c>
      <c r="L113" s="250">
        <f t="shared" si="13"/>
        <v>49.97764855</v>
      </c>
      <c r="M113" s="250">
        <f t="shared" si="14"/>
        <v>47.28757184</v>
      </c>
      <c r="N113" s="250">
        <f t="shared" si="1"/>
        <v>6.763050842</v>
      </c>
      <c r="O113" s="250">
        <f t="shared" si="2"/>
        <v>4.823783776</v>
      </c>
      <c r="P113" s="250" t="str">
        <f t="shared" si="3"/>
        <v>True</v>
      </c>
      <c r="Q113" s="250">
        <f t="shared" si="4"/>
        <v>4.823783776</v>
      </c>
      <c r="R113" s="250">
        <f t="shared" si="15"/>
        <v>2.550824458</v>
      </c>
      <c r="S113" s="250">
        <f t="shared" si="5"/>
        <v>0.1338712691</v>
      </c>
      <c r="T113" s="250">
        <f t="shared" si="6"/>
        <v>0.3321133014</v>
      </c>
      <c r="U113" s="250">
        <f t="shared" si="7"/>
        <v>4.66610907</v>
      </c>
      <c r="V113" s="368">
        <f t="shared" si="8"/>
        <v>22.65102956</v>
      </c>
      <c r="W113" s="250" t="str">
        <f t="shared" si="9"/>
        <v>False</v>
      </c>
      <c r="X113" s="269">
        <f t="shared" si="10"/>
        <v>0.1572858278</v>
      </c>
    </row>
    <row r="114" ht="12.75" customHeight="1">
      <c r="A114" s="266"/>
      <c r="J114" s="250">
        <f t="shared" si="11"/>
        <v>69</v>
      </c>
      <c r="K114" s="250">
        <f t="shared" si="12"/>
        <v>1.533239467</v>
      </c>
      <c r="L114" s="250">
        <f t="shared" si="13"/>
        <v>51.37163577</v>
      </c>
      <c r="M114" s="250">
        <f t="shared" si="14"/>
        <v>48.62439786</v>
      </c>
      <c r="N114" s="250">
        <f t="shared" si="1"/>
        <v>6.835547439</v>
      </c>
      <c r="O114" s="250">
        <f t="shared" si="2"/>
        <v>4.848307444</v>
      </c>
      <c r="P114" s="250" t="str">
        <f t="shared" si="3"/>
        <v>True</v>
      </c>
      <c r="Q114" s="250">
        <f t="shared" si="4"/>
        <v>4.848307444</v>
      </c>
      <c r="R114" s="250">
        <f t="shared" si="15"/>
        <v>2.606310402</v>
      </c>
      <c r="S114" s="250">
        <f t="shared" si="5"/>
        <v>0.1353063036</v>
      </c>
      <c r="T114" s="250">
        <f t="shared" si="6"/>
        <v>0.3357059604</v>
      </c>
      <c r="U114" s="250">
        <f t="shared" si="7"/>
        <v>4.767607024</v>
      </c>
      <c r="V114" s="368">
        <f t="shared" si="8"/>
        <v>22.81262181</v>
      </c>
      <c r="W114" s="250" t="str">
        <f t="shared" si="9"/>
        <v>False</v>
      </c>
      <c r="X114" s="269">
        <f t="shared" si="10"/>
        <v>0.1593819897</v>
      </c>
    </row>
    <row r="115" ht="12.75" customHeight="1">
      <c r="A115" s="266"/>
      <c r="I115" s="371"/>
      <c r="J115" s="371">
        <f t="shared" si="11"/>
        <v>70</v>
      </c>
      <c r="K115" s="250">
        <f t="shared" si="12"/>
        <v>1.55155058</v>
      </c>
      <c r="L115" s="250">
        <f t="shared" si="13"/>
        <v>52.78225884</v>
      </c>
      <c r="M115" s="250">
        <f t="shared" si="14"/>
        <v>49.97754426</v>
      </c>
      <c r="N115" s="250">
        <f t="shared" si="1"/>
        <v>6.907686237</v>
      </c>
      <c r="O115" s="250">
        <f t="shared" si="2"/>
        <v>4.872453254</v>
      </c>
      <c r="P115" s="250" t="str">
        <f t="shared" si="3"/>
        <v>True</v>
      </c>
      <c r="Q115" s="250">
        <f t="shared" si="4"/>
        <v>4.872453254</v>
      </c>
      <c r="R115" s="250">
        <f t="shared" si="15"/>
        <v>2.662120484</v>
      </c>
      <c r="S115" s="250">
        <f t="shared" si="5"/>
        <v>0.1367342557</v>
      </c>
      <c r="T115" s="250">
        <f t="shared" si="6"/>
        <v>0.3392812325</v>
      </c>
      <c r="U115" s="250">
        <f t="shared" si="7"/>
        <v>4.869697911</v>
      </c>
      <c r="V115" s="368">
        <f t="shared" si="8"/>
        <v>22.97285052</v>
      </c>
      <c r="W115" s="250" t="str">
        <f t="shared" si="9"/>
        <v>False</v>
      </c>
      <c r="X115" s="269">
        <f t="shared" si="10"/>
        <v>0.1614726335</v>
      </c>
    </row>
    <row r="116" ht="12.75" customHeight="1">
      <c r="A116" s="266"/>
      <c r="J116" s="250">
        <f t="shared" si="11"/>
        <v>71</v>
      </c>
      <c r="K116" s="250">
        <f t="shared" si="12"/>
        <v>1.569793202</v>
      </c>
      <c r="L116" s="250">
        <f t="shared" si="13"/>
        <v>54.20945794</v>
      </c>
      <c r="M116" s="250">
        <f t="shared" si="14"/>
        <v>51.34695421</v>
      </c>
      <c r="N116" s="250">
        <f t="shared" si="1"/>
        <v>6.979474333</v>
      </c>
      <c r="O116" s="250">
        <f t="shared" si="2"/>
        <v>4.896232643</v>
      </c>
      <c r="P116" s="250" t="str">
        <f t="shared" si="3"/>
        <v>True</v>
      </c>
      <c r="Q116" s="250">
        <f t="shared" si="4"/>
        <v>4.896232643</v>
      </c>
      <c r="R116" s="250">
        <f t="shared" si="15"/>
        <v>2.718251519</v>
      </c>
      <c r="S116" s="250">
        <f t="shared" si="5"/>
        <v>0.1381552658</v>
      </c>
      <c r="T116" s="250">
        <f t="shared" si="6"/>
        <v>0.3428394607</v>
      </c>
      <c r="U116" s="250">
        <f t="shared" si="7"/>
        <v>4.972375903</v>
      </c>
      <c r="V116" s="368">
        <f t="shared" si="8"/>
        <v>23.13174757</v>
      </c>
      <c r="W116" s="250" t="str">
        <f t="shared" si="9"/>
        <v>False</v>
      </c>
      <c r="X116" s="269">
        <f t="shared" si="10"/>
        <v>0.1635578561</v>
      </c>
    </row>
    <row r="117" ht="12.75" customHeight="1">
      <c r="A117" s="270"/>
      <c r="B117" s="371"/>
      <c r="C117" s="371"/>
      <c r="D117" s="371"/>
      <c r="E117" s="371"/>
      <c r="F117" s="371"/>
      <c r="G117" s="371"/>
      <c r="H117" s="371"/>
      <c r="J117" s="250">
        <f t="shared" si="11"/>
        <v>72</v>
      </c>
      <c r="K117" s="250">
        <f t="shared" si="12"/>
        <v>1.587968606</v>
      </c>
      <c r="L117" s="250">
        <f t="shared" si="13"/>
        <v>55.65317434</v>
      </c>
      <c r="M117" s="250">
        <f t="shared" si="14"/>
        <v>52.73257196</v>
      </c>
      <c r="N117" s="250">
        <f t="shared" si="1"/>
        <v>7.050918578</v>
      </c>
      <c r="O117" s="250">
        <f t="shared" si="2"/>
        <v>4.919656532</v>
      </c>
      <c r="P117" s="250" t="str">
        <f t="shared" si="3"/>
        <v>True</v>
      </c>
      <c r="Q117" s="250">
        <f t="shared" si="4"/>
        <v>4.919656532</v>
      </c>
      <c r="R117" s="250">
        <f t="shared" si="15"/>
        <v>2.774700401</v>
      </c>
      <c r="S117" s="250">
        <f t="shared" si="5"/>
        <v>0.1395694695</v>
      </c>
      <c r="T117" s="250">
        <f t="shared" si="6"/>
        <v>0.3463809763</v>
      </c>
      <c r="U117" s="250">
        <f t="shared" si="7"/>
        <v>5.075635316</v>
      </c>
      <c r="V117" s="368">
        <f t="shared" si="8"/>
        <v>23.28934361</v>
      </c>
      <c r="W117" s="250" t="str">
        <f t="shared" si="9"/>
        <v>False</v>
      </c>
      <c r="X117" s="269">
        <f t="shared" si="10"/>
        <v>0.165637751</v>
      </c>
    </row>
    <row r="118" ht="12.75" customHeight="1">
      <c r="A118" s="266"/>
      <c r="J118" s="250">
        <f t="shared" si="11"/>
        <v>73</v>
      </c>
      <c r="K118" s="250">
        <f t="shared" si="12"/>
        <v>1.60607802</v>
      </c>
      <c r="L118" s="250">
        <f t="shared" si="13"/>
        <v>57.11335038</v>
      </c>
      <c r="M118" s="250">
        <f t="shared" si="14"/>
        <v>54.13434274</v>
      </c>
      <c r="N118" s="250">
        <f t="shared" si="1"/>
        <v>7.122025593</v>
      </c>
      <c r="O118" s="250">
        <f t="shared" si="2"/>
        <v>4.942735365</v>
      </c>
      <c r="P118" s="250" t="str">
        <f t="shared" si="3"/>
        <v>True</v>
      </c>
      <c r="Q118" s="250">
        <f t="shared" si="4"/>
        <v>4.942735365</v>
      </c>
      <c r="R118" s="250">
        <f t="shared" si="15"/>
        <v>2.831464098</v>
      </c>
      <c r="S118" s="250">
        <f t="shared" si="5"/>
        <v>0.140976998</v>
      </c>
      <c r="T118" s="250">
        <f t="shared" si="6"/>
        <v>0.3499060995</v>
      </c>
      <c r="U118" s="250">
        <f t="shared" si="7"/>
        <v>5.179470608</v>
      </c>
      <c r="V118" s="368">
        <f t="shared" si="8"/>
        <v>23.44566817</v>
      </c>
      <c r="W118" s="250" t="str">
        <f t="shared" si="9"/>
        <v>False</v>
      </c>
      <c r="X118" s="269">
        <f t="shared" si="10"/>
        <v>0.1677124092</v>
      </c>
    </row>
    <row r="119" ht="12.75" customHeight="1">
      <c r="A119" s="266"/>
      <c r="J119" s="250">
        <f t="shared" si="11"/>
        <v>74</v>
      </c>
      <c r="K119" s="250">
        <f t="shared" si="12"/>
        <v>1.624122636</v>
      </c>
      <c r="L119" s="250">
        <f t="shared" si="13"/>
        <v>58.58992947</v>
      </c>
      <c r="M119" s="250">
        <f t="shared" si="14"/>
        <v>55.55221274</v>
      </c>
      <c r="N119" s="250">
        <f t="shared" si="1"/>
        <v>7.192801781</v>
      </c>
      <c r="O119" s="250">
        <f t="shared" si="2"/>
        <v>4.965479133</v>
      </c>
      <c r="P119" s="250" t="str">
        <f t="shared" si="3"/>
        <v>True</v>
      </c>
      <c r="Q119" s="250">
        <f t="shared" si="4"/>
        <v>4.965479133</v>
      </c>
      <c r="R119" s="250">
        <f t="shared" si="15"/>
        <v>2.888539654</v>
      </c>
      <c r="S119" s="250">
        <f t="shared" si="5"/>
        <v>0.1423779778</v>
      </c>
      <c r="T119" s="250">
        <f t="shared" si="6"/>
        <v>0.3534151401</v>
      </c>
      <c r="U119" s="250">
        <f t="shared" si="7"/>
        <v>5.283876369</v>
      </c>
      <c r="V119" s="368">
        <f t="shared" si="8"/>
        <v>23.60074968</v>
      </c>
      <c r="W119" s="250" t="str">
        <f t="shared" si="9"/>
        <v>False</v>
      </c>
      <c r="X119" s="269">
        <f t="shared" si="10"/>
        <v>0.1697819184</v>
      </c>
    </row>
    <row r="120" ht="12.75" customHeight="1">
      <c r="A120" s="266"/>
      <c r="I120" s="371"/>
      <c r="J120" s="371">
        <f t="shared" si="11"/>
        <v>75</v>
      </c>
      <c r="K120" s="250">
        <f t="shared" si="12"/>
        <v>1.642103606</v>
      </c>
      <c r="L120" s="250">
        <f t="shared" si="13"/>
        <v>60.082856</v>
      </c>
      <c r="M120" s="250">
        <f t="shared" si="14"/>
        <v>56.98612912</v>
      </c>
      <c r="N120" s="250">
        <f t="shared" si="1"/>
        <v>7.263253331</v>
      </c>
      <c r="O120" s="250">
        <f t="shared" si="2"/>
        <v>4.9878974</v>
      </c>
      <c r="P120" s="250" t="str">
        <f t="shared" si="3"/>
        <v>True</v>
      </c>
      <c r="Q120" s="250">
        <f t="shared" si="4"/>
        <v>4.9878974</v>
      </c>
      <c r="R120" s="250">
        <f t="shared" si="15"/>
        <v>2.945924181</v>
      </c>
      <c r="S120" s="250">
        <f t="shared" si="5"/>
        <v>0.1437725317</v>
      </c>
      <c r="T120" s="250">
        <f t="shared" si="6"/>
        <v>0.3569083973</v>
      </c>
      <c r="U120" s="250">
        <f t="shared" si="7"/>
        <v>5.388847318</v>
      </c>
      <c r="V120" s="368">
        <f t="shared" si="8"/>
        <v>23.75461556</v>
      </c>
      <c r="W120" s="250" t="str">
        <f t="shared" si="9"/>
        <v>False</v>
      </c>
      <c r="X120" s="269">
        <f t="shared" si="10"/>
        <v>0.1718463639</v>
      </c>
    </row>
    <row r="121" ht="12.75" customHeight="1">
      <c r="A121" s="266"/>
      <c r="J121" s="250">
        <f t="shared" si="11"/>
        <v>76</v>
      </c>
      <c r="K121" s="250">
        <f t="shared" si="12"/>
        <v>1.660022045</v>
      </c>
      <c r="L121" s="250">
        <f t="shared" si="13"/>
        <v>61.59207535</v>
      </c>
      <c r="M121" s="250">
        <f t="shared" si="14"/>
        <v>58.43603995</v>
      </c>
      <c r="N121" s="250">
        <f t="shared" si="1"/>
        <v>7.333386236</v>
      </c>
      <c r="O121" s="250">
        <f t="shared" si="2"/>
        <v>5.009999326</v>
      </c>
      <c r="P121" s="250" t="str">
        <f t="shared" si="3"/>
        <v>True</v>
      </c>
      <c r="Q121" s="250">
        <f t="shared" si="4"/>
        <v>5.009999326</v>
      </c>
      <c r="R121" s="250">
        <f t="shared" si="15"/>
        <v>3.00361486</v>
      </c>
      <c r="S121" s="250">
        <f t="shared" si="5"/>
        <v>0.1451607781</v>
      </c>
      <c r="T121" s="250">
        <f t="shared" si="6"/>
        <v>0.3603861611</v>
      </c>
      <c r="U121" s="250">
        <f t="shared" si="7"/>
        <v>5.494378296</v>
      </c>
      <c r="V121" s="368">
        <f t="shared" si="8"/>
        <v>23.90729223</v>
      </c>
      <c r="W121" s="250" t="str">
        <f t="shared" si="9"/>
        <v>False</v>
      </c>
      <c r="X121" s="269">
        <f t="shared" si="10"/>
        <v>0.1739058284</v>
      </c>
    </row>
    <row r="122" ht="12.75" customHeight="1">
      <c r="A122" s="270"/>
      <c r="B122" s="371"/>
      <c r="C122" s="371"/>
      <c r="D122" s="371"/>
      <c r="E122" s="371"/>
      <c r="F122" s="371"/>
      <c r="G122" s="371"/>
      <c r="H122" s="371"/>
      <c r="J122" s="250">
        <f t="shared" si="11"/>
        <v>77</v>
      </c>
      <c r="K122" s="250">
        <f t="shared" si="12"/>
        <v>1.677879035</v>
      </c>
      <c r="L122" s="250">
        <f t="shared" si="13"/>
        <v>63.11753384</v>
      </c>
      <c r="M122" s="250">
        <f t="shared" si="14"/>
        <v>59.90189415</v>
      </c>
      <c r="N122" s="250">
        <f t="shared" si="1"/>
        <v>7.403206296</v>
      </c>
      <c r="O122" s="250">
        <f t="shared" si="2"/>
        <v>5.031793691</v>
      </c>
      <c r="P122" s="250" t="str">
        <f t="shared" si="3"/>
        <v>True</v>
      </c>
      <c r="Q122" s="250">
        <f t="shared" si="4"/>
        <v>5.031793691</v>
      </c>
      <c r="R122" s="250">
        <f t="shared" si="15"/>
        <v>3.061608937</v>
      </c>
      <c r="S122" s="250">
        <f t="shared" si="5"/>
        <v>0.1465428318</v>
      </c>
      <c r="T122" s="250">
        <f t="shared" si="6"/>
        <v>0.3638487121</v>
      </c>
      <c r="U122" s="250">
        <f t="shared" si="7"/>
        <v>5.600464268</v>
      </c>
      <c r="V122" s="368">
        <f t="shared" si="8"/>
        <v>24.05880519</v>
      </c>
      <c r="W122" s="250" t="str">
        <f t="shared" si="9"/>
        <v>False</v>
      </c>
      <c r="X122" s="269">
        <f t="shared" si="10"/>
        <v>0.1759603921</v>
      </c>
    </row>
    <row r="123" ht="12.75" customHeight="1">
      <c r="A123" s="266"/>
      <c r="J123" s="250">
        <f t="shared" si="11"/>
        <v>78</v>
      </c>
      <c r="K123" s="250">
        <f t="shared" si="12"/>
        <v>1.695675623</v>
      </c>
      <c r="L123" s="250">
        <f t="shared" si="13"/>
        <v>64.65917871</v>
      </c>
      <c r="M123" s="250">
        <f t="shared" si="14"/>
        <v>61.38364155</v>
      </c>
      <c r="N123" s="250">
        <f t="shared" si="1"/>
        <v>7.472719127</v>
      </c>
      <c r="O123" s="250">
        <f t="shared" si="2"/>
        <v>5.053288915</v>
      </c>
      <c r="P123" s="250" t="str">
        <f t="shared" si="3"/>
        <v>True</v>
      </c>
      <c r="Q123" s="250">
        <f t="shared" si="4"/>
        <v>5.053288915</v>
      </c>
      <c r="R123" s="250">
        <f t="shared" si="15"/>
        <v>3.119903722</v>
      </c>
      <c r="S123" s="250">
        <f t="shared" si="5"/>
        <v>0.1479188042</v>
      </c>
      <c r="T123" s="250">
        <f t="shared" si="6"/>
        <v>0.3672963221</v>
      </c>
      <c r="U123" s="250">
        <f t="shared" si="7"/>
        <v>5.707100308</v>
      </c>
      <c r="V123" s="368">
        <f t="shared" si="8"/>
        <v>24.20917905</v>
      </c>
      <c r="W123" s="250" t="str">
        <f t="shared" si="9"/>
        <v>False</v>
      </c>
      <c r="X123" s="269">
        <f t="shared" si="10"/>
        <v>0.1780101329</v>
      </c>
    </row>
    <row r="124" ht="12.75" customHeight="1">
      <c r="A124" s="266"/>
      <c r="J124" s="250">
        <f t="shared" si="11"/>
        <v>79</v>
      </c>
      <c r="K124" s="250">
        <f t="shared" si="12"/>
        <v>1.713412827</v>
      </c>
      <c r="L124" s="250">
        <f t="shared" si="13"/>
        <v>66.21695809</v>
      </c>
      <c r="M124" s="250">
        <f t="shared" si="14"/>
        <v>62.88123276</v>
      </c>
      <c r="N124" s="250">
        <f t="shared" si="1"/>
        <v>7.541930175</v>
      </c>
      <c r="O124" s="250">
        <f t="shared" si="2"/>
        <v>5.074493078</v>
      </c>
      <c r="P124" s="250" t="str">
        <f t="shared" si="3"/>
        <v>True</v>
      </c>
      <c r="Q124" s="250">
        <f t="shared" si="4"/>
        <v>5.074493078</v>
      </c>
      <c r="R124" s="250">
        <f t="shared" si="15"/>
        <v>3.178496582</v>
      </c>
      <c r="S124" s="250">
        <f t="shared" si="5"/>
        <v>0.1492888029</v>
      </c>
      <c r="T124" s="250">
        <f t="shared" si="6"/>
        <v>0.3707292545</v>
      </c>
      <c r="U124" s="250">
        <f t="shared" si="7"/>
        <v>5.814281606</v>
      </c>
      <c r="V124" s="368">
        <f t="shared" si="8"/>
        <v>24.35843759</v>
      </c>
      <c r="W124" s="250" t="str">
        <f t="shared" si="9"/>
        <v>False</v>
      </c>
      <c r="X124" s="269">
        <f t="shared" si="10"/>
        <v>0.1800551264</v>
      </c>
    </row>
    <row r="125" ht="12.75" customHeight="1">
      <c r="A125" s="266"/>
      <c r="I125" s="371"/>
      <c r="J125" s="371">
        <f t="shared" si="11"/>
        <v>80</v>
      </c>
      <c r="K125" s="250">
        <f t="shared" si="12"/>
        <v>1.731091631</v>
      </c>
      <c r="L125" s="250">
        <f t="shared" si="13"/>
        <v>67.79082097</v>
      </c>
      <c r="M125" s="250">
        <f t="shared" si="14"/>
        <v>64.39461924</v>
      </c>
      <c r="N125" s="250">
        <f t="shared" si="1"/>
        <v>7.610844715</v>
      </c>
      <c r="O125" s="250">
        <f t="shared" si="2"/>
        <v>5.095413937</v>
      </c>
      <c r="P125" s="250" t="str">
        <f t="shared" si="3"/>
        <v>True</v>
      </c>
      <c r="Q125" s="250">
        <f t="shared" si="4"/>
        <v>5.095413937</v>
      </c>
      <c r="R125" s="250">
        <f t="shared" si="15"/>
        <v>3.237384945</v>
      </c>
      <c r="S125" s="250">
        <f t="shared" si="5"/>
        <v>0.1506529323</v>
      </c>
      <c r="T125" s="250">
        <f t="shared" si="6"/>
        <v>0.3741477647</v>
      </c>
      <c r="U125" s="250">
        <f t="shared" si="7"/>
        <v>5.922003455</v>
      </c>
      <c r="V125" s="368">
        <f t="shared" si="8"/>
        <v>24.50660377</v>
      </c>
      <c r="W125" s="250" t="str">
        <f t="shared" si="9"/>
        <v>False</v>
      </c>
      <c r="X125" s="269">
        <f t="shared" si="10"/>
        <v>0.182095446</v>
      </c>
    </row>
    <row r="126" ht="12.75" customHeight="1">
      <c r="A126" s="266"/>
      <c r="J126" s="250">
        <f t="shared" si="11"/>
        <v>81</v>
      </c>
      <c r="K126" s="250">
        <f t="shared" si="12"/>
        <v>1.748712993</v>
      </c>
      <c r="L126" s="250">
        <f t="shared" si="13"/>
        <v>69.38071718</v>
      </c>
      <c r="M126" s="250">
        <f t="shared" si="14"/>
        <v>65.92375321</v>
      </c>
      <c r="N126" s="250">
        <f t="shared" si="1"/>
        <v>7.679467865</v>
      </c>
      <c r="O126" s="250">
        <f t="shared" si="2"/>
        <v>5.116058944</v>
      </c>
      <c r="P126" s="250" t="str">
        <f t="shared" si="3"/>
        <v>True</v>
      </c>
      <c r="Q126" s="250">
        <f t="shared" si="4"/>
        <v>5.116058944</v>
      </c>
      <c r="R126" s="250">
        <f t="shared" si="15"/>
        <v>3.296566296</v>
      </c>
      <c r="S126" s="250">
        <f t="shared" si="5"/>
        <v>0.1520112939</v>
      </c>
      <c r="T126" s="250">
        <f t="shared" si="6"/>
        <v>0.3775521003</v>
      </c>
      <c r="U126" s="250">
        <f t="shared" si="7"/>
        <v>6.030261253</v>
      </c>
      <c r="V126" s="368">
        <f t="shared" si="8"/>
        <v>24.65369979</v>
      </c>
      <c r="W126" s="250" t="str">
        <f t="shared" si="9"/>
        <v>False</v>
      </c>
      <c r="X126" s="269">
        <f t="shared" si="10"/>
        <v>0.184131163</v>
      </c>
    </row>
    <row r="127" ht="12.75" customHeight="1">
      <c r="A127" s="270"/>
      <c r="B127" s="371"/>
      <c r="C127" s="371"/>
      <c r="D127" s="371"/>
      <c r="E127" s="371"/>
      <c r="F127" s="371"/>
      <c r="G127" s="371"/>
      <c r="H127" s="371"/>
      <c r="J127" s="250">
        <f t="shared" si="11"/>
        <v>82</v>
      </c>
      <c r="K127" s="250">
        <f t="shared" si="12"/>
        <v>1.766277842</v>
      </c>
      <c r="L127" s="250">
        <f t="shared" si="13"/>
        <v>70.98659735</v>
      </c>
      <c r="M127" s="250">
        <f t="shared" si="14"/>
        <v>67.46858766</v>
      </c>
      <c r="N127" s="250">
        <f t="shared" si="1"/>
        <v>7.74780459</v>
      </c>
      <c r="O127" s="250">
        <f t="shared" si="2"/>
        <v>5.136435261</v>
      </c>
      <c r="P127" s="250" t="str">
        <f t="shared" si="3"/>
        <v>True</v>
      </c>
      <c r="Q127" s="250">
        <f t="shared" si="4"/>
        <v>5.136435261</v>
      </c>
      <c r="R127" s="250">
        <f t="shared" si="15"/>
        <v>3.356038173</v>
      </c>
      <c r="S127" s="250">
        <f t="shared" si="5"/>
        <v>0.1533639858</v>
      </c>
      <c r="T127" s="250">
        <f t="shared" si="6"/>
        <v>0.3809425017</v>
      </c>
      <c r="U127" s="250">
        <f t="shared" si="7"/>
        <v>6.139050497</v>
      </c>
      <c r="V127" s="368">
        <f t="shared" si="8"/>
        <v>24.79974711</v>
      </c>
      <c r="W127" s="250" t="str">
        <f t="shared" si="9"/>
        <v>False</v>
      </c>
      <c r="X127" s="269">
        <f t="shared" si="10"/>
        <v>0.186162347</v>
      </c>
    </row>
    <row r="128" ht="12.75" customHeight="1">
      <c r="A128" s="266"/>
      <c r="J128" s="250">
        <f t="shared" si="11"/>
        <v>83</v>
      </c>
      <c r="K128" s="250">
        <f t="shared" si="12"/>
        <v>1.783787081</v>
      </c>
      <c r="L128" s="250">
        <f t="shared" si="13"/>
        <v>72.60841291</v>
      </c>
      <c r="M128" s="250">
        <f t="shared" si="14"/>
        <v>69.02907631</v>
      </c>
      <c r="N128" s="250">
        <f t="shared" si="1"/>
        <v>7.815859707</v>
      </c>
      <c r="O128" s="250">
        <f t="shared" si="2"/>
        <v>5.156549774</v>
      </c>
      <c r="P128" s="250" t="str">
        <f t="shared" si="3"/>
        <v>True</v>
      </c>
      <c r="Q128" s="250">
        <f t="shared" si="4"/>
        <v>5.156549774</v>
      </c>
      <c r="R128" s="250">
        <f t="shared" si="15"/>
        <v>3.415798166</v>
      </c>
      <c r="S128" s="250">
        <f t="shared" si="5"/>
        <v>0.1547111034</v>
      </c>
      <c r="T128" s="250">
        <f t="shared" si="6"/>
        <v>0.384319202</v>
      </c>
      <c r="U128" s="250">
        <f t="shared" si="7"/>
        <v>6.248366778</v>
      </c>
      <c r="V128" s="368">
        <f t="shared" si="8"/>
        <v>24.94476652</v>
      </c>
      <c r="W128" s="250" t="str">
        <f t="shared" si="9"/>
        <v>False</v>
      </c>
      <c r="X128" s="269">
        <f t="shared" si="10"/>
        <v>0.1881890653</v>
      </c>
    </row>
    <row r="129" ht="12.75" customHeight="1">
      <c r="A129" s="266"/>
      <c r="J129" s="250">
        <f t="shared" si="11"/>
        <v>84</v>
      </c>
      <c r="K129" s="250">
        <f t="shared" si="12"/>
        <v>1.801241587</v>
      </c>
      <c r="L129" s="250">
        <f t="shared" si="13"/>
        <v>74.24611606</v>
      </c>
      <c r="M129" s="250">
        <f t="shared" si="14"/>
        <v>70.60517361</v>
      </c>
      <c r="N129" s="250">
        <f t="shared" si="1"/>
        <v>7.883637894</v>
      </c>
      <c r="O129" s="250">
        <f t="shared" si="2"/>
        <v>5.17640911</v>
      </c>
      <c r="P129" s="250" t="str">
        <f t="shared" si="3"/>
        <v>True</v>
      </c>
      <c r="Q129" s="250">
        <f t="shared" si="4"/>
        <v>5.17640911</v>
      </c>
      <c r="R129" s="250">
        <f t="shared" si="15"/>
        <v>3.475843917</v>
      </c>
      <c r="S129" s="250">
        <f t="shared" si="5"/>
        <v>0.1560527393</v>
      </c>
      <c r="T129" s="250">
        <f t="shared" si="6"/>
        <v>0.3876824278</v>
      </c>
      <c r="U129" s="250">
        <f t="shared" si="7"/>
        <v>6.358205784</v>
      </c>
      <c r="V129" s="368">
        <f t="shared" si="8"/>
        <v>25.0887781</v>
      </c>
      <c r="W129" s="250" t="str">
        <f t="shared" si="9"/>
        <v>False</v>
      </c>
      <c r="X129" s="269">
        <f t="shared" si="10"/>
        <v>0.1902113836</v>
      </c>
    </row>
    <row r="130" ht="12.75" customHeight="1">
      <c r="A130" s="266"/>
      <c r="I130" s="371"/>
      <c r="J130" s="371">
        <f t="shared" si="11"/>
        <v>85</v>
      </c>
      <c r="K130" s="250">
        <f t="shared" si="12"/>
        <v>1.818642211</v>
      </c>
      <c r="L130" s="250">
        <f t="shared" si="13"/>
        <v>75.89965973</v>
      </c>
      <c r="M130" s="250">
        <f t="shared" si="14"/>
        <v>72.1968347</v>
      </c>
      <c r="N130" s="250">
        <f t="shared" si="1"/>
        <v>7.951143696</v>
      </c>
      <c r="O130" s="250">
        <f t="shared" si="2"/>
        <v>5.196019647</v>
      </c>
      <c r="P130" s="250" t="str">
        <f t="shared" si="3"/>
        <v>True</v>
      </c>
      <c r="Q130" s="250">
        <f t="shared" si="4"/>
        <v>5.196019647</v>
      </c>
      <c r="R130" s="250">
        <f t="shared" si="15"/>
        <v>3.536173115</v>
      </c>
      <c r="S130" s="250">
        <f t="shared" si="5"/>
        <v>0.1573889835</v>
      </c>
      <c r="T130" s="250">
        <f t="shared" si="6"/>
        <v>0.3910323991</v>
      </c>
      <c r="U130" s="250">
        <f t="shared" si="7"/>
        <v>6.468563289</v>
      </c>
      <c r="V130" s="368">
        <f t="shared" si="8"/>
        <v>25.23180133</v>
      </c>
      <c r="W130" s="250" t="str">
        <f t="shared" si="9"/>
        <v>False</v>
      </c>
      <c r="X130" s="269">
        <f t="shared" si="10"/>
        <v>0.1922293658</v>
      </c>
    </row>
    <row r="131" ht="12.75" customHeight="1">
      <c r="A131" s="266"/>
      <c r="J131" s="250">
        <f t="shared" si="11"/>
        <v>86</v>
      </c>
      <c r="K131" s="250">
        <f t="shared" si="12"/>
        <v>1.835989782</v>
      </c>
      <c r="L131" s="250">
        <f t="shared" si="13"/>
        <v>77.5689976</v>
      </c>
      <c r="M131" s="250">
        <f t="shared" si="14"/>
        <v>73.80401542</v>
      </c>
      <c r="N131" s="250">
        <f t="shared" si="1"/>
        <v>8.018381526</v>
      </c>
      <c r="O131" s="250">
        <f t="shared" si="2"/>
        <v>5.215387527</v>
      </c>
      <c r="P131" s="250" t="str">
        <f t="shared" si="3"/>
        <v>True</v>
      </c>
      <c r="Q131" s="250">
        <f t="shared" si="4"/>
        <v>5.215387527</v>
      </c>
      <c r="R131" s="250">
        <f t="shared" si="15"/>
        <v>3.5967835</v>
      </c>
      <c r="S131" s="250">
        <f t="shared" si="5"/>
        <v>0.1587199233</v>
      </c>
      <c r="T131" s="250">
        <f t="shared" si="6"/>
        <v>0.3943693296</v>
      </c>
      <c r="U131" s="250">
        <f t="shared" si="7"/>
        <v>6.579435154</v>
      </c>
      <c r="V131" s="368">
        <f t="shared" si="8"/>
        <v>25.37385505</v>
      </c>
      <c r="W131" s="250" t="str">
        <f t="shared" si="9"/>
        <v>False</v>
      </c>
      <c r="X131" s="269">
        <f t="shared" si="10"/>
        <v>0.1942430741</v>
      </c>
    </row>
    <row r="132" ht="12.75" customHeight="1">
      <c r="A132" s="270"/>
      <c r="B132" s="371"/>
      <c r="C132" s="371"/>
      <c r="D132" s="371"/>
      <c r="E132" s="371"/>
      <c r="F132" s="371"/>
      <c r="G132" s="371"/>
      <c r="H132" s="371"/>
      <c r="J132" s="250">
        <f t="shared" si="11"/>
        <v>87</v>
      </c>
      <c r="K132" s="250">
        <f t="shared" si="12"/>
        <v>1.853285107</v>
      </c>
      <c r="L132" s="250">
        <f t="shared" si="13"/>
        <v>79.25408402</v>
      </c>
      <c r="M132" s="250">
        <f t="shared" si="14"/>
        <v>75.42667223</v>
      </c>
      <c r="N132" s="250">
        <f t="shared" si="1"/>
        <v>8.085355675</v>
      </c>
      <c r="O132" s="250">
        <f t="shared" si="2"/>
        <v>5.234518668</v>
      </c>
      <c r="P132" s="250" t="str">
        <f t="shared" si="3"/>
        <v>True</v>
      </c>
      <c r="Q132" s="250">
        <f t="shared" si="4"/>
        <v>5.234518668</v>
      </c>
      <c r="R132" s="250">
        <f t="shared" si="15"/>
        <v>3.657672855</v>
      </c>
      <c r="S132" s="250">
        <f t="shared" si="5"/>
        <v>0.1600456437</v>
      </c>
      <c r="T132" s="250">
        <f t="shared" si="6"/>
        <v>0.397693427</v>
      </c>
      <c r="U132" s="250">
        <f t="shared" si="7"/>
        <v>6.690817326</v>
      </c>
      <c r="V132" s="368">
        <f t="shared" si="8"/>
        <v>25.51495755</v>
      </c>
      <c r="W132" s="250" t="str">
        <f t="shared" si="9"/>
        <v>False</v>
      </c>
      <c r="X132" s="269">
        <f t="shared" si="10"/>
        <v>0.196252569</v>
      </c>
    </row>
    <row r="133" ht="12.75" customHeight="1">
      <c r="A133" s="266"/>
      <c r="J133" s="250">
        <f t="shared" si="11"/>
        <v>88</v>
      </c>
      <c r="K133" s="250">
        <f t="shared" si="12"/>
        <v>1.87052897</v>
      </c>
      <c r="L133" s="250">
        <f t="shared" si="13"/>
        <v>80.95487406</v>
      </c>
      <c r="M133" s="250">
        <f t="shared" si="14"/>
        <v>77.06476228</v>
      </c>
      <c r="N133" s="250">
        <f t="shared" si="1"/>
        <v>8.152070316</v>
      </c>
      <c r="O133" s="250">
        <f t="shared" si="2"/>
        <v>5.253418774</v>
      </c>
      <c r="P133" s="250" t="str">
        <f t="shared" si="3"/>
        <v>True</v>
      </c>
      <c r="Q133" s="250">
        <f t="shared" si="4"/>
        <v>5.253418774</v>
      </c>
      <c r="R133" s="250">
        <f t="shared" si="15"/>
        <v>3.718839007</v>
      </c>
      <c r="S133" s="250">
        <f t="shared" si="5"/>
        <v>0.1613662272</v>
      </c>
      <c r="T133" s="250">
        <f t="shared" si="6"/>
        <v>0.4010048934</v>
      </c>
      <c r="U133" s="250">
        <f t="shared" si="7"/>
        <v>6.802705832</v>
      </c>
      <c r="V133" s="368">
        <f t="shared" si="8"/>
        <v>25.65512652</v>
      </c>
      <c r="W133" s="250" t="str">
        <f t="shared" si="9"/>
        <v>False</v>
      </c>
      <c r="X133" s="269">
        <f t="shared" si="10"/>
        <v>0.1982579096</v>
      </c>
    </row>
    <row r="134" ht="12.75" customHeight="1">
      <c r="A134" s="266"/>
      <c r="J134" s="250">
        <f t="shared" si="11"/>
        <v>89</v>
      </c>
      <c r="K134" s="250">
        <f t="shared" si="12"/>
        <v>1.887722135</v>
      </c>
      <c r="L134" s="250">
        <f t="shared" si="13"/>
        <v>82.67132343</v>
      </c>
      <c r="M134" s="250">
        <f t="shared" si="14"/>
        <v>78.71824332</v>
      </c>
      <c r="N134" s="250">
        <f t="shared" si="1"/>
        <v>8.218529504</v>
      </c>
      <c r="O134" s="250">
        <f t="shared" si="2"/>
        <v>5.272093346</v>
      </c>
      <c r="P134" s="250" t="str">
        <f t="shared" si="3"/>
        <v>True</v>
      </c>
      <c r="Q134" s="250">
        <f t="shared" si="4"/>
        <v>5.272093346</v>
      </c>
      <c r="R134" s="250">
        <f t="shared" si="15"/>
        <v>3.780279828</v>
      </c>
      <c r="S134" s="250">
        <f t="shared" si="5"/>
        <v>0.1626817542</v>
      </c>
      <c r="T134" s="250">
        <f t="shared" si="6"/>
        <v>0.4043039254</v>
      </c>
      <c r="U134" s="250">
        <f t="shared" si="7"/>
        <v>6.915096777</v>
      </c>
      <c r="V134" s="368">
        <f t="shared" si="8"/>
        <v>25.79437916</v>
      </c>
      <c r="W134" s="250" t="str">
        <f t="shared" si="9"/>
        <v>False</v>
      </c>
      <c r="X134" s="269">
        <f t="shared" si="10"/>
        <v>0.2002591534</v>
      </c>
    </row>
    <row r="135" ht="12.75" customHeight="1">
      <c r="A135" s="266"/>
      <c r="I135" s="371"/>
      <c r="J135" s="371">
        <f t="shared" si="11"/>
        <v>90</v>
      </c>
      <c r="K135" s="250">
        <f t="shared" si="12"/>
        <v>1.904865344</v>
      </c>
      <c r="L135" s="250">
        <f t="shared" si="13"/>
        <v>84.4033885</v>
      </c>
      <c r="M135" s="250">
        <f t="shared" si="14"/>
        <v>80.38707372</v>
      </c>
      <c r="N135" s="250">
        <f t="shared" si="1"/>
        <v>8.284737189</v>
      </c>
      <c r="O135" s="250">
        <f t="shared" si="2"/>
        <v>5.290547692</v>
      </c>
      <c r="P135" s="250" t="str">
        <f t="shared" si="3"/>
        <v>True</v>
      </c>
      <c r="Q135" s="250">
        <f t="shared" si="4"/>
        <v>5.290547692</v>
      </c>
      <c r="R135" s="250">
        <f t="shared" si="15"/>
        <v>3.84199323</v>
      </c>
      <c r="S135" s="250">
        <f t="shared" si="5"/>
        <v>0.1639923028</v>
      </c>
      <c r="T135" s="250">
        <f t="shared" si="6"/>
        <v>0.407590714</v>
      </c>
      <c r="U135" s="250">
        <f t="shared" si="7"/>
        <v>7.027986343</v>
      </c>
      <c r="V135" s="368">
        <f t="shared" si="8"/>
        <v>25.93273212</v>
      </c>
      <c r="W135" s="250" t="str">
        <f t="shared" si="9"/>
        <v>False</v>
      </c>
      <c r="X135" s="269">
        <f t="shared" si="10"/>
        <v>0.2022563563</v>
      </c>
    </row>
    <row r="136" ht="12.75" customHeight="1">
      <c r="A136" s="266"/>
      <c r="J136" s="250">
        <f t="shared" si="11"/>
        <v>91</v>
      </c>
      <c r="K136" s="250">
        <f t="shared" si="12"/>
        <v>1.921959322</v>
      </c>
      <c r="L136" s="250">
        <f t="shared" si="13"/>
        <v>86.15102627</v>
      </c>
      <c r="M136" s="250">
        <f t="shared" si="14"/>
        <v>82.07121243</v>
      </c>
      <c r="N136" s="250">
        <f t="shared" si="1"/>
        <v>8.350697213</v>
      </c>
      <c r="O136" s="250">
        <f t="shared" si="2"/>
        <v>5.308786933</v>
      </c>
      <c r="P136" s="250" t="str">
        <f t="shared" si="3"/>
        <v>True</v>
      </c>
      <c r="Q136" s="250">
        <f t="shared" si="4"/>
        <v>5.308786933</v>
      </c>
      <c r="R136" s="250">
        <f t="shared" si="15"/>
        <v>3.903977166</v>
      </c>
      <c r="S136" s="250">
        <f t="shared" si="5"/>
        <v>0.1652979491</v>
      </c>
      <c r="T136" s="250">
        <f t="shared" si="6"/>
        <v>0.4108654455</v>
      </c>
      <c r="U136" s="250">
        <f t="shared" si="7"/>
        <v>7.141370784</v>
      </c>
      <c r="V136" s="368">
        <f t="shared" si="8"/>
        <v>26.07020158</v>
      </c>
      <c r="W136" s="250" t="str">
        <f t="shared" si="9"/>
        <v>False</v>
      </c>
      <c r="X136" s="269">
        <f t="shared" si="10"/>
        <v>0.2042495731</v>
      </c>
    </row>
    <row r="137" ht="12.75" customHeight="1">
      <c r="A137" s="270"/>
      <c r="B137" s="371"/>
      <c r="C137" s="371"/>
      <c r="D137" s="371"/>
      <c r="E137" s="371"/>
      <c r="F137" s="371"/>
      <c r="G137" s="371"/>
      <c r="H137" s="371"/>
      <c r="J137" s="250">
        <f t="shared" si="11"/>
        <v>92</v>
      </c>
      <c r="K137" s="250">
        <f t="shared" si="12"/>
        <v>1.939004773</v>
      </c>
      <c r="L137" s="250">
        <f t="shared" si="13"/>
        <v>87.91419437</v>
      </c>
      <c r="M137" s="250">
        <f t="shared" si="14"/>
        <v>83.77061899</v>
      </c>
      <c r="N137" s="250">
        <f t="shared" si="1"/>
        <v>8.416413314</v>
      </c>
      <c r="O137" s="250">
        <f t="shared" si="2"/>
        <v>5.326816015</v>
      </c>
      <c r="P137" s="250" t="str">
        <f t="shared" si="3"/>
        <v>True</v>
      </c>
      <c r="Q137" s="250">
        <f t="shared" si="4"/>
        <v>5.326816015</v>
      </c>
      <c r="R137" s="250">
        <f t="shared" si="15"/>
        <v>3.966229628</v>
      </c>
      <c r="S137" s="250">
        <f t="shared" si="5"/>
        <v>0.166598767</v>
      </c>
      <c r="T137" s="250">
        <f t="shared" si="6"/>
        <v>0.4141283011</v>
      </c>
      <c r="U137" s="250">
        <f t="shared" si="7"/>
        <v>7.255246429</v>
      </c>
      <c r="V137" s="368">
        <f t="shared" si="8"/>
        <v>26.20680323</v>
      </c>
      <c r="W137" s="250" t="str">
        <f t="shared" si="9"/>
        <v>False</v>
      </c>
      <c r="X137" s="269">
        <f t="shared" si="10"/>
        <v>0.2062388569</v>
      </c>
    </row>
    <row r="138" ht="12.75" customHeight="1">
      <c r="A138" s="266"/>
      <c r="J138" s="250">
        <f t="shared" si="11"/>
        <v>93</v>
      </c>
      <c r="K138" s="250">
        <f t="shared" si="12"/>
        <v>1.956002386</v>
      </c>
      <c r="L138" s="250">
        <f t="shared" si="13"/>
        <v>89.692851</v>
      </c>
      <c r="M138" s="250">
        <f t="shared" si="14"/>
        <v>85.48525351</v>
      </c>
      <c r="N138" s="250">
        <f t="shared" si="1"/>
        <v>8.481889136</v>
      </c>
      <c r="O138" s="250">
        <f t="shared" si="2"/>
        <v>5.344639716</v>
      </c>
      <c r="P138" s="250" t="str">
        <f t="shared" si="3"/>
        <v>True</v>
      </c>
      <c r="Q138" s="250">
        <f t="shared" si="4"/>
        <v>5.344639716</v>
      </c>
      <c r="R138" s="250">
        <f t="shared" si="15"/>
        <v>4.028748647</v>
      </c>
      <c r="S138" s="250">
        <f t="shared" si="5"/>
        <v>0.1678948288</v>
      </c>
      <c r="T138" s="250">
        <f t="shared" si="6"/>
        <v>0.4173794571</v>
      </c>
      <c r="U138" s="250">
        <f t="shared" si="7"/>
        <v>7.369609673</v>
      </c>
      <c r="V138" s="368">
        <f t="shared" si="8"/>
        <v>26.34255233</v>
      </c>
      <c r="W138" s="250" t="str">
        <f t="shared" si="9"/>
        <v>False</v>
      </c>
      <c r="X138" s="269">
        <f t="shared" si="10"/>
        <v>0.2082242599</v>
      </c>
    </row>
    <row r="139" ht="12.75" customHeight="1">
      <c r="A139" s="266"/>
      <c r="J139" s="250">
        <f t="shared" si="11"/>
        <v>94</v>
      </c>
      <c r="K139" s="250">
        <f t="shared" si="12"/>
        <v>1.972952831</v>
      </c>
      <c r="L139" s="250">
        <f t="shared" si="13"/>
        <v>91.48695499</v>
      </c>
      <c r="M139" s="250">
        <f t="shared" si="14"/>
        <v>87.21507664</v>
      </c>
      <c r="N139" s="250">
        <f t="shared" si="1"/>
        <v>8.547128227</v>
      </c>
      <c r="O139" s="250">
        <f t="shared" si="2"/>
        <v>5.362262652</v>
      </c>
      <c r="P139" s="250" t="str">
        <f t="shared" si="3"/>
        <v>True</v>
      </c>
      <c r="Q139" s="250">
        <f t="shared" si="4"/>
        <v>5.362262652</v>
      </c>
      <c r="R139" s="250">
        <f t="shared" si="15"/>
        <v>4.091532288</v>
      </c>
      <c r="S139" s="250">
        <f t="shared" si="5"/>
        <v>0.1691862045</v>
      </c>
      <c r="T139" s="250">
        <f t="shared" si="6"/>
        <v>0.4206190855</v>
      </c>
      <c r="U139" s="250">
        <f t="shared" si="7"/>
        <v>7.484456979</v>
      </c>
      <c r="V139" s="368">
        <f t="shared" si="8"/>
        <v>26.47746367</v>
      </c>
      <c r="W139" s="250" t="str">
        <f t="shared" si="9"/>
        <v>False</v>
      </c>
      <c r="X139" s="269">
        <f t="shared" si="10"/>
        <v>0.2102058326</v>
      </c>
    </row>
    <row r="140" ht="12.75" customHeight="1">
      <c r="A140" s="266"/>
      <c r="I140" s="371"/>
      <c r="J140" s="371">
        <f t="shared" si="11"/>
        <v>95</v>
      </c>
      <c r="K140" s="250">
        <f t="shared" si="12"/>
        <v>1.989856759</v>
      </c>
      <c r="L140" s="250">
        <f t="shared" si="13"/>
        <v>93.29646569</v>
      </c>
      <c r="M140" s="250">
        <f t="shared" si="14"/>
        <v>88.96004958</v>
      </c>
      <c r="N140" s="250">
        <f t="shared" si="1"/>
        <v>8.612134044</v>
      </c>
      <c r="O140" s="250">
        <f t="shared" si="2"/>
        <v>5.379689286</v>
      </c>
      <c r="P140" s="250" t="str">
        <f t="shared" si="3"/>
        <v>True</v>
      </c>
      <c r="Q140" s="250">
        <f t="shared" si="4"/>
        <v>5.379689286</v>
      </c>
      <c r="R140" s="250">
        <f t="shared" si="15"/>
        <v>4.154578654</v>
      </c>
      <c r="S140" s="250">
        <f t="shared" si="5"/>
        <v>0.1704729627</v>
      </c>
      <c r="T140" s="250">
        <f t="shared" si="6"/>
        <v>0.4238473539</v>
      </c>
      <c r="U140" s="250">
        <f t="shared" si="7"/>
        <v>7.599784876</v>
      </c>
      <c r="V140" s="368">
        <f t="shared" si="8"/>
        <v>26.61155167</v>
      </c>
      <c r="W140" s="250" t="str">
        <f t="shared" si="9"/>
        <v>False</v>
      </c>
      <c r="X140" s="269">
        <f t="shared" si="10"/>
        <v>0.2121836248</v>
      </c>
    </row>
    <row r="141" ht="12.75" customHeight="1">
      <c r="A141" s="266"/>
      <c r="J141" s="250">
        <f t="shared" si="11"/>
        <v>96</v>
      </c>
      <c r="K141" s="250">
        <f t="shared" si="12"/>
        <v>2.00671481</v>
      </c>
      <c r="L141" s="250">
        <f t="shared" si="13"/>
        <v>95.12134305</v>
      </c>
      <c r="M141" s="250">
        <f t="shared" si="14"/>
        <v>90.72013404</v>
      </c>
      <c r="N141" s="250">
        <f t="shared" si="1"/>
        <v>8.676909958</v>
      </c>
      <c r="O141" s="250">
        <f t="shared" si="2"/>
        <v>5.396923935</v>
      </c>
      <c r="P141" s="250" t="str">
        <f t="shared" si="3"/>
        <v>True</v>
      </c>
      <c r="Q141" s="250">
        <f t="shared" si="4"/>
        <v>5.396923935</v>
      </c>
      <c r="R141" s="250">
        <f t="shared" si="15"/>
        <v>4.217885882</v>
      </c>
      <c r="S141" s="250">
        <f t="shared" si="5"/>
        <v>0.1717551701</v>
      </c>
      <c r="T141" s="250">
        <f t="shared" si="6"/>
        <v>0.4270644255</v>
      </c>
      <c r="U141" s="250">
        <f t="shared" si="7"/>
        <v>7.715589956</v>
      </c>
      <c r="V141" s="368">
        <f t="shared" si="8"/>
        <v>26.7448303</v>
      </c>
      <c r="W141" s="250" t="str">
        <f t="shared" si="9"/>
        <v>False</v>
      </c>
      <c r="X141" s="269">
        <f t="shared" si="10"/>
        <v>0.2141576846</v>
      </c>
    </row>
    <row r="142" ht="12.75" customHeight="1">
      <c r="A142" s="270"/>
      <c r="B142" s="371"/>
      <c r="C142" s="371"/>
      <c r="D142" s="371"/>
      <c r="E142" s="371"/>
      <c r="F142" s="371"/>
      <c r="G142" s="371"/>
      <c r="H142" s="371"/>
      <c r="J142" s="250">
        <f t="shared" si="11"/>
        <v>97</v>
      </c>
      <c r="K142" s="250">
        <f t="shared" si="12"/>
        <v>2.023527604</v>
      </c>
      <c r="L142" s="250">
        <f t="shared" si="13"/>
        <v>96.96154753</v>
      </c>
      <c r="M142" s="250">
        <f t="shared" si="14"/>
        <v>92.49529225</v>
      </c>
      <c r="N142" s="250">
        <f t="shared" si="1"/>
        <v>8.741459253</v>
      </c>
      <c r="O142" s="250">
        <f t="shared" si="2"/>
        <v>5.413970773</v>
      </c>
      <c r="P142" s="250" t="str">
        <f t="shared" si="3"/>
        <v>True</v>
      </c>
      <c r="Q142" s="250">
        <f t="shared" si="4"/>
        <v>5.413970773</v>
      </c>
      <c r="R142" s="250">
        <f t="shared" si="15"/>
        <v>4.281452142</v>
      </c>
      <c r="S142" s="250">
        <f t="shared" si="5"/>
        <v>0.1730328917</v>
      </c>
      <c r="T142" s="250">
        <f t="shared" si="6"/>
        <v>0.4302704596</v>
      </c>
      <c r="U142" s="250">
        <f t="shared" si="7"/>
        <v>7.831868872</v>
      </c>
      <c r="V142" s="368">
        <f t="shared" si="8"/>
        <v>26.87731317</v>
      </c>
      <c r="W142" s="250" t="str">
        <f t="shared" si="9"/>
        <v>False</v>
      </c>
      <c r="X142" s="269">
        <f t="shared" si="10"/>
        <v>0.2161280593</v>
      </c>
    </row>
    <row r="143" ht="12.75" customHeight="1">
      <c r="A143" s="266"/>
      <c r="J143" s="250">
        <f t="shared" si="11"/>
        <v>98</v>
      </c>
      <c r="K143" s="250">
        <f t="shared" si="12"/>
        <v>2.040295748</v>
      </c>
      <c r="L143" s="250">
        <f t="shared" si="13"/>
        <v>98.81704014</v>
      </c>
      <c r="M143" s="250">
        <f t="shared" si="14"/>
        <v>94.28548693</v>
      </c>
      <c r="N143" s="250">
        <f t="shared" si="1"/>
        <v>8.805785133</v>
      </c>
      <c r="O143" s="250">
        <f t="shared" si="2"/>
        <v>5.430833841</v>
      </c>
      <c r="P143" s="250" t="str">
        <f t="shared" si="3"/>
        <v>True</v>
      </c>
      <c r="Q143" s="250">
        <f t="shared" si="4"/>
        <v>5.430833841</v>
      </c>
      <c r="R143" s="250">
        <f t="shared" si="15"/>
        <v>4.345275638</v>
      </c>
      <c r="S143" s="250">
        <f t="shared" si="5"/>
        <v>0.1743061909</v>
      </c>
      <c r="T143" s="250">
        <f t="shared" si="6"/>
        <v>0.4334656114</v>
      </c>
      <c r="U143" s="250">
        <f t="shared" si="7"/>
        <v>7.948618338</v>
      </c>
      <c r="V143" s="368">
        <f t="shared" si="8"/>
        <v>27.00901352</v>
      </c>
      <c r="W143" s="250" t="str">
        <f t="shared" si="9"/>
        <v>False</v>
      </c>
      <c r="X143" s="269">
        <f t="shared" si="10"/>
        <v>0.2180947951</v>
      </c>
    </row>
    <row r="144" ht="12.75" customHeight="1">
      <c r="A144" s="266"/>
      <c r="J144" s="250">
        <f t="shared" si="11"/>
        <v>99</v>
      </c>
      <c r="K144" s="250">
        <f t="shared" si="12"/>
        <v>2.057019835</v>
      </c>
      <c r="L144" s="250">
        <f t="shared" si="13"/>
        <v>100.6877824</v>
      </c>
      <c r="M144" s="250">
        <f t="shared" si="14"/>
        <v>96.09068129</v>
      </c>
      <c r="N144" s="250">
        <f t="shared" si="1"/>
        <v>8.869890724</v>
      </c>
      <c r="O144" s="250">
        <f t="shared" si="2"/>
        <v>5.447517051</v>
      </c>
      <c r="P144" s="250" t="str">
        <f t="shared" si="3"/>
        <v>True</v>
      </c>
      <c r="Q144" s="250">
        <f t="shared" si="4"/>
        <v>5.447517051</v>
      </c>
      <c r="R144" s="250">
        <f t="shared" si="15"/>
        <v>4.409354605</v>
      </c>
      <c r="S144" s="250">
        <f t="shared" si="5"/>
        <v>0.1755751296</v>
      </c>
      <c r="T144" s="250">
        <f t="shared" si="6"/>
        <v>0.4366500325</v>
      </c>
      <c r="U144" s="250">
        <f t="shared" si="7"/>
        <v>8.065835125</v>
      </c>
      <c r="V144" s="368">
        <f t="shared" si="8"/>
        <v>27.13994422</v>
      </c>
      <c r="W144" s="250" t="str">
        <f t="shared" si="9"/>
        <v>False</v>
      </c>
      <c r="X144" s="269">
        <f t="shared" si="10"/>
        <v>0.2200579369</v>
      </c>
    </row>
    <row r="145" ht="12.75" customHeight="1">
      <c r="A145" s="266"/>
      <c r="J145" s="250">
        <f t="shared" si="11"/>
        <v>100</v>
      </c>
      <c r="K145" s="250">
        <f>species19!$C$29*(R144^species19!$C$30)*U144</f>
        <v>-3.691732737</v>
      </c>
      <c r="L145" s="250">
        <f t="shared" si="13"/>
        <v>96.80830316</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0.14</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0.0308</v>
      </c>
      <c r="E15" s="276">
        <v>0.03</v>
      </c>
      <c r="F15" s="277">
        <v>0.0265</v>
      </c>
      <c r="G15" s="277">
        <v>0.0303</v>
      </c>
      <c r="H15" s="277" t="s">
        <v>2311</v>
      </c>
      <c r="X15" s="269"/>
    </row>
    <row r="16" ht="12.75" customHeight="1">
      <c r="A16" s="266"/>
      <c r="B16" s="302" t="s">
        <v>153</v>
      </c>
      <c r="C16" s="303">
        <v>0.3973</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57.74</v>
      </c>
      <c r="D19" s="250"/>
      <c r="E19" s="276">
        <v>100.0</v>
      </c>
      <c r="F19" s="277">
        <v>160.81198</v>
      </c>
      <c r="G19" s="277">
        <v>80.2588695</v>
      </c>
      <c r="H19" s="277" t="s">
        <v>2311</v>
      </c>
      <c r="X19" s="269"/>
    </row>
    <row r="20" ht="12.75" customHeight="1">
      <c r="A20" s="306"/>
      <c r="B20" s="307" t="s">
        <v>158</v>
      </c>
      <c r="C20" s="308">
        <v>0.735</v>
      </c>
      <c r="E20" s="276">
        <v>1.0</v>
      </c>
      <c r="F20" s="277">
        <v>1.0964662</v>
      </c>
      <c r="G20" s="277">
        <v>0.92930453</v>
      </c>
      <c r="H20" s="277">
        <v>0.6667</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species'!AJ27</f>
        <v>24.384</v>
      </c>
      <c r="E24" s="276" t="s">
        <v>2324</v>
      </c>
      <c r="F24" s="277">
        <v>31.464273</v>
      </c>
      <c r="G24" s="277">
        <v>30.112785</v>
      </c>
      <c r="H24" s="277" t="s">
        <v>2311</v>
      </c>
      <c r="X24" s="269"/>
    </row>
    <row r="25" ht="12.75" customHeight="1">
      <c r="A25" s="266"/>
      <c r="B25" s="314" t="s">
        <v>170</v>
      </c>
      <c r="C25" s="315">
        <v>6.0</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0.75</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2"/>
      <c r="D30" s="281"/>
      <c r="E30" s="283"/>
      <c r="F30" s="284"/>
      <c r="G30" s="284"/>
      <c r="H30" s="285"/>
      <c r="X30" s="269"/>
    </row>
    <row r="31" ht="12.75" customHeight="1">
      <c r="A31" s="324" t="s">
        <v>2327</v>
      </c>
      <c r="B31" s="380"/>
      <c r="C31" s="380">
        <f>'All species'!AJ10</f>
        <v>0.0000041999</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0.07000083782</v>
      </c>
      <c r="E35" s="276"/>
      <c r="F35" s="277"/>
      <c r="G35" s="277"/>
      <c r="H35" s="277"/>
      <c r="X35" s="269"/>
    </row>
    <row r="36" ht="12.75" customHeight="1">
      <c r="A36" s="330" t="s">
        <v>117</v>
      </c>
      <c r="B36" s="338"/>
      <c r="C36" s="339">
        <f>C31/C35</f>
        <v>0.00005999785333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9">
        <v>923.43</v>
      </c>
      <c r="E38" s="276" t="s">
        <v>2337</v>
      </c>
      <c r="F38" s="277">
        <v>500.0</v>
      </c>
      <c r="G38" s="277">
        <v>923.43</v>
      </c>
      <c r="H38" s="277" t="s">
        <v>2311</v>
      </c>
      <c r="X38" s="269"/>
    </row>
    <row r="39" ht="12.75" customHeight="1">
      <c r="A39" s="347" t="s">
        <v>2338</v>
      </c>
      <c r="B39" s="348"/>
      <c r="C39" s="349">
        <f>'All species'!AJ5</f>
        <v>560</v>
      </c>
      <c r="E39" s="276" t="s">
        <v>2324</v>
      </c>
      <c r="F39" s="277">
        <v>995.76</v>
      </c>
      <c r="G39" s="277">
        <v>764.3</v>
      </c>
      <c r="H39" s="277"/>
      <c r="X39" s="269"/>
    </row>
    <row r="40" ht="12.75" customHeight="1">
      <c r="A40" s="350" t="s">
        <v>2339</v>
      </c>
      <c r="B40" s="351"/>
      <c r="C40" s="352">
        <f>C39/2</f>
        <v>280</v>
      </c>
      <c r="E40" s="353" t="s">
        <v>2340</v>
      </c>
      <c r="F40" s="277"/>
      <c r="G40" s="277"/>
      <c r="H40" s="277"/>
      <c r="J40" s="354" t="s">
        <v>2341</v>
      </c>
      <c r="K40" s="355">
        <f t="array" ref="K40">INDEX(J:J,MATCH("True",P:P,0))</f>
        <v>15</v>
      </c>
      <c r="L40" s="356">
        <f>'All species'!AJ30</f>
        <v>15</v>
      </c>
      <c r="X40" s="269"/>
    </row>
    <row r="41" ht="12.75" customHeight="1">
      <c r="A41" s="382" t="s">
        <v>2342</v>
      </c>
      <c r="B41" s="351"/>
      <c r="C41" s="352">
        <f>'All species'!AJ6</f>
        <v>9.24</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9">
        <v>2.96E-4</v>
      </c>
      <c r="E42" s="276"/>
      <c r="F42" s="277">
        <v>2.96E-4</v>
      </c>
      <c r="G42" s="277">
        <v>2.96E-4</v>
      </c>
      <c r="H42" s="277" t="s">
        <v>2311</v>
      </c>
      <c r="X42" s="269"/>
    </row>
    <row r="43" ht="12.75" customHeight="1">
      <c r="A43" s="266"/>
      <c r="B43" s="298"/>
      <c r="C43" s="299"/>
      <c r="E43" s="276"/>
      <c r="F43" s="277"/>
      <c r="G43" s="361"/>
      <c r="H43" s="277"/>
      <c r="X43" s="269"/>
    </row>
    <row r="44" ht="12.75" customHeight="1">
      <c r="A44" s="266" t="s">
        <v>2345</v>
      </c>
      <c r="B44" s="340"/>
      <c r="C44" s="386">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0.0000041999</v>
      </c>
      <c r="L45" s="250">
        <f>K45</f>
        <v>0.0000041999</v>
      </c>
      <c r="M45" s="250">
        <f>L45*C44</f>
        <v>0.000004157901</v>
      </c>
      <c r="N45" s="250">
        <f t="shared" ref="N45:N144" si="1">($C$19*(S45^$C$20))-$C$21</f>
        <v>0.1200022527</v>
      </c>
      <c r="O45" s="250">
        <f t="shared" ref="O45:O144" si="2">$C$24+($C$25*(LN(S45)))</f>
        <v>-26.03391786</v>
      </c>
      <c r="P45" s="250" t="str">
        <f t="shared" ref="P45:P146" si="3">IF(P44="True", "True", IF(O45&gt;N45,"True","False"))</f>
        <v>False</v>
      </c>
      <c r="Q45" s="250">
        <f t="shared" ref="Q45:Q146" si="4">IF(P45="True", O45, N45)</f>
        <v>0.1200022527</v>
      </c>
      <c r="R45" s="250">
        <f>L45-M45</f>
        <v>0.000000041999</v>
      </c>
      <c r="S45" s="250">
        <f t="shared" ref="S45:S144" si="5">$C$15*(M45^$C$16)</f>
        <v>0.0002241968024</v>
      </c>
      <c r="T45" s="250">
        <f t="shared" ref="T45:T144" si="6">(((R45/$C$41)/$C$44)^0.5)*0.7071067812</f>
        <v>0.00004791272748</v>
      </c>
      <c r="U45" s="250">
        <f t="shared" ref="U45:U144" si="7">(((R45/$C$38)/$C$42)/2)</f>
        <v>0.00000007682689187</v>
      </c>
      <c r="V45" s="368">
        <f t="shared" ref="V45:V144" si="8">0.79*((($C$41*1000000000)/(9.81*$C$39))^0.33)*(S45^0.6667)</f>
        <v>0.3304537243</v>
      </c>
      <c r="W45" s="250" t="str">
        <f t="shared" ref="W45:W146" si="9">IF(Q45&gt;V45,"True","False")</f>
        <v>False</v>
      </c>
      <c r="X45" s="269">
        <f t="shared" ref="X45:X146" si="10">$C$33*(K45^$C$34)</f>
        <v>0.0000001249178652</v>
      </c>
    </row>
    <row r="46" ht="12.75" customHeight="1">
      <c r="A46" s="370" t="s">
        <v>2361</v>
      </c>
      <c r="C46" s="356">
        <f>'All species'!AJ33</f>
        <v>2.46</v>
      </c>
      <c r="J46" s="368">
        <f t="shared" ref="J46:J146" si="11">J45+1</f>
        <v>1</v>
      </c>
      <c r="K46" s="250">
        <f t="shared" ref="K46:K144" si="12">$C$28*(R45^$C$29)*U45</f>
        <v>0.0001168359531</v>
      </c>
      <c r="L46" s="250">
        <f t="shared" ref="L46:L146" si="13">M45+R45+K46</f>
        <v>0.0001210358531</v>
      </c>
      <c r="M46" s="250">
        <f t="shared" ref="M46:M144" si="14">M45+($C$3*(K46^$C$4))</f>
        <v>0.00008067525323</v>
      </c>
      <c r="N46" s="250">
        <f t="shared" si="1"/>
        <v>0.2852766915</v>
      </c>
      <c r="O46" s="250">
        <f t="shared" si="2"/>
        <v>-18.96494609</v>
      </c>
      <c r="P46" s="250" t="str">
        <f t="shared" si="3"/>
        <v>False</v>
      </c>
      <c r="Q46" s="250">
        <f t="shared" si="4"/>
        <v>0.2852766915</v>
      </c>
      <c r="R46" s="250">
        <f t="shared" ref="R46:R144" si="15">IF(P46="False",$C$7*(M46^$C$8),$C$11*(M46^$C$12))</f>
        <v>0.00002858296541</v>
      </c>
      <c r="S46" s="250">
        <f t="shared" si="5"/>
        <v>0.000728280451</v>
      </c>
      <c r="T46" s="250">
        <f t="shared" si="6"/>
        <v>0.001249928185</v>
      </c>
      <c r="U46" s="250">
        <f t="shared" si="7"/>
        <v>0.00005228553996</v>
      </c>
      <c r="V46" s="368">
        <f t="shared" si="8"/>
        <v>0.7248372968</v>
      </c>
      <c r="W46" s="250" t="str">
        <f t="shared" si="9"/>
        <v>False</v>
      </c>
      <c r="X46" s="269">
        <f t="shared" si="10"/>
        <v>0.00000480921163</v>
      </c>
    </row>
    <row r="47" ht="12.75" customHeight="1">
      <c r="A47" s="370" t="s">
        <v>2362</v>
      </c>
      <c r="C47" s="356">
        <f>'All species'!AJ34</f>
        <v>2.92</v>
      </c>
      <c r="J47" s="368">
        <f t="shared" si="11"/>
        <v>2</v>
      </c>
      <c r="K47" s="250">
        <f t="shared" si="12"/>
        <v>0.004270413855</v>
      </c>
      <c r="L47" s="250">
        <f t="shared" si="13"/>
        <v>0.004379672074</v>
      </c>
      <c r="M47" s="250">
        <f t="shared" si="14"/>
        <v>0.003108936499</v>
      </c>
      <c r="N47" s="250">
        <f t="shared" si="1"/>
        <v>0.8286389671</v>
      </c>
      <c r="O47" s="250">
        <f t="shared" si="2"/>
        <v>-10.26025222</v>
      </c>
      <c r="P47" s="250" t="str">
        <f t="shared" si="3"/>
        <v>False</v>
      </c>
      <c r="Q47" s="250">
        <f t="shared" si="4"/>
        <v>0.8286389671</v>
      </c>
      <c r="R47" s="250">
        <f t="shared" si="15"/>
        <v>0.0007156280784</v>
      </c>
      <c r="S47" s="250">
        <f t="shared" si="5"/>
        <v>0.00310717279</v>
      </c>
      <c r="T47" s="250">
        <f t="shared" si="6"/>
        <v>0.006254248101</v>
      </c>
      <c r="U47" s="250">
        <f t="shared" si="7"/>
        <v>0.00130906643</v>
      </c>
      <c r="V47" s="368">
        <f t="shared" si="8"/>
        <v>1.90680392</v>
      </c>
      <c r="W47" s="250" t="str">
        <f t="shared" si="9"/>
        <v>False</v>
      </c>
      <c r="X47" s="269">
        <f t="shared" si="10"/>
        <v>0.0002498400392</v>
      </c>
    </row>
    <row r="48" ht="12.75" customHeight="1">
      <c r="A48" s="266"/>
      <c r="J48" s="368">
        <f t="shared" si="11"/>
        <v>3</v>
      </c>
      <c r="K48" s="250">
        <f t="shared" si="12"/>
        <v>0.02523867785</v>
      </c>
      <c r="L48" s="250">
        <f t="shared" si="13"/>
        <v>0.02906324243</v>
      </c>
      <c r="M48" s="250">
        <f t="shared" si="14"/>
        <v>0.02172304578</v>
      </c>
      <c r="N48" s="250">
        <f t="shared" si="1"/>
        <v>1.461896505</v>
      </c>
      <c r="O48" s="250">
        <f t="shared" si="2"/>
        <v>-5.625923308</v>
      </c>
      <c r="P48" s="250" t="str">
        <f t="shared" si="3"/>
        <v>False</v>
      </c>
      <c r="Q48" s="250">
        <f t="shared" si="4"/>
        <v>1.461896505</v>
      </c>
      <c r="R48" s="250">
        <f t="shared" si="15"/>
        <v>0.003974507867</v>
      </c>
      <c r="S48" s="250">
        <f t="shared" si="5"/>
        <v>0.006726812422</v>
      </c>
      <c r="T48" s="250">
        <f t="shared" si="6"/>
        <v>0.01473917244</v>
      </c>
      <c r="U48" s="250">
        <f t="shared" si="7"/>
        <v>0.007270389441</v>
      </c>
      <c r="V48" s="368">
        <f t="shared" si="8"/>
        <v>3.191144664</v>
      </c>
      <c r="W48" s="250" t="str">
        <f t="shared" si="9"/>
        <v>False</v>
      </c>
      <c r="X48" s="269">
        <f t="shared" si="10"/>
        <v>0.001756481846</v>
      </c>
    </row>
    <row r="49" ht="12.75" customHeight="1">
      <c r="A49" s="266"/>
      <c r="J49" s="368">
        <f t="shared" si="11"/>
        <v>4</v>
      </c>
      <c r="K49" s="250">
        <f t="shared" si="12"/>
        <v>0.06499204573</v>
      </c>
      <c r="L49" s="250">
        <f t="shared" si="13"/>
        <v>0.09068959937</v>
      </c>
      <c r="M49" s="250">
        <f t="shared" si="14"/>
        <v>0.0706687301</v>
      </c>
      <c r="N49" s="250">
        <f t="shared" si="1"/>
        <v>2.063089587</v>
      </c>
      <c r="O49" s="250">
        <f t="shared" si="2"/>
        <v>-2.813922576</v>
      </c>
      <c r="P49" s="250" t="str">
        <f t="shared" si="3"/>
        <v>False</v>
      </c>
      <c r="Q49" s="250">
        <f t="shared" si="4"/>
        <v>2.063089587</v>
      </c>
      <c r="R49" s="250">
        <f t="shared" si="15"/>
        <v>0.01124829052</v>
      </c>
      <c r="S49" s="250">
        <f t="shared" si="5"/>
        <v>0.01074852121</v>
      </c>
      <c r="T49" s="250">
        <f t="shared" si="6"/>
        <v>0.02479560342</v>
      </c>
      <c r="U49" s="250">
        <f t="shared" si="7"/>
        <v>0.02057599466</v>
      </c>
      <c r="V49" s="368">
        <f t="shared" si="8"/>
        <v>4.36160378</v>
      </c>
      <c r="W49" s="250" t="str">
        <f t="shared" si="9"/>
        <v>False</v>
      </c>
      <c r="X49" s="269">
        <f t="shared" si="10"/>
        <v>0.004961029481</v>
      </c>
    </row>
    <row r="50" ht="12.75" customHeight="1">
      <c r="A50" s="266"/>
      <c r="J50" s="368">
        <f t="shared" si="11"/>
        <v>5</v>
      </c>
      <c r="K50" s="250">
        <f t="shared" si="12"/>
        <v>0.1153772047</v>
      </c>
      <c r="L50" s="250">
        <f t="shared" si="13"/>
        <v>0.1972942253</v>
      </c>
      <c r="M50" s="250">
        <f t="shared" si="14"/>
        <v>0.1586687666</v>
      </c>
      <c r="N50" s="250">
        <f t="shared" si="1"/>
        <v>2.612718774</v>
      </c>
      <c r="O50" s="250">
        <f t="shared" si="2"/>
        <v>-0.8858679124</v>
      </c>
      <c r="P50" s="250" t="str">
        <f t="shared" si="3"/>
        <v>False</v>
      </c>
      <c r="Q50" s="250">
        <f t="shared" si="4"/>
        <v>2.612718774</v>
      </c>
      <c r="R50" s="250">
        <f t="shared" si="15"/>
        <v>0.02295442331</v>
      </c>
      <c r="S50" s="250">
        <f t="shared" si="5"/>
        <v>0.0148219713</v>
      </c>
      <c r="T50" s="250">
        <f t="shared" si="6"/>
        <v>0.03542130948</v>
      </c>
      <c r="U50" s="250">
        <f t="shared" si="7"/>
        <v>0.04198949968</v>
      </c>
      <c r="V50" s="368">
        <f t="shared" si="8"/>
        <v>5.403672616</v>
      </c>
      <c r="W50" s="250" t="str">
        <f t="shared" si="9"/>
        <v>False</v>
      </c>
      <c r="X50" s="269">
        <f t="shared" si="10"/>
        <v>0.009315030825</v>
      </c>
    </row>
    <row r="51" ht="12.75" customHeight="1">
      <c r="A51" s="266"/>
      <c r="J51" s="368">
        <f t="shared" si="11"/>
        <v>6</v>
      </c>
      <c r="K51" s="250">
        <f t="shared" si="12"/>
        <v>0.1710115969</v>
      </c>
      <c r="L51" s="250">
        <f t="shared" si="13"/>
        <v>0.3526347867</v>
      </c>
      <c r="M51" s="250">
        <f t="shared" si="14"/>
        <v>0.2902413537</v>
      </c>
      <c r="N51" s="250">
        <f t="shared" si="1"/>
        <v>3.116584755</v>
      </c>
      <c r="O51" s="250">
        <f t="shared" si="2"/>
        <v>0.5536946782</v>
      </c>
      <c r="P51" s="250" t="str">
        <f t="shared" si="3"/>
        <v>False</v>
      </c>
      <c r="Q51" s="250">
        <f t="shared" si="4"/>
        <v>3.116584755</v>
      </c>
      <c r="R51" s="250">
        <f t="shared" si="15"/>
        <v>0.03909852726</v>
      </c>
      <c r="S51" s="250">
        <f t="shared" si="5"/>
        <v>0.01884104482</v>
      </c>
      <c r="T51" s="250">
        <f t="shared" si="6"/>
        <v>0.0462286934</v>
      </c>
      <c r="U51" s="250">
        <f t="shared" si="7"/>
        <v>0.07152118684</v>
      </c>
      <c r="V51" s="368">
        <f t="shared" si="8"/>
        <v>6.341011086</v>
      </c>
      <c r="W51" s="250" t="str">
        <f t="shared" si="9"/>
        <v>False</v>
      </c>
      <c r="X51" s="269">
        <f t="shared" si="10"/>
        <v>0.0143478662</v>
      </c>
    </row>
    <row r="52" ht="12.75" customHeight="1">
      <c r="A52" s="266"/>
      <c r="J52" s="250">
        <f t="shared" si="11"/>
        <v>7</v>
      </c>
      <c r="K52" s="250">
        <f t="shared" si="12"/>
        <v>0.2294195741</v>
      </c>
      <c r="L52" s="250">
        <f t="shared" si="13"/>
        <v>0.558759455</v>
      </c>
      <c r="M52" s="250">
        <f t="shared" si="14"/>
        <v>0.467901653</v>
      </c>
      <c r="N52" s="250">
        <f t="shared" si="1"/>
        <v>3.582956873</v>
      </c>
      <c r="O52" s="250">
        <f t="shared" si="2"/>
        <v>1.692067164</v>
      </c>
      <c r="P52" s="250" t="str">
        <f t="shared" si="3"/>
        <v>False</v>
      </c>
      <c r="Q52" s="250">
        <f t="shared" si="4"/>
        <v>3.582956873</v>
      </c>
      <c r="R52" s="250">
        <f t="shared" si="15"/>
        <v>0.05957476034</v>
      </c>
      <c r="S52" s="250">
        <f t="shared" si="5"/>
        <v>0.02277734662</v>
      </c>
      <c r="T52" s="250">
        <f t="shared" si="6"/>
        <v>0.05706404733</v>
      </c>
      <c r="U52" s="250">
        <f t="shared" si="7"/>
        <v>0.108977444</v>
      </c>
      <c r="V52" s="368">
        <f t="shared" si="8"/>
        <v>7.196036505</v>
      </c>
      <c r="W52" s="250" t="str">
        <f t="shared" si="9"/>
        <v>False</v>
      </c>
      <c r="X52" s="269">
        <f t="shared" si="10"/>
        <v>0.01980884822</v>
      </c>
    </row>
    <row r="53" ht="12.75" customHeight="1">
      <c r="A53" s="266"/>
      <c r="J53" s="250">
        <f t="shared" si="11"/>
        <v>8</v>
      </c>
      <c r="K53" s="250">
        <f t="shared" si="12"/>
        <v>0.2894259384</v>
      </c>
      <c r="L53" s="250">
        <f t="shared" si="13"/>
        <v>0.8169023518</v>
      </c>
      <c r="M53" s="250">
        <f t="shared" si="14"/>
        <v>0.6931841311</v>
      </c>
      <c r="N53" s="250">
        <f t="shared" si="1"/>
        <v>4.018712003</v>
      </c>
      <c r="O53" s="250">
        <f t="shared" si="2"/>
        <v>2.628990039</v>
      </c>
      <c r="P53" s="250" t="str">
        <f t="shared" si="3"/>
        <v>False</v>
      </c>
      <c r="Q53" s="250">
        <f t="shared" si="4"/>
        <v>4.018712003</v>
      </c>
      <c r="R53" s="250">
        <f t="shared" si="15"/>
        <v>0.08425532754</v>
      </c>
      <c r="S53" s="250">
        <f t="shared" si="5"/>
        <v>0.0266268548</v>
      </c>
      <c r="T53" s="250">
        <f t="shared" si="6"/>
        <v>0.0678625391</v>
      </c>
      <c r="U53" s="250">
        <f t="shared" si="7"/>
        <v>0.1541245015</v>
      </c>
      <c r="V53" s="368">
        <f t="shared" si="8"/>
        <v>7.985585755</v>
      </c>
      <c r="W53" s="250" t="str">
        <f t="shared" si="9"/>
        <v>False</v>
      </c>
      <c r="X53" s="269">
        <f t="shared" si="10"/>
        <v>0.02556376505</v>
      </c>
    </row>
    <row r="54" ht="12.75" customHeight="1">
      <c r="A54" s="266"/>
      <c r="J54" s="250">
        <f t="shared" si="11"/>
        <v>9</v>
      </c>
      <c r="K54" s="250">
        <f t="shared" si="12"/>
        <v>0.3504190007</v>
      </c>
      <c r="L54" s="250">
        <f t="shared" si="13"/>
        <v>1.127858459</v>
      </c>
      <c r="M54" s="250">
        <f t="shared" si="14"/>
        <v>0.9670973684</v>
      </c>
      <c r="N54" s="250">
        <f t="shared" si="1"/>
        <v>4.429132063</v>
      </c>
      <c r="O54" s="250">
        <f t="shared" si="2"/>
        <v>3.422803821</v>
      </c>
      <c r="P54" s="250" t="str">
        <f t="shared" si="3"/>
        <v>False</v>
      </c>
      <c r="Q54" s="250">
        <f t="shared" si="4"/>
        <v>4.429132063</v>
      </c>
      <c r="R54" s="250">
        <f t="shared" si="15"/>
        <v>0.1130157967</v>
      </c>
      <c r="S54" s="250">
        <f t="shared" si="5"/>
        <v>0.03039331195</v>
      </c>
      <c r="T54" s="250">
        <f t="shared" si="6"/>
        <v>0.07859609968</v>
      </c>
      <c r="U54" s="250">
        <f t="shared" si="7"/>
        <v>0.2067347412</v>
      </c>
      <c r="V54" s="368">
        <f t="shared" si="8"/>
        <v>8.72196082</v>
      </c>
      <c r="W54" s="250" t="str">
        <f t="shared" si="9"/>
        <v>False</v>
      </c>
      <c r="X54" s="269">
        <f t="shared" si="10"/>
        <v>0.03153472283</v>
      </c>
    </row>
    <row r="55" ht="12.75" customHeight="1">
      <c r="A55" s="266"/>
      <c r="I55" s="371"/>
      <c r="J55" s="371">
        <f t="shared" si="11"/>
        <v>10</v>
      </c>
      <c r="K55" s="250">
        <f t="shared" si="12"/>
        <v>0.4120523987</v>
      </c>
      <c r="L55" s="250">
        <f t="shared" si="13"/>
        <v>1.492165564</v>
      </c>
      <c r="M55" s="250">
        <f t="shared" si="14"/>
        <v>1.290343163</v>
      </c>
      <c r="N55" s="250">
        <f t="shared" si="1"/>
        <v>4.818248532</v>
      </c>
      <c r="O55" s="250">
        <f t="shared" si="2"/>
        <v>4.110206634</v>
      </c>
      <c r="P55" s="250" t="str">
        <f t="shared" si="3"/>
        <v>False</v>
      </c>
      <c r="Q55" s="250">
        <f t="shared" si="4"/>
        <v>4.818248532</v>
      </c>
      <c r="R55" s="250">
        <f t="shared" si="15"/>
        <v>0.1457417292</v>
      </c>
      <c r="S55" s="250">
        <f t="shared" si="5"/>
        <v>0.03408269297</v>
      </c>
      <c r="T55" s="250">
        <f t="shared" si="6"/>
        <v>0.08925311419</v>
      </c>
      <c r="U55" s="250">
        <f t="shared" si="7"/>
        <v>0.2665988255</v>
      </c>
      <c r="V55" s="368">
        <f t="shared" si="8"/>
        <v>9.414264006</v>
      </c>
      <c r="W55" s="250" t="str">
        <f t="shared" si="9"/>
        <v>False</v>
      </c>
      <c r="X55" s="269">
        <f t="shared" si="10"/>
        <v>0.03767284849</v>
      </c>
    </row>
    <row r="56" ht="12.75" customHeight="1">
      <c r="A56" s="266"/>
      <c r="J56" s="250">
        <f t="shared" si="11"/>
        <v>11</v>
      </c>
      <c r="K56" s="250">
        <f t="shared" si="12"/>
        <v>0.4741162325</v>
      </c>
      <c r="L56" s="250">
        <f t="shared" si="13"/>
        <v>1.910201124</v>
      </c>
      <c r="M56" s="250">
        <f t="shared" si="14"/>
        <v>1.663431666</v>
      </c>
      <c r="N56" s="250">
        <f t="shared" si="1"/>
        <v>5.189176366</v>
      </c>
      <c r="O56" s="250">
        <f t="shared" si="2"/>
        <v>4.715631134</v>
      </c>
      <c r="P56" s="250" t="str">
        <f t="shared" si="3"/>
        <v>False</v>
      </c>
      <c r="Q56" s="250">
        <f t="shared" si="4"/>
        <v>5.189176366</v>
      </c>
      <c r="R56" s="250">
        <f t="shared" si="15"/>
        <v>0.1823296333</v>
      </c>
      <c r="S56" s="250">
        <f t="shared" si="5"/>
        <v>0.03770127077</v>
      </c>
      <c r="T56" s="250">
        <f t="shared" si="6"/>
        <v>0.09982976495</v>
      </c>
      <c r="U56" s="250">
        <f t="shared" si="7"/>
        <v>0.3335274417</v>
      </c>
      <c r="V56" s="368">
        <f t="shared" si="8"/>
        <v>10.069376</v>
      </c>
      <c r="W56" s="250" t="str">
        <f t="shared" si="9"/>
        <v>False</v>
      </c>
      <c r="X56" s="269">
        <f t="shared" si="10"/>
        <v>0.04394545145</v>
      </c>
    </row>
    <row r="57" ht="12.75" customHeight="1">
      <c r="A57" s="266"/>
      <c r="J57" s="250">
        <f t="shared" si="11"/>
        <v>12</v>
      </c>
      <c r="K57" s="250">
        <f t="shared" si="12"/>
        <v>0.5364762824</v>
      </c>
      <c r="L57" s="250">
        <f t="shared" si="13"/>
        <v>2.382237581</v>
      </c>
      <c r="M57" s="250">
        <f t="shared" si="14"/>
        <v>2.08674659</v>
      </c>
      <c r="N57" s="250">
        <f t="shared" si="1"/>
        <v>5.544363094</v>
      </c>
      <c r="O57" s="250">
        <f t="shared" si="2"/>
        <v>5.25609452</v>
      </c>
      <c r="P57" s="250" t="str">
        <f t="shared" si="3"/>
        <v>False</v>
      </c>
      <c r="Q57" s="250">
        <f t="shared" si="4"/>
        <v>5.544363094</v>
      </c>
      <c r="R57" s="250">
        <f t="shared" si="15"/>
        <v>0.2226862079</v>
      </c>
      <c r="S57" s="250">
        <f t="shared" si="5"/>
        <v>0.04125494698</v>
      </c>
      <c r="T57" s="250">
        <f t="shared" si="6"/>
        <v>0.1103260525</v>
      </c>
      <c r="U57" s="250">
        <f t="shared" si="7"/>
        <v>0.4073499182</v>
      </c>
      <c r="V57" s="368">
        <f t="shared" si="8"/>
        <v>10.69261406</v>
      </c>
      <c r="W57" s="250" t="str">
        <f t="shared" si="9"/>
        <v>False</v>
      </c>
      <c r="X57" s="269">
        <f t="shared" si="10"/>
        <v>0.05032951802</v>
      </c>
    </row>
    <row r="58" ht="12.75" customHeight="1">
      <c r="A58" s="266"/>
      <c r="J58" s="250">
        <f t="shared" si="11"/>
        <v>13</v>
      </c>
      <c r="K58" s="250">
        <f t="shared" si="12"/>
        <v>0.5990429778</v>
      </c>
      <c r="L58" s="250">
        <f t="shared" si="13"/>
        <v>2.908475776</v>
      </c>
      <c r="M58" s="250">
        <f t="shared" si="14"/>
        <v>2.560584485</v>
      </c>
      <c r="N58" s="250">
        <f t="shared" si="1"/>
        <v>5.885764828</v>
      </c>
      <c r="O58" s="250">
        <f t="shared" si="2"/>
        <v>5.743889962</v>
      </c>
      <c r="P58" s="250" t="str">
        <f t="shared" si="3"/>
        <v>False</v>
      </c>
      <c r="Q58" s="250">
        <f t="shared" si="4"/>
        <v>5.885764828</v>
      </c>
      <c r="R58" s="250">
        <f t="shared" si="15"/>
        <v>0.2667271602</v>
      </c>
      <c r="S58" s="250">
        <f t="shared" si="5"/>
        <v>0.04474905256</v>
      </c>
      <c r="T58" s="250">
        <f t="shared" si="6"/>
        <v>0.1207438556</v>
      </c>
      <c r="U58" s="250">
        <f t="shared" si="7"/>
        <v>0.487912062</v>
      </c>
      <c r="V58" s="368">
        <f t="shared" si="8"/>
        <v>11.28817178</v>
      </c>
      <c r="W58" s="250" t="str">
        <f t="shared" si="9"/>
        <v>False</v>
      </c>
      <c r="X58" s="269">
        <f t="shared" si="10"/>
        <v>0.05680816809</v>
      </c>
    </row>
    <row r="59" ht="12.75" customHeight="1">
      <c r="A59" s="266"/>
      <c r="J59" s="250">
        <f t="shared" si="11"/>
        <v>14</v>
      </c>
      <c r="K59" s="250">
        <f t="shared" si="12"/>
        <v>0.6617544554</v>
      </c>
      <c r="L59" s="250">
        <f t="shared" si="13"/>
        <v>3.4890661</v>
      </c>
      <c r="M59" s="250">
        <f t="shared" si="14"/>
        <v>3.085179623</v>
      </c>
      <c r="N59" s="250">
        <f t="shared" si="1"/>
        <v>6.214969944</v>
      </c>
      <c r="O59" s="250">
        <f t="shared" si="2"/>
        <v>6.188169099</v>
      </c>
      <c r="P59" s="250" t="str">
        <f t="shared" si="3"/>
        <v>False</v>
      </c>
      <c r="Q59" s="250">
        <f t="shared" si="4"/>
        <v>6.214969944</v>
      </c>
      <c r="R59" s="250">
        <f t="shared" si="15"/>
        <v>0.3143760211</v>
      </c>
      <c r="S59" s="250">
        <f t="shared" si="5"/>
        <v>0.04818832614</v>
      </c>
      <c r="T59" s="250">
        <f t="shared" si="6"/>
        <v>0.1310859439</v>
      </c>
      <c r="U59" s="250">
        <f t="shared" si="7"/>
        <v>0.5750739917</v>
      </c>
      <c r="V59" s="368">
        <f t="shared" si="8"/>
        <v>11.85941716</v>
      </c>
      <c r="W59" s="250" t="str">
        <f t="shared" si="9"/>
        <v>False</v>
      </c>
      <c r="X59" s="269">
        <f t="shared" si="10"/>
        <v>0.06336860065</v>
      </c>
    </row>
    <row r="60" ht="12.75" customHeight="1">
      <c r="A60" s="266"/>
      <c r="I60" s="371"/>
      <c r="J60" s="371">
        <f t="shared" si="11"/>
        <v>15</v>
      </c>
      <c r="K60" s="250">
        <f t="shared" si="12"/>
        <v>0.7245667794</v>
      </c>
      <c r="L60" s="250">
        <f t="shared" si="13"/>
        <v>4.124122424</v>
      </c>
      <c r="M60" s="250">
        <f t="shared" si="14"/>
        <v>3.660720453</v>
      </c>
      <c r="N60" s="250">
        <f t="shared" si="1"/>
        <v>6.533286879</v>
      </c>
      <c r="O60" s="250">
        <f t="shared" si="2"/>
        <v>6.59591831</v>
      </c>
      <c r="P60" s="250" t="str">
        <f t="shared" si="3"/>
        <v>True</v>
      </c>
      <c r="Q60" s="250">
        <f t="shared" si="4"/>
        <v>6.59591831</v>
      </c>
      <c r="R60" s="250">
        <f t="shared" si="15"/>
        <v>0.3811931324</v>
      </c>
      <c r="S60" s="250">
        <f t="shared" si="5"/>
        <v>0.05157695671</v>
      </c>
      <c r="T60" s="250">
        <f t="shared" si="6"/>
        <v>0.144345734</v>
      </c>
      <c r="U60" s="250">
        <f t="shared" si="7"/>
        <v>0.6972995443</v>
      </c>
      <c r="V60" s="368">
        <f t="shared" si="8"/>
        <v>12.40909886</v>
      </c>
      <c r="W60" s="250" t="str">
        <f t="shared" si="9"/>
        <v>False</v>
      </c>
      <c r="X60" s="269">
        <f t="shared" si="10"/>
        <v>0.07000083782</v>
      </c>
    </row>
    <row r="61" ht="12.75" customHeight="1">
      <c r="A61" s="266"/>
      <c r="J61" s="250">
        <f t="shared" si="11"/>
        <v>16</v>
      </c>
      <c r="K61" s="250">
        <f t="shared" si="12"/>
        <v>0.8058483313</v>
      </c>
      <c r="L61" s="250">
        <f t="shared" si="13"/>
        <v>4.847761916</v>
      </c>
      <c r="M61" s="250">
        <f t="shared" si="14"/>
        <v>4.302331002</v>
      </c>
      <c r="N61" s="250">
        <f t="shared" si="1"/>
        <v>6.848774926</v>
      </c>
      <c r="O61" s="250">
        <f t="shared" si="2"/>
        <v>6.98089485</v>
      </c>
      <c r="P61" s="250" t="str">
        <f t="shared" si="3"/>
        <v>True</v>
      </c>
      <c r="Q61" s="250">
        <f t="shared" si="4"/>
        <v>6.98089485</v>
      </c>
      <c r="R61" s="250">
        <f t="shared" si="15"/>
        <v>0.4318013685</v>
      </c>
      <c r="S61" s="250">
        <f t="shared" si="5"/>
        <v>0.05499475153</v>
      </c>
      <c r="T61" s="250">
        <f t="shared" si="6"/>
        <v>0.1536290788</v>
      </c>
      <c r="U61" s="250">
        <f t="shared" si="7"/>
        <v>0.7898749266</v>
      </c>
      <c r="V61" s="368">
        <f t="shared" si="8"/>
        <v>12.95144406</v>
      </c>
      <c r="W61" s="250" t="str">
        <f t="shared" si="9"/>
        <v>False</v>
      </c>
      <c r="X61" s="269">
        <f t="shared" si="10"/>
        <v>0.07866642566</v>
      </c>
    </row>
    <row r="62" ht="12.75" customHeight="1">
      <c r="A62" s="270"/>
      <c r="B62" s="371"/>
      <c r="C62" s="371"/>
      <c r="D62" s="371"/>
      <c r="E62" s="371"/>
      <c r="F62" s="371"/>
      <c r="G62" s="371"/>
      <c r="H62" s="371"/>
      <c r="J62" s="250">
        <f t="shared" si="11"/>
        <v>17</v>
      </c>
      <c r="K62" s="250">
        <f t="shared" si="12"/>
        <v>0.8632205442</v>
      </c>
      <c r="L62" s="250">
        <f t="shared" si="13"/>
        <v>5.597352915</v>
      </c>
      <c r="M62" s="250">
        <f t="shared" si="14"/>
        <v>4.990666308</v>
      </c>
      <c r="N62" s="250">
        <f t="shared" si="1"/>
        <v>7.152117967</v>
      </c>
      <c r="O62" s="250">
        <f t="shared" si="2"/>
        <v>7.334680472</v>
      </c>
      <c r="P62" s="250" t="str">
        <f t="shared" si="3"/>
        <v>True</v>
      </c>
      <c r="Q62" s="250">
        <f t="shared" si="4"/>
        <v>7.334680472</v>
      </c>
      <c r="R62" s="250">
        <f t="shared" si="15"/>
        <v>0.4842131805</v>
      </c>
      <c r="S62" s="250">
        <f t="shared" si="5"/>
        <v>0.05833498647</v>
      </c>
      <c r="T62" s="250">
        <f t="shared" si="6"/>
        <v>0.1626858283</v>
      </c>
      <c r="U62" s="250">
        <f t="shared" si="7"/>
        <v>0.8857495097</v>
      </c>
      <c r="V62" s="368">
        <f t="shared" si="8"/>
        <v>13.47072445</v>
      </c>
      <c r="W62" s="250" t="str">
        <f t="shared" si="9"/>
        <v>False</v>
      </c>
      <c r="X62" s="269">
        <f t="shared" si="10"/>
        <v>0.08483518726</v>
      </c>
    </row>
    <row r="63" ht="12.75" customHeight="1">
      <c r="A63" s="266"/>
      <c r="J63" s="250">
        <f t="shared" si="11"/>
        <v>18</v>
      </c>
      <c r="K63" s="250">
        <f t="shared" si="12"/>
        <v>0.9195392532</v>
      </c>
      <c r="L63" s="250">
        <f t="shared" si="13"/>
        <v>6.394418742</v>
      </c>
      <c r="M63" s="250">
        <f t="shared" si="14"/>
        <v>5.724935257</v>
      </c>
      <c r="N63" s="250">
        <f t="shared" si="1"/>
        <v>7.444616163</v>
      </c>
      <c r="O63" s="250">
        <f t="shared" si="2"/>
        <v>7.661885177</v>
      </c>
      <c r="P63" s="250" t="str">
        <f t="shared" si="3"/>
        <v>True</v>
      </c>
      <c r="Q63" s="250">
        <f t="shared" si="4"/>
        <v>7.661885177</v>
      </c>
      <c r="R63" s="250">
        <f t="shared" si="15"/>
        <v>0.5383331774</v>
      </c>
      <c r="S63" s="250">
        <f t="shared" si="5"/>
        <v>0.06160457528</v>
      </c>
      <c r="T63" s="250">
        <f t="shared" si="6"/>
        <v>0.1715366769</v>
      </c>
      <c r="U63" s="250">
        <f t="shared" si="7"/>
        <v>0.9847487989</v>
      </c>
      <c r="V63" s="368">
        <f t="shared" si="8"/>
        <v>13.96950399</v>
      </c>
      <c r="W63" s="250" t="str">
        <f t="shared" si="9"/>
        <v>False</v>
      </c>
      <c r="X63" s="269">
        <f t="shared" si="10"/>
        <v>0.09092980235</v>
      </c>
    </row>
    <row r="64" ht="12.75" customHeight="1">
      <c r="A64" s="266"/>
      <c r="J64" s="250">
        <f t="shared" si="11"/>
        <v>19</v>
      </c>
      <c r="K64" s="250">
        <f t="shared" si="12"/>
        <v>0.9748919726</v>
      </c>
      <c r="L64" s="250">
        <f t="shared" si="13"/>
        <v>7.238160407</v>
      </c>
      <c r="M64" s="250">
        <f t="shared" si="14"/>
        <v>6.504410669</v>
      </c>
      <c r="N64" s="250">
        <f t="shared" si="1"/>
        <v>7.727355335</v>
      </c>
      <c r="O64" s="250">
        <f t="shared" si="2"/>
        <v>7.966175509</v>
      </c>
      <c r="P64" s="250" t="str">
        <f t="shared" si="3"/>
        <v>True</v>
      </c>
      <c r="Q64" s="250">
        <f t="shared" si="4"/>
        <v>7.966175509</v>
      </c>
      <c r="R64" s="250">
        <f t="shared" si="15"/>
        <v>0.5940777061</v>
      </c>
      <c r="S64" s="250">
        <f t="shared" si="5"/>
        <v>0.06480943516</v>
      </c>
      <c r="T64" s="250">
        <f t="shared" si="6"/>
        <v>0.1801992781</v>
      </c>
      <c r="U64" s="250">
        <f t="shared" si="7"/>
        <v>1.086719772</v>
      </c>
      <c r="V64" s="368">
        <f t="shared" si="8"/>
        <v>14.44991301</v>
      </c>
      <c r="W64" s="250" t="str">
        <f t="shared" si="9"/>
        <v>False</v>
      </c>
      <c r="X64" s="269">
        <f t="shared" si="10"/>
        <v>0.09695555622</v>
      </c>
    </row>
    <row r="65" ht="12.75" customHeight="1">
      <c r="A65" s="266"/>
      <c r="I65" s="371"/>
      <c r="J65" s="371">
        <f t="shared" si="11"/>
        <v>20</v>
      </c>
      <c r="K65" s="250">
        <f t="shared" si="12"/>
        <v>1.029354342</v>
      </c>
      <c r="L65" s="250">
        <f t="shared" si="13"/>
        <v>8.127842717</v>
      </c>
      <c r="M65" s="250">
        <f t="shared" si="14"/>
        <v>7.328420839</v>
      </c>
      <c r="N65" s="250">
        <f t="shared" si="1"/>
        <v>8.001252961</v>
      </c>
      <c r="O65" s="250">
        <f t="shared" si="2"/>
        <v>8.250514084</v>
      </c>
      <c r="P65" s="250" t="str">
        <f t="shared" si="3"/>
        <v>True</v>
      </c>
      <c r="Q65" s="250">
        <f t="shared" si="4"/>
        <v>8.250514084</v>
      </c>
      <c r="R65" s="250">
        <f t="shared" si="15"/>
        <v>0.6513727173</v>
      </c>
      <c r="S65" s="250">
        <f t="shared" si="5"/>
        <v>0.06795467642</v>
      </c>
      <c r="T65" s="250">
        <f t="shared" si="6"/>
        <v>0.1886888343</v>
      </c>
      <c r="U65" s="250">
        <f t="shared" si="7"/>
        <v>1.191526972</v>
      </c>
      <c r="V65" s="368">
        <f t="shared" si="8"/>
        <v>14.91374319</v>
      </c>
      <c r="W65" s="250" t="str">
        <f t="shared" si="9"/>
        <v>False</v>
      </c>
      <c r="X65" s="269">
        <f t="shared" si="10"/>
        <v>0.102917126</v>
      </c>
    </row>
    <row r="66" ht="12.75" customHeight="1">
      <c r="A66" s="266"/>
      <c r="J66" s="250">
        <f t="shared" si="11"/>
        <v>21</v>
      </c>
      <c r="K66" s="250">
        <f t="shared" si="12"/>
        <v>1.082992247</v>
      </c>
      <c r="L66" s="250">
        <f t="shared" si="13"/>
        <v>9.062785804</v>
      </c>
      <c r="M66" s="250">
        <f t="shared" si="14"/>
        <v>8.196342555</v>
      </c>
      <c r="N66" s="250">
        <f t="shared" si="1"/>
        <v>8.267092306</v>
      </c>
      <c r="O66" s="250">
        <f t="shared" si="2"/>
        <v>8.51732798</v>
      </c>
      <c r="P66" s="250" t="str">
        <f t="shared" si="3"/>
        <v>True</v>
      </c>
      <c r="Q66" s="250">
        <f t="shared" si="4"/>
        <v>8.51732798</v>
      </c>
      <c r="R66" s="250">
        <f t="shared" si="15"/>
        <v>0.710152126</v>
      </c>
      <c r="S66" s="250">
        <f t="shared" si="5"/>
        <v>0.07104474873</v>
      </c>
      <c r="T66" s="250">
        <f t="shared" si="6"/>
        <v>0.1970185484</v>
      </c>
      <c r="U66" s="250">
        <f t="shared" si="7"/>
        <v>1.299049515</v>
      </c>
      <c r="V66" s="368">
        <f t="shared" si="8"/>
        <v>15.36251759</v>
      </c>
      <c r="W66" s="250" t="str">
        <f t="shared" si="9"/>
        <v>False</v>
      </c>
      <c r="X66" s="269">
        <f t="shared" si="10"/>
        <v>0.1088186672</v>
      </c>
    </row>
    <row r="67" ht="12.75" customHeight="1">
      <c r="A67" s="270"/>
      <c r="B67" s="371"/>
      <c r="C67" s="371"/>
      <c r="D67" s="371"/>
      <c r="E67" s="371"/>
      <c r="F67" s="371"/>
      <c r="G67" s="371"/>
      <c r="H67" s="371"/>
      <c r="J67" s="250">
        <f t="shared" si="11"/>
        <v>22</v>
      </c>
      <c r="K67" s="250">
        <f t="shared" si="12"/>
        <v>1.135863489</v>
      </c>
      <c r="L67" s="250">
        <f t="shared" si="13"/>
        <v>10.04235817</v>
      </c>
      <c r="M67" s="250">
        <f t="shared" si="14"/>
        <v>9.107595268</v>
      </c>
      <c r="N67" s="250">
        <f t="shared" si="1"/>
        <v>8.525548198</v>
      </c>
      <c r="O67" s="250">
        <f t="shared" si="2"/>
        <v>8.76862981</v>
      </c>
      <c r="P67" s="250" t="str">
        <f t="shared" si="3"/>
        <v>True</v>
      </c>
      <c r="Q67" s="250">
        <f t="shared" si="4"/>
        <v>8.76862981</v>
      </c>
      <c r="R67" s="250">
        <f t="shared" si="15"/>
        <v>0.7703565319</v>
      </c>
      <c r="S67" s="250">
        <f t="shared" si="5"/>
        <v>0.0740835552</v>
      </c>
      <c r="T67" s="250">
        <f t="shared" si="6"/>
        <v>0.2051999752</v>
      </c>
      <c r="U67" s="250">
        <f t="shared" si="7"/>
        <v>1.409178742</v>
      </c>
      <c r="V67" s="368">
        <f t="shared" si="8"/>
        <v>15.79754332</v>
      </c>
      <c r="W67" s="250" t="str">
        <f t="shared" si="9"/>
        <v>False</v>
      </c>
      <c r="X67" s="269">
        <f t="shared" si="10"/>
        <v>0.1146638875</v>
      </c>
    </row>
    <row r="68" ht="12.75" customHeight="1">
      <c r="A68" s="266"/>
      <c r="J68" s="250">
        <f t="shared" si="11"/>
        <v>23</v>
      </c>
      <c r="K68" s="250">
        <f t="shared" si="12"/>
        <v>1.188019109</v>
      </c>
      <c r="L68" s="250">
        <f t="shared" si="13"/>
        <v>11.06597091</v>
      </c>
      <c r="M68" s="250">
        <f t="shared" si="14"/>
        <v>10.06163621</v>
      </c>
      <c r="N68" s="250">
        <f t="shared" si="1"/>
        <v>8.77720682</v>
      </c>
      <c r="O68" s="250">
        <f t="shared" si="2"/>
        <v>9.006106554</v>
      </c>
      <c r="P68" s="250" t="str">
        <f t="shared" si="3"/>
        <v>True</v>
      </c>
      <c r="Q68" s="250">
        <f t="shared" si="4"/>
        <v>9.006106554</v>
      </c>
      <c r="R68" s="250">
        <f t="shared" si="15"/>
        <v>0.8319322043</v>
      </c>
      <c r="S68" s="250">
        <f t="shared" si="5"/>
        <v>0.0770745425</v>
      </c>
      <c r="T68" s="250">
        <f t="shared" si="6"/>
        <v>0.2132432964</v>
      </c>
      <c r="U68" s="250">
        <f t="shared" si="7"/>
        <v>1.521816365</v>
      </c>
      <c r="V68" s="368">
        <f t="shared" si="8"/>
        <v>16.21995162</v>
      </c>
      <c r="W68" s="250" t="str">
        <f t="shared" si="9"/>
        <v>False</v>
      </c>
      <c r="X68" s="269">
        <f t="shared" si="10"/>
        <v>0.1204561098</v>
      </c>
    </row>
    <row r="69" ht="12.75" customHeight="1">
      <c r="A69" s="266"/>
      <c r="J69" s="250">
        <f t="shared" si="11"/>
        <v>24</v>
      </c>
      <c r="K69" s="250">
        <f t="shared" si="12"/>
        <v>1.239504453</v>
      </c>
      <c r="L69" s="250">
        <f t="shared" si="13"/>
        <v>12.13307286</v>
      </c>
      <c r="M69" s="250">
        <f t="shared" si="14"/>
        <v>11.05795624</v>
      </c>
      <c r="N69" s="250">
        <f t="shared" si="1"/>
        <v>9.022581096</v>
      </c>
      <c r="O69" s="250">
        <f t="shared" si="2"/>
        <v>9.23118589</v>
      </c>
      <c r="P69" s="250" t="str">
        <f t="shared" si="3"/>
        <v>True</v>
      </c>
      <c r="Q69" s="250">
        <f t="shared" si="4"/>
        <v>9.23118589</v>
      </c>
      <c r="R69" s="250">
        <f t="shared" si="15"/>
        <v>0.894830267</v>
      </c>
      <c r="S69" s="250">
        <f t="shared" si="5"/>
        <v>0.08002077277</v>
      </c>
      <c r="T69" s="250">
        <f t="shared" si="6"/>
        <v>0.2211575407</v>
      </c>
      <c r="U69" s="250">
        <f t="shared" si="7"/>
        <v>1.636872977</v>
      </c>
      <c r="V69" s="368">
        <f t="shared" si="8"/>
        <v>16.63072905</v>
      </c>
      <c r="W69" s="250" t="str">
        <f t="shared" si="9"/>
        <v>False</v>
      </c>
      <c r="X69" s="269">
        <f t="shared" si="10"/>
        <v>0.1261983243</v>
      </c>
    </row>
    <row r="70" ht="12.75" customHeight="1">
      <c r="A70" s="266"/>
      <c r="I70" s="371"/>
      <c r="J70" s="371">
        <f t="shared" si="11"/>
        <v>25</v>
      </c>
      <c r="K70" s="250">
        <f t="shared" si="12"/>
        <v>1.290360031</v>
      </c>
      <c r="L70" s="250">
        <f t="shared" si="13"/>
        <v>13.24314653</v>
      </c>
      <c r="M70" s="250">
        <f t="shared" si="14"/>
        <v>12.09607634</v>
      </c>
      <c r="N70" s="250">
        <f t="shared" si="1"/>
        <v>9.262122842</v>
      </c>
      <c r="O70" s="250">
        <f t="shared" si="2"/>
        <v>9.445086504</v>
      </c>
      <c r="P70" s="250" t="str">
        <f t="shared" si="3"/>
        <v>True</v>
      </c>
      <c r="Q70" s="250">
        <f t="shared" si="4"/>
        <v>9.445086504</v>
      </c>
      <c r="R70" s="250">
        <f t="shared" si="15"/>
        <v>0.9590060343</v>
      </c>
      <c r="S70" s="250">
        <f t="shared" si="5"/>
        <v>0.08292498161</v>
      </c>
      <c r="T70" s="250">
        <f t="shared" si="6"/>
        <v>0.2289507598</v>
      </c>
      <c r="U70" s="250">
        <f t="shared" si="7"/>
        <v>1.754266837</v>
      </c>
      <c r="V70" s="368">
        <f t="shared" si="8"/>
        <v>17.03074184</v>
      </c>
      <c r="W70" s="250" t="str">
        <f t="shared" si="9"/>
        <v>False</v>
      </c>
      <c r="X70" s="269">
        <f t="shared" si="10"/>
        <v>0.1318932335</v>
      </c>
    </row>
    <row r="71" ht="12.75" customHeight="1">
      <c r="A71" s="266"/>
      <c r="I71" s="371"/>
      <c r="J71" s="250">
        <f t="shared" si="11"/>
        <v>26</v>
      </c>
      <c r="K71" s="250">
        <f t="shared" si="12"/>
        <v>1.340622211</v>
      </c>
      <c r="L71" s="250">
        <f t="shared" si="13"/>
        <v>14.39570458</v>
      </c>
      <c r="M71" s="250">
        <f t="shared" si="14"/>
        <v>13.17554458</v>
      </c>
      <c r="N71" s="250">
        <f t="shared" si="1"/>
        <v>9.496232441</v>
      </c>
      <c r="O71" s="250">
        <f t="shared" si="2"/>
        <v>9.648856821</v>
      </c>
      <c r="P71" s="250" t="str">
        <f t="shared" si="3"/>
        <v>True</v>
      </c>
      <c r="Q71" s="250">
        <f t="shared" si="4"/>
        <v>9.648856821</v>
      </c>
      <c r="R71" s="250">
        <f t="shared" si="15"/>
        <v>1.024418466</v>
      </c>
      <c r="S71" s="250">
        <f t="shared" si="5"/>
        <v>0.08578962535</v>
      </c>
      <c r="T71" s="250">
        <f t="shared" si="6"/>
        <v>0.2366301715</v>
      </c>
      <c r="U71" s="250">
        <f t="shared" si="7"/>
        <v>1.873922873</v>
      </c>
      <c r="V71" s="368">
        <f t="shared" si="8"/>
        <v>17.42075538</v>
      </c>
      <c r="W71" s="250" t="str">
        <f t="shared" si="9"/>
        <v>False</v>
      </c>
      <c r="X71" s="269">
        <f t="shared" si="10"/>
        <v>0.1375432889</v>
      </c>
    </row>
    <row r="72" ht="12.75" customHeight="1">
      <c r="A72" s="270"/>
      <c r="B72" s="371"/>
      <c r="C72" s="371"/>
      <c r="D72" s="371"/>
      <c r="E72" s="371"/>
      <c r="F72" s="371"/>
      <c r="G72" s="371"/>
      <c r="H72" s="371"/>
      <c r="J72" s="250">
        <f t="shared" si="11"/>
        <v>27</v>
      </c>
      <c r="K72" s="250">
        <f t="shared" si="12"/>
        <v>1.390323802</v>
      </c>
      <c r="L72" s="250">
        <f t="shared" si="13"/>
        <v>15.59028684</v>
      </c>
      <c r="M72" s="250">
        <f t="shared" si="14"/>
        <v>14.2959335</v>
      </c>
      <c r="N72" s="250">
        <f t="shared" si="1"/>
        <v>9.725266647</v>
      </c>
      <c r="O72" s="250">
        <f t="shared" si="2"/>
        <v>9.843405172</v>
      </c>
      <c r="P72" s="250" t="str">
        <f t="shared" si="3"/>
        <v>True</v>
      </c>
      <c r="Q72" s="250">
        <f t="shared" si="4"/>
        <v>9.843405172</v>
      </c>
      <c r="R72" s="250">
        <f t="shared" si="15"/>
        <v>1.091029716</v>
      </c>
      <c r="S72" s="250">
        <f t="shared" si="5"/>
        <v>0.08861691979</v>
      </c>
      <c r="T72" s="250">
        <f t="shared" si="6"/>
        <v>0.2442022769</v>
      </c>
      <c r="U72" s="250">
        <f t="shared" si="7"/>
        <v>1.995771852</v>
      </c>
      <c r="V72" s="368">
        <f t="shared" si="8"/>
        <v>17.80144969</v>
      </c>
      <c r="W72" s="250" t="str">
        <f t="shared" si="9"/>
        <v>False</v>
      </c>
      <c r="X72" s="269">
        <f t="shared" si="10"/>
        <v>0.1431507228</v>
      </c>
    </row>
    <row r="73" ht="12.75" customHeight="1">
      <c r="A73" s="266"/>
      <c r="J73" s="250">
        <f t="shared" si="11"/>
        <v>28</v>
      </c>
      <c r="K73" s="250">
        <f t="shared" si="12"/>
        <v>1.439494527</v>
      </c>
      <c r="L73" s="250">
        <f t="shared" si="13"/>
        <v>16.82645774</v>
      </c>
      <c r="M73" s="250">
        <f t="shared" si="14"/>
        <v>15.45683787</v>
      </c>
      <c r="N73" s="250">
        <f t="shared" si="1"/>
        <v>9.949544936</v>
      </c>
      <c r="O73" s="250">
        <f t="shared" si="2"/>
        <v>10.0295236</v>
      </c>
      <c r="P73" s="250" t="str">
        <f t="shared" si="3"/>
        <v>True</v>
      </c>
      <c r="Q73" s="250">
        <f t="shared" si="4"/>
        <v>10.0295236</v>
      </c>
      <c r="R73" s="250">
        <f t="shared" si="15"/>
        <v>1.15880475</v>
      </c>
      <c r="S73" s="250">
        <f t="shared" si="5"/>
        <v>0.09140887235</v>
      </c>
      <c r="T73" s="250">
        <f t="shared" si="6"/>
        <v>0.2516729574</v>
      </c>
      <c r="U73" s="250">
        <f t="shared" si="7"/>
        <v>2.11974969</v>
      </c>
      <c r="V73" s="368">
        <f t="shared" si="8"/>
        <v>18.17343217</v>
      </c>
      <c r="W73" s="250" t="str">
        <f t="shared" si="9"/>
        <v>False</v>
      </c>
      <c r="X73" s="269">
        <f t="shared" si="10"/>
        <v>0.1487175749</v>
      </c>
      <c r="Y73" s="371"/>
      <c r="Z73" s="371"/>
    </row>
    <row r="74" ht="12.75" customHeight="1">
      <c r="A74" s="266"/>
      <c r="J74" s="250">
        <f t="shared" si="11"/>
        <v>29</v>
      </c>
      <c r="K74" s="250">
        <f t="shared" si="12"/>
        <v>1.488161419</v>
      </c>
      <c r="L74" s="250">
        <f t="shared" si="13"/>
        <v>18.10380404</v>
      </c>
      <c r="M74" s="250">
        <f t="shared" si="14"/>
        <v>16.65787268</v>
      </c>
      <c r="N74" s="250">
        <f t="shared" si="1"/>
        <v>10.16935472</v>
      </c>
      <c r="O74" s="250">
        <f t="shared" si="2"/>
        <v>10.20790681</v>
      </c>
      <c r="P74" s="250" t="str">
        <f t="shared" si="3"/>
        <v>True</v>
      </c>
      <c r="Q74" s="250">
        <f t="shared" si="4"/>
        <v>10.20790681</v>
      </c>
      <c r="R74" s="250">
        <f t="shared" si="15"/>
        <v>1.227711029</v>
      </c>
      <c r="S74" s="250">
        <f t="shared" si="5"/>
        <v>0.09416730883</v>
      </c>
      <c r="T74" s="250">
        <f t="shared" si="6"/>
        <v>0.2590475552</v>
      </c>
      <c r="U74" s="250">
        <f t="shared" si="7"/>
        <v>2.245796864</v>
      </c>
      <c r="V74" s="368">
        <f t="shared" si="8"/>
        <v>18.53724784</v>
      </c>
      <c r="W74" s="250" t="str">
        <f t="shared" si="9"/>
        <v>False</v>
      </c>
      <c r="X74" s="269">
        <f t="shared" si="10"/>
        <v>0.1542457152</v>
      </c>
    </row>
    <row r="75" ht="12.75" customHeight="1">
      <c r="A75" s="270"/>
      <c r="B75" s="371"/>
      <c r="C75" s="371"/>
      <c r="D75" s="371"/>
      <c r="E75" s="371"/>
      <c r="I75" s="371"/>
      <c r="J75" s="371">
        <f t="shared" si="11"/>
        <v>30</v>
      </c>
      <c r="K75" s="250">
        <f t="shared" si="12"/>
        <v>1.536349159</v>
      </c>
      <c r="L75" s="250">
        <f t="shared" si="13"/>
        <v>19.42193287</v>
      </c>
      <c r="M75" s="250">
        <f t="shared" si="14"/>
        <v>17.89867141</v>
      </c>
      <c r="N75" s="250">
        <f t="shared" si="1"/>
        <v>10.38495567</v>
      </c>
      <c r="O75" s="250">
        <f t="shared" si="2"/>
        <v>10.37916747</v>
      </c>
      <c r="P75" s="250" t="str">
        <f t="shared" si="3"/>
        <v>True</v>
      </c>
      <c r="Q75" s="250">
        <f t="shared" si="4"/>
        <v>10.37916747</v>
      </c>
      <c r="R75" s="250">
        <f t="shared" si="15"/>
        <v>1.297718236</v>
      </c>
      <c r="S75" s="250">
        <f t="shared" si="5"/>
        <v>0.09689389593</v>
      </c>
      <c r="T75" s="250">
        <f t="shared" si="6"/>
        <v>0.2663309407</v>
      </c>
      <c r="U75" s="250">
        <f t="shared" si="7"/>
        <v>2.373857916</v>
      </c>
      <c r="V75" s="368">
        <f t="shared" si="8"/>
        <v>18.89338796</v>
      </c>
      <c r="W75" s="250" t="str">
        <f t="shared" si="9"/>
        <v>False</v>
      </c>
      <c r="X75" s="269">
        <f t="shared" si="10"/>
        <v>0.159736863</v>
      </c>
    </row>
    <row r="76" ht="12.75" customHeight="1">
      <c r="A76" s="266"/>
      <c r="J76" s="250">
        <f t="shared" si="11"/>
        <v>31</v>
      </c>
      <c r="K76" s="250">
        <f t="shared" si="12"/>
        <v>1.584080354</v>
      </c>
      <c r="L76" s="250">
        <f t="shared" si="13"/>
        <v>20.78047</v>
      </c>
      <c r="M76" s="250">
        <f t="shared" si="14"/>
        <v>19.17888453</v>
      </c>
      <c r="N76" s="250">
        <f t="shared" si="1"/>
        <v>10.5965833</v>
      </c>
      <c r="O76" s="250">
        <f t="shared" si="2"/>
        <v>10.54384853</v>
      </c>
      <c r="P76" s="250" t="str">
        <f t="shared" si="3"/>
        <v>True</v>
      </c>
      <c r="Q76" s="250">
        <f t="shared" si="4"/>
        <v>10.54384853</v>
      </c>
      <c r="R76" s="250">
        <f t="shared" si="15"/>
        <v>1.368798042</v>
      </c>
      <c r="S76" s="250">
        <f t="shared" si="5"/>
        <v>0.09959016025</v>
      </c>
      <c r="T76" s="250">
        <f t="shared" si="6"/>
        <v>0.2735275697</v>
      </c>
      <c r="U76" s="250">
        <f t="shared" si="7"/>
        <v>2.503881024</v>
      </c>
      <c r="V76" s="368">
        <f t="shared" si="8"/>
        <v>19.24229707</v>
      </c>
      <c r="W76" s="250" t="str">
        <f t="shared" si="9"/>
        <v>False</v>
      </c>
      <c r="X76" s="269">
        <f t="shared" si="10"/>
        <v>0.1651926041</v>
      </c>
    </row>
    <row r="77" ht="12.75" customHeight="1">
      <c r="A77" s="270"/>
      <c r="B77" s="371"/>
      <c r="C77" s="371"/>
      <c r="D77" s="371"/>
      <c r="E77" s="371"/>
      <c r="F77" s="371"/>
      <c r="G77" s="371"/>
      <c r="H77" s="371"/>
      <c r="J77" s="250">
        <f t="shared" si="11"/>
        <v>32</v>
      </c>
      <c r="K77" s="250">
        <f t="shared" si="12"/>
        <v>1.63137578</v>
      </c>
      <c r="L77" s="250">
        <f t="shared" si="13"/>
        <v>22.17905835</v>
      </c>
      <c r="M77" s="250">
        <f t="shared" si="14"/>
        <v>20.49817808</v>
      </c>
      <c r="N77" s="250">
        <f t="shared" si="1"/>
        <v>10.80445199</v>
      </c>
      <c r="O77" s="250">
        <f t="shared" si="2"/>
        <v>10.70243344</v>
      </c>
      <c r="P77" s="250" t="str">
        <f t="shared" si="3"/>
        <v>True</v>
      </c>
      <c r="Q77" s="250">
        <f t="shared" si="4"/>
        <v>10.70243344</v>
      </c>
      <c r="R77" s="250">
        <f t="shared" si="15"/>
        <v>1.440923905</v>
      </c>
      <c r="S77" s="250">
        <f t="shared" si="5"/>
        <v>0.1022575045</v>
      </c>
      <c r="T77" s="250">
        <f t="shared" si="6"/>
        <v>0.280641532</v>
      </c>
      <c r="U77" s="250">
        <f t="shared" si="7"/>
        <v>2.635817639</v>
      </c>
      <c r="V77" s="368">
        <f t="shared" si="8"/>
        <v>19.58437893</v>
      </c>
      <c r="W77" s="250" t="str">
        <f t="shared" si="9"/>
        <v>False</v>
      </c>
      <c r="X77" s="269">
        <f t="shared" si="10"/>
        <v>0.1706144048</v>
      </c>
    </row>
    <row r="78" ht="12.75" customHeight="1">
      <c r="A78" s="266"/>
      <c r="F78" s="371"/>
      <c r="G78" s="371"/>
      <c r="H78" s="371"/>
      <c r="J78" s="250">
        <f t="shared" si="11"/>
        <v>33</v>
      </c>
      <c r="K78" s="250">
        <f t="shared" si="12"/>
        <v>1.678254585</v>
      </c>
      <c r="L78" s="250">
        <f t="shared" si="13"/>
        <v>23.61735657</v>
      </c>
      <c r="M78" s="250">
        <f t="shared" si="14"/>
        <v>21.85623255</v>
      </c>
      <c r="N78" s="250">
        <f t="shared" si="1"/>
        <v>11.00875757</v>
      </c>
      <c r="O78" s="250">
        <f t="shared" si="2"/>
        <v>10.85535449</v>
      </c>
      <c r="P78" s="250" t="str">
        <f t="shared" si="3"/>
        <v>True</v>
      </c>
      <c r="Q78" s="250">
        <f t="shared" si="4"/>
        <v>10.85535449</v>
      </c>
      <c r="R78" s="250">
        <f t="shared" si="15"/>
        <v>1.514070898</v>
      </c>
      <c r="S78" s="250">
        <f t="shared" si="5"/>
        <v>0.1048972214</v>
      </c>
      <c r="T78" s="250">
        <f t="shared" si="6"/>
        <v>0.2876765921</v>
      </c>
      <c r="U78" s="250">
        <f t="shared" si="7"/>
        <v>2.769622161</v>
      </c>
      <c r="V78" s="368">
        <f t="shared" si="8"/>
        <v>19.92000159</v>
      </c>
      <c r="W78" s="250" t="str">
        <f t="shared" si="9"/>
        <v>False</v>
      </c>
      <c r="X78" s="269">
        <f t="shared" si="10"/>
        <v>0.1760036246</v>
      </c>
    </row>
    <row r="79" ht="12.75" customHeight="1">
      <c r="A79" s="266"/>
      <c r="J79" s="250">
        <f t="shared" si="11"/>
        <v>34</v>
      </c>
      <c r="K79" s="250">
        <f t="shared" si="12"/>
        <v>1.724734466</v>
      </c>
      <c r="L79" s="250">
        <f t="shared" si="13"/>
        <v>25.09503791</v>
      </c>
      <c r="M79" s="250">
        <f t="shared" si="14"/>
        <v>23.25274171</v>
      </c>
      <c r="N79" s="250">
        <f t="shared" si="1"/>
        <v>11.20967944</v>
      </c>
      <c r="O79" s="250">
        <f t="shared" si="2"/>
        <v>11.00299973</v>
      </c>
      <c r="P79" s="250" t="str">
        <f t="shared" si="3"/>
        <v>True</v>
      </c>
      <c r="Q79" s="250">
        <f t="shared" si="4"/>
        <v>11.00299973</v>
      </c>
      <c r="R79" s="250">
        <f t="shared" si="15"/>
        <v>1.588215557</v>
      </c>
      <c r="S79" s="250">
        <f t="shared" si="5"/>
        <v>0.1075105054</v>
      </c>
      <c r="T79" s="250">
        <f t="shared" si="6"/>
        <v>0.2946362254</v>
      </c>
      <c r="U79" s="250">
        <f t="shared" si="7"/>
        <v>2.905251669</v>
      </c>
      <c r="V79" s="368">
        <f t="shared" si="8"/>
        <v>20.24950156</v>
      </c>
      <c r="W79" s="250" t="str">
        <f t="shared" si="9"/>
        <v>False</v>
      </c>
      <c r="X79" s="269">
        <f t="shared" si="10"/>
        <v>0.1813615269</v>
      </c>
    </row>
    <row r="80" ht="12.75" customHeight="1">
      <c r="A80" s="266"/>
      <c r="I80" s="371"/>
      <c r="J80" s="371">
        <f t="shared" si="11"/>
        <v>35</v>
      </c>
      <c r="K80" s="250">
        <f t="shared" si="12"/>
        <v>1.770831824</v>
      </c>
      <c r="L80" s="250">
        <f t="shared" si="13"/>
        <v>26.61178909</v>
      </c>
      <c r="M80" s="250">
        <f t="shared" si="14"/>
        <v>24.68741174</v>
      </c>
      <c r="N80" s="250">
        <f t="shared" si="1"/>
        <v>11.40738248</v>
      </c>
      <c r="O80" s="250">
        <f t="shared" si="2"/>
        <v>11.14571883</v>
      </c>
      <c r="P80" s="250" t="str">
        <f t="shared" si="3"/>
        <v>True</v>
      </c>
      <c r="Q80" s="250">
        <f t="shared" si="4"/>
        <v>11.14571883</v>
      </c>
      <c r="R80" s="250">
        <f t="shared" si="15"/>
        <v>1.663335745</v>
      </c>
      <c r="S80" s="250">
        <f t="shared" si="5"/>
        <v>0.1100984631</v>
      </c>
      <c r="T80" s="250">
        <f t="shared" si="6"/>
        <v>0.3015236485</v>
      </c>
      <c r="U80" s="250">
        <f t="shared" si="7"/>
        <v>3.042665669</v>
      </c>
      <c r="V80" s="368">
        <f t="shared" si="8"/>
        <v>20.5731875</v>
      </c>
      <c r="W80" s="250" t="str">
        <f t="shared" si="9"/>
        <v>False</v>
      </c>
      <c r="X80" s="269">
        <f t="shared" si="10"/>
        <v>0.1866892885</v>
      </c>
    </row>
    <row r="81" ht="12.75" customHeight="1">
      <c r="A81" s="266"/>
      <c r="J81" s="250">
        <f t="shared" si="11"/>
        <v>36</v>
      </c>
      <c r="K81" s="250">
        <f t="shared" si="12"/>
        <v>1.816561892</v>
      </c>
      <c r="L81" s="250">
        <f t="shared" si="13"/>
        <v>28.16730937</v>
      </c>
      <c r="M81" s="250">
        <f t="shared" si="14"/>
        <v>26.15996026</v>
      </c>
      <c r="N81" s="250">
        <f t="shared" si="1"/>
        <v>11.60201859</v>
      </c>
      <c r="O81" s="250">
        <f t="shared" si="2"/>
        <v>11.28382796</v>
      </c>
      <c r="P81" s="250" t="str">
        <f t="shared" si="3"/>
        <v>True</v>
      </c>
      <c r="Q81" s="250">
        <f t="shared" si="4"/>
        <v>11.28382796</v>
      </c>
      <c r="R81" s="250">
        <f t="shared" si="15"/>
        <v>1.739410541</v>
      </c>
      <c r="S81" s="250">
        <f t="shared" si="5"/>
        <v>0.1126621224</v>
      </c>
      <c r="T81" s="250">
        <f t="shared" si="6"/>
        <v>0.308341846</v>
      </c>
      <c r="U81" s="250">
        <f t="shared" si="7"/>
        <v>3.18182589</v>
      </c>
      <c r="V81" s="368">
        <f t="shared" si="8"/>
        <v>20.89134328</v>
      </c>
      <c r="W81" s="250" t="str">
        <f t="shared" si="9"/>
        <v>False</v>
      </c>
      <c r="X81" s="269">
        <f t="shared" si="10"/>
        <v>0.1919880078</v>
      </c>
    </row>
    <row r="82" ht="12.75" customHeight="1">
      <c r="A82" s="270"/>
      <c r="B82" s="371"/>
      <c r="C82" s="371"/>
      <c r="D82" s="371"/>
      <c r="E82" s="371"/>
      <c r="F82" s="371"/>
      <c r="G82" s="371"/>
      <c r="H82" s="371"/>
      <c r="J82" s="250">
        <f t="shared" si="11"/>
        <v>37</v>
      </c>
      <c r="K82" s="250">
        <f t="shared" si="12"/>
        <v>1.861938853</v>
      </c>
      <c r="L82" s="250">
        <f t="shared" si="13"/>
        <v>29.76130966</v>
      </c>
      <c r="M82" s="250">
        <f t="shared" si="14"/>
        <v>27.67011565</v>
      </c>
      <c r="N82" s="250">
        <f t="shared" si="1"/>
        <v>11.79372812</v>
      </c>
      <c r="O82" s="250">
        <f t="shared" si="2"/>
        <v>11.41761388</v>
      </c>
      <c r="P82" s="250" t="str">
        <f t="shared" si="3"/>
        <v>True</v>
      </c>
      <c r="Q82" s="250">
        <f t="shared" si="4"/>
        <v>11.41761388</v>
      </c>
      <c r="R82" s="250">
        <f t="shared" si="15"/>
        <v>1.816420132</v>
      </c>
      <c r="S82" s="250">
        <f t="shared" si="5"/>
        <v>0.1152024397</v>
      </c>
      <c r="T82" s="250">
        <f t="shared" si="6"/>
        <v>0.3150935931</v>
      </c>
      <c r="U82" s="250">
        <f t="shared" si="7"/>
        <v>3.32269609</v>
      </c>
      <c r="V82" s="368">
        <f t="shared" si="8"/>
        <v>21.20423068</v>
      </c>
      <c r="W82" s="250" t="str">
        <f t="shared" si="9"/>
        <v>False</v>
      </c>
      <c r="X82" s="269">
        <f t="shared" si="10"/>
        <v>0.1972587123</v>
      </c>
    </row>
    <row r="83" ht="12.75" customHeight="1">
      <c r="A83" s="266"/>
      <c r="J83" s="250">
        <f t="shared" si="11"/>
        <v>38</v>
      </c>
      <c r="K83" s="250">
        <f t="shared" si="12"/>
        <v>1.906975939</v>
      </c>
      <c r="L83" s="250">
        <f t="shared" si="13"/>
        <v>31.39351172</v>
      </c>
      <c r="M83" s="250">
        <f t="shared" si="14"/>
        <v>29.21761627</v>
      </c>
      <c r="N83" s="250">
        <f t="shared" si="1"/>
        <v>11.98264105</v>
      </c>
      <c r="O83" s="250">
        <f t="shared" si="2"/>
        <v>11.54733754</v>
      </c>
      <c r="P83" s="250" t="str">
        <f t="shared" si="3"/>
        <v>True</v>
      </c>
      <c r="Q83" s="250">
        <f t="shared" si="4"/>
        <v>11.54733754</v>
      </c>
      <c r="R83" s="250">
        <f t="shared" si="15"/>
        <v>1.894345724</v>
      </c>
      <c r="S83" s="250">
        <f t="shared" si="5"/>
        <v>0.1177203075</v>
      </c>
      <c r="T83" s="250">
        <f t="shared" si="6"/>
        <v>0.3217814766</v>
      </c>
      <c r="U83" s="250">
        <f t="shared" si="7"/>
        <v>3.465241889</v>
      </c>
      <c r="V83" s="368">
        <f t="shared" si="8"/>
        <v>21.51209171</v>
      </c>
      <c r="W83" s="250" t="str">
        <f t="shared" si="9"/>
        <v>False</v>
      </c>
      <c r="X83" s="269">
        <f t="shared" si="10"/>
        <v>0.2025023648</v>
      </c>
    </row>
    <row r="84" ht="12.75" customHeight="1">
      <c r="A84" s="266"/>
      <c r="J84" s="250">
        <f t="shared" si="11"/>
        <v>39</v>
      </c>
      <c r="K84" s="250">
        <f t="shared" si="12"/>
        <v>1.951685524</v>
      </c>
      <c r="L84" s="250">
        <f t="shared" si="13"/>
        <v>33.06364751</v>
      </c>
      <c r="M84" s="250">
        <f t="shared" si="14"/>
        <v>30.80220982</v>
      </c>
      <c r="N84" s="250">
        <f t="shared" si="1"/>
        <v>12.16887799</v>
      </c>
      <c r="O84" s="250">
        <f t="shared" si="2"/>
        <v>11.67323701</v>
      </c>
      <c r="P84" s="250" t="str">
        <f t="shared" si="3"/>
        <v>True</v>
      </c>
      <c r="Q84" s="250">
        <f t="shared" si="4"/>
        <v>11.67323701</v>
      </c>
      <c r="R84" s="250">
        <f t="shared" si="15"/>
        <v>1.97316946</v>
      </c>
      <c r="S84" s="250">
        <f t="shared" si="5"/>
        <v>0.1202165597</v>
      </c>
      <c r="T84" s="250">
        <f t="shared" si="6"/>
        <v>0.3284079121</v>
      </c>
      <c r="U84" s="250">
        <f t="shared" si="7"/>
        <v>3.609430622</v>
      </c>
      <c r="V84" s="368">
        <f t="shared" si="8"/>
        <v>21.81515064</v>
      </c>
      <c r="W84" s="250" t="str">
        <f t="shared" si="9"/>
        <v>False</v>
      </c>
      <c r="X84" s="269">
        <f t="shared" si="10"/>
        <v>0.2077198693</v>
      </c>
    </row>
    <row r="85" ht="12.75" customHeight="1">
      <c r="A85" s="266"/>
      <c r="I85" s="371"/>
      <c r="J85" s="371">
        <f t="shared" si="11"/>
        <v>40</v>
      </c>
      <c r="K85" s="250">
        <f t="shared" si="12"/>
        <v>1.996079196</v>
      </c>
      <c r="L85" s="250">
        <f t="shared" si="13"/>
        <v>34.77145848</v>
      </c>
      <c r="M85" s="250">
        <f t="shared" si="14"/>
        <v>32.42365281</v>
      </c>
      <c r="N85" s="250">
        <f t="shared" si="1"/>
        <v>12.35255116</v>
      </c>
      <c r="O85" s="250">
        <f t="shared" si="2"/>
        <v>11.79553011</v>
      </c>
      <c r="P85" s="250" t="str">
        <f t="shared" si="3"/>
        <v>True</v>
      </c>
      <c r="Q85" s="250">
        <f t="shared" si="4"/>
        <v>11.79553011</v>
      </c>
      <c r="R85" s="250">
        <f t="shared" si="15"/>
        <v>2.052874346</v>
      </c>
      <c r="S85" s="250">
        <f t="shared" si="5"/>
        <v>0.1226919773</v>
      </c>
      <c r="T85" s="250">
        <f t="shared" si="6"/>
        <v>0.3349751598</v>
      </c>
      <c r="U85" s="250">
        <f t="shared" si="7"/>
        <v>3.755231205</v>
      </c>
      <c r="V85" s="368">
        <f t="shared" si="8"/>
        <v>22.1136157</v>
      </c>
      <c r="W85" s="250" t="str">
        <f t="shared" si="9"/>
        <v>False</v>
      </c>
      <c r="X85" s="269">
        <f t="shared" si="10"/>
        <v>0.212912076</v>
      </c>
    </row>
    <row r="86" ht="12.75" customHeight="1">
      <c r="A86" s="266"/>
      <c r="J86" s="250">
        <f t="shared" si="11"/>
        <v>41</v>
      </c>
      <c r="K86" s="250">
        <f t="shared" si="12"/>
        <v>2.04016783</v>
      </c>
      <c r="L86" s="250">
        <f t="shared" si="13"/>
        <v>36.51669499</v>
      </c>
      <c r="M86" s="250">
        <f t="shared" si="14"/>
        <v>34.08170997</v>
      </c>
      <c r="N86" s="250">
        <f t="shared" si="1"/>
        <v>12.53376513</v>
      </c>
      <c r="O86" s="250">
        <f t="shared" si="2"/>
        <v>11.91441664</v>
      </c>
      <c r="P86" s="250" t="str">
        <f t="shared" si="3"/>
        <v>True</v>
      </c>
      <c r="Q86" s="250">
        <f t="shared" si="4"/>
        <v>11.91441664</v>
      </c>
      <c r="R86" s="250">
        <f t="shared" si="15"/>
        <v>2.133444189</v>
      </c>
      <c r="S86" s="250">
        <f t="shared" si="5"/>
        <v>0.1251472928</v>
      </c>
      <c r="T86" s="250">
        <f t="shared" si="6"/>
        <v>0.3414853386</v>
      </c>
      <c r="U86" s="250">
        <f t="shared" si="7"/>
        <v>3.902614014</v>
      </c>
      <c r="V86" s="368">
        <f t="shared" si="8"/>
        <v>22.4076807</v>
      </c>
      <c r="W86" s="250" t="str">
        <f t="shared" si="9"/>
        <v>False</v>
      </c>
      <c r="X86" s="269">
        <f t="shared" si="10"/>
        <v>0.2180797856</v>
      </c>
    </row>
    <row r="87" ht="12.75" customHeight="1">
      <c r="A87" s="270"/>
      <c r="B87" s="371"/>
      <c r="C87" s="371"/>
      <c r="D87" s="371"/>
      <c r="E87" s="371"/>
      <c r="F87" s="371"/>
      <c r="G87" s="371"/>
      <c r="H87" s="371"/>
      <c r="J87" s="250">
        <f t="shared" si="11"/>
        <v>42</v>
      </c>
      <c r="K87" s="250">
        <f t="shared" si="12"/>
        <v>2.08396165</v>
      </c>
      <c r="L87" s="250">
        <f t="shared" si="13"/>
        <v>38.29911581</v>
      </c>
      <c r="M87" s="250">
        <f t="shared" si="14"/>
        <v>35.77615379</v>
      </c>
      <c r="N87" s="250">
        <f t="shared" si="1"/>
        <v>12.71261757</v>
      </c>
      <c r="O87" s="250">
        <f t="shared" si="2"/>
        <v>12.03008029</v>
      </c>
      <c r="P87" s="250" t="str">
        <f t="shared" si="3"/>
        <v>True</v>
      </c>
      <c r="Q87" s="250">
        <f t="shared" si="4"/>
        <v>12.03008029</v>
      </c>
      <c r="R87" s="250">
        <f t="shared" si="15"/>
        <v>2.214863535</v>
      </c>
      <c r="S87" s="250">
        <f t="shared" si="5"/>
        <v>0.1275831948</v>
      </c>
      <c r="T87" s="250">
        <f t="shared" si="6"/>
        <v>0.347940438</v>
      </c>
      <c r="U87" s="250">
        <f t="shared" si="7"/>
        <v>4.051550783</v>
      </c>
      <c r="V87" s="368">
        <f t="shared" si="8"/>
        <v>22.69752635</v>
      </c>
      <c r="W87" s="250" t="str">
        <f t="shared" si="9"/>
        <v>False</v>
      </c>
      <c r="X87" s="269">
        <f t="shared" si="10"/>
        <v>0.2232237537</v>
      </c>
    </row>
    <row r="88" ht="12.75" customHeight="1">
      <c r="A88" s="266"/>
      <c r="J88" s="250">
        <f t="shared" si="11"/>
        <v>43</v>
      </c>
      <c r="K88" s="250">
        <f t="shared" si="12"/>
        <v>2.127470281</v>
      </c>
      <c r="L88" s="250">
        <f t="shared" si="13"/>
        <v>40.1184876</v>
      </c>
      <c r="M88" s="250">
        <f t="shared" si="14"/>
        <v>37.50676404</v>
      </c>
      <c r="N88" s="250">
        <f t="shared" si="1"/>
        <v>12.88919983</v>
      </c>
      <c r="O88" s="250">
        <f t="shared" si="2"/>
        <v>12.14269032</v>
      </c>
      <c r="P88" s="250" t="str">
        <f t="shared" si="3"/>
        <v>True</v>
      </c>
      <c r="Q88" s="250">
        <f t="shared" si="4"/>
        <v>12.14269032</v>
      </c>
      <c r="R88" s="250">
        <f t="shared" si="15"/>
        <v>2.29711762</v>
      </c>
      <c r="S88" s="250">
        <f t="shared" si="5"/>
        <v>0.1300003313</v>
      </c>
      <c r="T88" s="250">
        <f t="shared" si="6"/>
        <v>0.3543423294</v>
      </c>
      <c r="U88" s="250">
        <f t="shared" si="7"/>
        <v>4.2020145</v>
      </c>
      <c r="V88" s="368">
        <f t="shared" si="8"/>
        <v>22.98332145</v>
      </c>
      <c r="W88" s="250" t="str">
        <f t="shared" si="9"/>
        <v>False</v>
      </c>
      <c r="X88" s="269">
        <f t="shared" si="10"/>
        <v>0.2283446941</v>
      </c>
    </row>
    <row r="89" ht="12.75" customHeight="1">
      <c r="A89" s="266"/>
      <c r="J89" s="250">
        <f t="shared" si="11"/>
        <v>44</v>
      </c>
      <c r="K89" s="250">
        <f t="shared" si="12"/>
        <v>2.170702801</v>
      </c>
      <c r="L89" s="250">
        <f t="shared" si="13"/>
        <v>41.97458446</v>
      </c>
      <c r="M89" s="250">
        <f t="shared" si="14"/>
        <v>39.27332741</v>
      </c>
      <c r="N89" s="250">
        <f t="shared" si="1"/>
        <v>13.06359755</v>
      </c>
      <c r="O89" s="250">
        <f t="shared" si="2"/>
        <v>12.25240306</v>
      </c>
      <c r="P89" s="250" t="str">
        <f t="shared" si="3"/>
        <v>True</v>
      </c>
      <c r="Q89" s="250">
        <f t="shared" si="4"/>
        <v>12.25240306</v>
      </c>
      <c r="R89" s="250">
        <f t="shared" si="15"/>
        <v>2.380192317</v>
      </c>
      <c r="S89" s="250">
        <f t="shared" si="5"/>
        <v>0.1323993131</v>
      </c>
      <c r="T89" s="250">
        <f t="shared" si="6"/>
        <v>0.3606927755</v>
      </c>
      <c r="U89" s="250">
        <f t="shared" si="7"/>
        <v>4.353979326</v>
      </c>
      <c r="V89" s="368">
        <f t="shared" si="8"/>
        <v>23.26522398</v>
      </c>
      <c r="W89" s="250" t="str">
        <f t="shared" si="9"/>
        <v>False</v>
      </c>
      <c r="X89" s="269">
        <f t="shared" si="10"/>
        <v>0.2334432823</v>
      </c>
    </row>
    <row r="90" ht="12.75" customHeight="1">
      <c r="A90" s="266"/>
      <c r="I90" s="371"/>
      <c r="J90" s="371">
        <f t="shared" si="11"/>
        <v>45</v>
      </c>
      <c r="K90" s="250">
        <f t="shared" si="12"/>
        <v>2.213667783</v>
      </c>
      <c r="L90" s="250">
        <f t="shared" si="13"/>
        <v>43.86718751</v>
      </c>
      <c r="M90" s="250">
        <f t="shared" si="14"/>
        <v>41.0756371</v>
      </c>
      <c r="N90" s="250">
        <f t="shared" si="1"/>
        <v>13.23589108</v>
      </c>
      <c r="O90" s="250">
        <f t="shared" si="2"/>
        <v>12.35936316</v>
      </c>
      <c r="P90" s="250" t="str">
        <f t="shared" si="3"/>
        <v>True</v>
      </c>
      <c r="Q90" s="250">
        <f t="shared" si="4"/>
        <v>12.35936316</v>
      </c>
      <c r="R90" s="250">
        <f t="shared" si="15"/>
        <v>2.464074096</v>
      </c>
      <c r="S90" s="250">
        <f t="shared" si="5"/>
        <v>0.1347807169</v>
      </c>
      <c r="T90" s="250">
        <f t="shared" si="6"/>
        <v>0.3669934396</v>
      </c>
      <c r="U90" s="250">
        <f t="shared" si="7"/>
        <v>4.507420513</v>
      </c>
      <c r="V90" s="368">
        <f t="shared" si="8"/>
        <v>23.54338201</v>
      </c>
      <c r="W90" s="250" t="str">
        <f t="shared" si="9"/>
        <v>False</v>
      </c>
      <c r="X90" s="269">
        <f t="shared" si="10"/>
        <v>0.2385201581</v>
      </c>
    </row>
    <row r="91" ht="12.75" customHeight="1">
      <c r="A91" s="266"/>
      <c r="J91" s="250">
        <f t="shared" si="11"/>
        <v>46</v>
      </c>
      <c r="K91" s="250">
        <f t="shared" si="12"/>
        <v>2.256373332</v>
      </c>
      <c r="L91" s="250">
        <f t="shared" si="13"/>
        <v>45.79608453</v>
      </c>
      <c r="M91" s="250">
        <f t="shared" si="14"/>
        <v>42.91349245</v>
      </c>
      <c r="N91" s="250">
        <f t="shared" si="1"/>
        <v>13.406156</v>
      </c>
      <c r="O91" s="250">
        <f t="shared" si="2"/>
        <v>12.46370473</v>
      </c>
      <c r="P91" s="250" t="str">
        <f t="shared" si="3"/>
        <v>True</v>
      </c>
      <c r="Q91" s="250">
        <f t="shared" si="4"/>
        <v>12.46370473</v>
      </c>
      <c r="R91" s="250">
        <f t="shared" si="15"/>
        <v>2.548749987</v>
      </c>
      <c r="S91" s="250">
        <f t="shared" si="5"/>
        <v>0.1371450879</v>
      </c>
      <c r="T91" s="250">
        <f t="shared" si="6"/>
        <v>0.3732458929</v>
      </c>
      <c r="U91" s="250">
        <f t="shared" si="7"/>
        <v>4.662314332</v>
      </c>
      <c r="V91" s="368">
        <f t="shared" si="8"/>
        <v>23.81793457</v>
      </c>
      <c r="W91" s="250" t="str">
        <f t="shared" si="9"/>
        <v>False</v>
      </c>
      <c r="X91" s="269">
        <f t="shared" si="10"/>
        <v>0.2435759287</v>
      </c>
    </row>
    <row r="92" ht="12.75" customHeight="1">
      <c r="A92" s="270"/>
      <c r="B92" s="371"/>
      <c r="C92" s="371"/>
      <c r="D92" s="371"/>
      <c r="E92" s="371"/>
      <c r="F92" s="371"/>
      <c r="G92" s="371"/>
      <c r="H92" s="371"/>
      <c r="J92" s="250">
        <f t="shared" si="11"/>
        <v>47</v>
      </c>
      <c r="K92" s="250">
        <f t="shared" si="12"/>
        <v>2.298827128</v>
      </c>
      <c r="L92" s="250">
        <f t="shared" si="13"/>
        <v>47.76106956</v>
      </c>
      <c r="M92" s="250">
        <f t="shared" si="14"/>
        <v>44.78669867</v>
      </c>
      <c r="N92" s="250">
        <f t="shared" si="1"/>
        <v>13.57446343</v>
      </c>
      <c r="O92" s="250">
        <f t="shared" si="2"/>
        <v>12.56555236</v>
      </c>
      <c r="P92" s="250" t="str">
        <f t="shared" si="3"/>
        <v>True</v>
      </c>
      <c r="Q92" s="250">
        <f t="shared" si="4"/>
        <v>12.56555236</v>
      </c>
      <c r="R92" s="250">
        <f t="shared" si="15"/>
        <v>2.634207537</v>
      </c>
      <c r="S92" s="250">
        <f t="shared" si="5"/>
        <v>0.1394929421</v>
      </c>
      <c r="T92" s="250">
        <f t="shared" si="6"/>
        <v>0.3794516217</v>
      </c>
      <c r="U92" s="250">
        <f t="shared" si="7"/>
        <v>4.818638005</v>
      </c>
      <c r="V92" s="368">
        <f t="shared" si="8"/>
        <v>24.0890124</v>
      </c>
      <c r="W92" s="250" t="str">
        <f t="shared" si="9"/>
        <v>False</v>
      </c>
      <c r="X92" s="269">
        <f t="shared" si="10"/>
        <v>0.2486111707</v>
      </c>
    </row>
    <row r="93" ht="12.75" customHeight="1">
      <c r="A93" s="266"/>
      <c r="J93" s="250">
        <f t="shared" si="11"/>
        <v>48</v>
      </c>
      <c r="K93" s="250">
        <f t="shared" si="12"/>
        <v>2.341036448</v>
      </c>
      <c r="L93" s="250">
        <f t="shared" si="13"/>
        <v>49.76194265</v>
      </c>
      <c r="M93" s="250">
        <f t="shared" si="14"/>
        <v>46.69506648</v>
      </c>
      <c r="N93" s="250">
        <f t="shared" si="1"/>
        <v>13.74088046</v>
      </c>
      <c r="O93" s="250">
        <f t="shared" si="2"/>
        <v>12.66502196</v>
      </c>
      <c r="P93" s="250" t="str">
        <f t="shared" si="3"/>
        <v>True</v>
      </c>
      <c r="Q93" s="250">
        <f t="shared" si="4"/>
        <v>12.66502196</v>
      </c>
      <c r="R93" s="250">
        <f t="shared" si="15"/>
        <v>2.720434783</v>
      </c>
      <c r="S93" s="250">
        <f t="shared" si="5"/>
        <v>0.1418247687</v>
      </c>
      <c r="T93" s="250">
        <f t="shared" si="6"/>
        <v>0.3856120341</v>
      </c>
      <c r="U93" s="250">
        <f t="shared" si="7"/>
        <v>4.97636965</v>
      </c>
      <c r="V93" s="368">
        <f t="shared" si="8"/>
        <v>24.35673858</v>
      </c>
      <c r="W93" s="250" t="str">
        <f t="shared" si="9"/>
        <v>False</v>
      </c>
      <c r="X93" s="269">
        <f t="shared" si="10"/>
        <v>0.2536264322</v>
      </c>
    </row>
    <row r="94" ht="12.75" customHeight="1">
      <c r="A94" s="266"/>
      <c r="J94" s="250">
        <f t="shared" si="11"/>
        <v>49</v>
      </c>
      <c r="K94" s="250">
        <f t="shared" si="12"/>
        <v>2.383008205</v>
      </c>
      <c r="L94" s="250">
        <f t="shared" si="13"/>
        <v>51.79850947</v>
      </c>
      <c r="M94" s="250">
        <f t="shared" si="14"/>
        <v>48.63841189</v>
      </c>
      <c r="N94" s="250">
        <f t="shared" si="1"/>
        <v>13.90547041</v>
      </c>
      <c r="O94" s="250">
        <f t="shared" si="2"/>
        <v>12.76222157</v>
      </c>
      <c r="P94" s="250" t="str">
        <f t="shared" si="3"/>
        <v>True</v>
      </c>
      <c r="Q94" s="250">
        <f t="shared" si="4"/>
        <v>12.76222157</v>
      </c>
      <c r="R94" s="250">
        <f t="shared" si="15"/>
        <v>2.807420222</v>
      </c>
      <c r="S94" s="250">
        <f t="shared" si="5"/>
        <v>0.1441410318</v>
      </c>
      <c r="T94" s="250">
        <f t="shared" si="6"/>
        <v>0.3917284654</v>
      </c>
      <c r="U94" s="250">
        <f t="shared" si="7"/>
        <v>5.135488222</v>
      </c>
      <c r="V94" s="368">
        <f t="shared" si="8"/>
        <v>24.62122921</v>
      </c>
      <c r="W94" s="250" t="str">
        <f t="shared" si="9"/>
        <v>False</v>
      </c>
      <c r="X94" s="269">
        <f t="shared" si="10"/>
        <v>0.2586222353</v>
      </c>
    </row>
    <row r="95" ht="12.75" customHeight="1">
      <c r="A95" s="266"/>
      <c r="I95" s="371"/>
      <c r="J95" s="371">
        <f t="shared" si="11"/>
        <v>50</v>
      </c>
      <c r="K95" s="250">
        <f t="shared" si="12"/>
        <v>2.424748966</v>
      </c>
      <c r="L95" s="250">
        <f t="shared" si="13"/>
        <v>53.87058108</v>
      </c>
      <c r="M95" s="250">
        <f t="shared" si="14"/>
        <v>50.6165559</v>
      </c>
      <c r="N95" s="250">
        <f t="shared" si="1"/>
        <v>14.06829315</v>
      </c>
      <c r="O95" s="250">
        <f t="shared" si="2"/>
        <v>12.85725207</v>
      </c>
      <c r="P95" s="250" t="str">
        <f t="shared" si="3"/>
        <v>True</v>
      </c>
      <c r="Q95" s="250">
        <f t="shared" si="4"/>
        <v>12.85725207</v>
      </c>
      <c r="R95" s="250">
        <f t="shared" si="15"/>
        <v>2.89515278</v>
      </c>
      <c r="S95" s="250">
        <f t="shared" si="5"/>
        <v>0.1464421725</v>
      </c>
      <c r="T95" s="250">
        <f t="shared" si="6"/>
        <v>0.3978021836</v>
      </c>
      <c r="U95" s="250">
        <f t="shared" si="7"/>
        <v>5.295973465</v>
      </c>
      <c r="V95" s="368">
        <f t="shared" si="8"/>
        <v>24.88259388</v>
      </c>
      <c r="W95" s="250" t="str">
        <f t="shared" si="9"/>
        <v>False</v>
      </c>
      <c r="X95" s="269">
        <f t="shared" si="10"/>
        <v>0.2635990773</v>
      </c>
    </row>
    <row r="96" ht="12.75" customHeight="1">
      <c r="A96" s="266"/>
      <c r="J96" s="250">
        <f t="shared" si="11"/>
        <v>51</v>
      </c>
      <c r="K96" s="250">
        <f t="shared" si="12"/>
        <v>2.466264981</v>
      </c>
      <c r="L96" s="250">
        <f t="shared" si="13"/>
        <v>55.97797366</v>
      </c>
      <c r="M96" s="250">
        <f t="shared" si="14"/>
        <v>52.62932428</v>
      </c>
      <c r="N96" s="250">
        <f t="shared" si="1"/>
        <v>14.22940535</v>
      </c>
      <c r="O96" s="250">
        <f t="shared" si="2"/>
        <v>12.95020774</v>
      </c>
      <c r="P96" s="250" t="str">
        <f t="shared" si="3"/>
        <v>True</v>
      </c>
      <c r="Q96" s="250">
        <f t="shared" si="4"/>
        <v>12.95020774</v>
      </c>
      <c r="R96" s="250">
        <f t="shared" si="15"/>
        <v>2.983621788</v>
      </c>
      <c r="S96" s="250">
        <f t="shared" si="5"/>
        <v>0.14872861</v>
      </c>
      <c r="T96" s="250">
        <f t="shared" si="6"/>
        <v>0.4038343938</v>
      </c>
      <c r="U96" s="250">
        <f t="shared" si="7"/>
        <v>5.457805864</v>
      </c>
      <c r="V96" s="368">
        <f t="shared" si="8"/>
        <v>25.14093622</v>
      </c>
      <c r="W96" s="250" t="str">
        <f t="shared" si="9"/>
        <v>False</v>
      </c>
      <c r="X96" s="269">
        <f t="shared" si="10"/>
        <v>0.2685574329</v>
      </c>
    </row>
    <row r="97" ht="12.75" customHeight="1">
      <c r="A97" s="270"/>
      <c r="B97" s="371"/>
      <c r="C97" s="371"/>
      <c r="D97" s="371"/>
      <c r="E97" s="371"/>
      <c r="F97" s="371"/>
      <c r="G97" s="371"/>
      <c r="H97" s="371"/>
      <c r="J97" s="250">
        <f t="shared" si="11"/>
        <v>52</v>
      </c>
      <c r="K97" s="250">
        <f t="shared" si="12"/>
        <v>2.507562202</v>
      </c>
      <c r="L97" s="250">
        <f t="shared" si="13"/>
        <v>58.12050827</v>
      </c>
      <c r="M97" s="250">
        <f t="shared" si="14"/>
        <v>54.67654734</v>
      </c>
      <c r="N97" s="250">
        <f t="shared" si="1"/>
        <v>14.3888607</v>
      </c>
      <c r="O97" s="250">
        <f t="shared" si="2"/>
        <v>13.0411769</v>
      </c>
      <c r="P97" s="250" t="str">
        <f t="shared" si="3"/>
        <v>True</v>
      </c>
      <c r="Q97" s="250">
        <f t="shared" si="4"/>
        <v>13.0411769</v>
      </c>
      <c r="R97" s="250">
        <f t="shared" si="15"/>
        <v>3.07281696</v>
      </c>
      <c r="S97" s="250">
        <f t="shared" si="5"/>
        <v>0.1510007438</v>
      </c>
      <c r="T97" s="250">
        <f t="shared" si="6"/>
        <v>0.4098262431</v>
      </c>
      <c r="U97" s="250">
        <f t="shared" si="7"/>
        <v>5.620966602</v>
      </c>
      <c r="V97" s="368">
        <f t="shared" si="8"/>
        <v>25.39635431</v>
      </c>
      <c r="W97" s="250" t="str">
        <f t="shared" si="9"/>
        <v>False</v>
      </c>
      <c r="X97" s="269">
        <f t="shared" si="10"/>
        <v>0.273497755</v>
      </c>
    </row>
    <row r="98" ht="12.75" customHeight="1">
      <c r="A98" s="266"/>
      <c r="J98" s="250">
        <f t="shared" si="11"/>
        <v>53</v>
      </c>
      <c r="K98" s="250">
        <f t="shared" si="12"/>
        <v>2.548646307</v>
      </c>
      <c r="L98" s="250">
        <f t="shared" si="13"/>
        <v>60.29801061</v>
      </c>
      <c r="M98" s="250">
        <f t="shared" si="14"/>
        <v>56.75805972</v>
      </c>
      <c r="N98" s="250">
        <f t="shared" si="1"/>
        <v>14.54671015</v>
      </c>
      <c r="O98" s="250">
        <f t="shared" si="2"/>
        <v>13.13024235</v>
      </c>
      <c r="P98" s="250" t="str">
        <f t="shared" si="3"/>
        <v>True</v>
      </c>
      <c r="Q98" s="250">
        <f t="shared" si="4"/>
        <v>13.13024235</v>
      </c>
      <c r="R98" s="250">
        <f t="shared" si="15"/>
        <v>3.16272837</v>
      </c>
      <c r="S98" s="250">
        <f t="shared" si="5"/>
        <v>0.1532589544</v>
      </c>
      <c r="T98" s="250">
        <f t="shared" si="6"/>
        <v>0.4157788239</v>
      </c>
      <c r="U98" s="250">
        <f t="shared" si="7"/>
        <v>5.785437523</v>
      </c>
      <c r="V98" s="368">
        <f t="shared" si="8"/>
        <v>25.6489411</v>
      </c>
      <c r="W98" s="250" t="str">
        <f t="shared" si="9"/>
        <v>False</v>
      </c>
      <c r="X98" s="269">
        <f t="shared" si="10"/>
        <v>0.2784204768</v>
      </c>
    </row>
    <row r="99" ht="12.75" customHeight="1">
      <c r="A99" s="266"/>
      <c r="J99" s="250">
        <f t="shared" si="11"/>
        <v>54</v>
      </c>
      <c r="K99" s="250">
        <f t="shared" si="12"/>
        <v>2.58952271</v>
      </c>
      <c r="L99" s="250">
        <f t="shared" si="13"/>
        <v>62.5103108</v>
      </c>
      <c r="M99" s="250">
        <f t="shared" si="14"/>
        <v>58.8737002</v>
      </c>
      <c r="N99" s="250">
        <f t="shared" si="1"/>
        <v>14.70300209</v>
      </c>
      <c r="O99" s="250">
        <f t="shared" si="2"/>
        <v>13.21748181</v>
      </c>
      <c r="P99" s="250" t="str">
        <f t="shared" si="3"/>
        <v>True</v>
      </c>
      <c r="Q99" s="250">
        <f t="shared" si="4"/>
        <v>13.21748181</v>
      </c>
      <c r="R99" s="250">
        <f t="shared" si="15"/>
        <v>3.253346434</v>
      </c>
      <c r="S99" s="250">
        <f t="shared" si="5"/>
        <v>0.155503605</v>
      </c>
      <c r="T99" s="250">
        <f t="shared" si="6"/>
        <v>0.421693178</v>
      </c>
      <c r="U99" s="250">
        <f t="shared" si="7"/>
        <v>5.951201093</v>
      </c>
      <c r="V99" s="368">
        <f t="shared" si="8"/>
        <v>25.89878476</v>
      </c>
      <c r="W99" s="250" t="str">
        <f t="shared" si="9"/>
        <v>False</v>
      </c>
      <c r="X99" s="269">
        <f t="shared" si="10"/>
        <v>0.2833260125</v>
      </c>
    </row>
    <row r="100" ht="12.75" customHeight="1">
      <c r="A100" s="266"/>
      <c r="I100" s="371"/>
      <c r="J100" s="371">
        <f t="shared" si="11"/>
        <v>55</v>
      </c>
      <c r="K100" s="250">
        <f t="shared" si="12"/>
        <v>2.630196588</v>
      </c>
      <c r="L100" s="250">
        <f t="shared" si="13"/>
        <v>64.75724322</v>
      </c>
      <c r="M100" s="250">
        <f t="shared" si="14"/>
        <v>61.0233115</v>
      </c>
      <c r="N100" s="250">
        <f t="shared" si="1"/>
        <v>14.8577825</v>
      </c>
      <c r="O100" s="250">
        <f t="shared" si="2"/>
        <v>13.30296839</v>
      </c>
      <c r="P100" s="250" t="str">
        <f t="shared" si="3"/>
        <v>True</v>
      </c>
      <c r="Q100" s="250">
        <f t="shared" si="4"/>
        <v>13.30296839</v>
      </c>
      <c r="R100" s="250">
        <f t="shared" si="15"/>
        <v>3.344661889</v>
      </c>
      <c r="S100" s="250">
        <f t="shared" si="5"/>
        <v>0.1577350423</v>
      </c>
      <c r="T100" s="250">
        <f t="shared" si="6"/>
        <v>0.4275702996</v>
      </c>
      <c r="U100" s="250">
        <f t="shared" si="7"/>
        <v>6.11824037</v>
      </c>
      <c r="V100" s="368">
        <f t="shared" si="8"/>
        <v>26.14596903</v>
      </c>
      <c r="W100" s="250" t="str">
        <f t="shared" si="9"/>
        <v>False</v>
      </c>
      <c r="X100" s="269">
        <f t="shared" si="10"/>
        <v>0.288214759</v>
      </c>
    </row>
    <row r="101" ht="12.75" customHeight="1">
      <c r="A101" s="266"/>
      <c r="J101" s="250">
        <f t="shared" si="11"/>
        <v>56</v>
      </c>
      <c r="K101" s="250">
        <f t="shared" si="12"/>
        <v>2.670672889</v>
      </c>
      <c r="L101" s="250">
        <f t="shared" si="13"/>
        <v>67.03864627</v>
      </c>
      <c r="M101" s="250">
        <f t="shared" si="14"/>
        <v>63.20674013</v>
      </c>
      <c r="N101" s="250">
        <f t="shared" si="1"/>
        <v>15.01109518</v>
      </c>
      <c r="O101" s="250">
        <f t="shared" si="2"/>
        <v>13.38677087</v>
      </c>
      <c r="P101" s="250" t="str">
        <f t="shared" si="3"/>
        <v>True</v>
      </c>
      <c r="Q101" s="250">
        <f t="shared" si="4"/>
        <v>13.38677087</v>
      </c>
      <c r="R101" s="250">
        <f t="shared" si="15"/>
        <v>3.436665778</v>
      </c>
      <c r="S101" s="250">
        <f t="shared" si="5"/>
        <v>0.1599535975</v>
      </c>
      <c r="T101" s="250">
        <f t="shared" si="6"/>
        <v>0.4334111385</v>
      </c>
      <c r="U101" s="250">
        <f t="shared" si="7"/>
        <v>6.286538967</v>
      </c>
      <c r="V101" s="368">
        <f t="shared" si="8"/>
        <v>26.39057352</v>
      </c>
      <c r="W101" s="250" t="str">
        <f t="shared" si="9"/>
        <v>False</v>
      </c>
      <c r="X101" s="269">
        <f t="shared" si="10"/>
        <v>0.2930870963</v>
      </c>
    </row>
    <row r="102" ht="12.75" customHeight="1">
      <c r="A102" s="270"/>
      <c r="B102" s="371"/>
      <c r="C102" s="371"/>
      <c r="D102" s="371"/>
      <c r="E102" s="371"/>
      <c r="F102" s="371"/>
      <c r="G102" s="371"/>
      <c r="H102" s="371"/>
      <c r="J102" s="250">
        <f t="shared" si="11"/>
        <v>57</v>
      </c>
      <c r="K102" s="250">
        <f t="shared" si="12"/>
        <v>2.710956347</v>
      </c>
      <c r="L102" s="250">
        <f t="shared" si="13"/>
        <v>69.35436226</v>
      </c>
      <c r="M102" s="250">
        <f t="shared" si="14"/>
        <v>65.42383624</v>
      </c>
      <c r="N102" s="250">
        <f t="shared" si="1"/>
        <v>15.16298181</v>
      </c>
      <c r="O102" s="250">
        <f t="shared" si="2"/>
        <v>13.46895409</v>
      </c>
      <c r="P102" s="250" t="str">
        <f t="shared" si="3"/>
        <v>True</v>
      </c>
      <c r="Q102" s="250">
        <f t="shared" si="4"/>
        <v>13.46895409</v>
      </c>
      <c r="R102" s="250">
        <f t="shared" si="15"/>
        <v>3.529349431</v>
      </c>
      <c r="S102" s="250">
        <f t="shared" si="5"/>
        <v>0.1621595878</v>
      </c>
      <c r="T102" s="250">
        <f t="shared" si="6"/>
        <v>0.439216603</v>
      </c>
      <c r="U102" s="250">
        <f t="shared" si="7"/>
        <v>6.456081029</v>
      </c>
      <c r="V102" s="368">
        <f t="shared" si="8"/>
        <v>26.632674</v>
      </c>
      <c r="W102" s="250" t="str">
        <f t="shared" si="9"/>
        <v>False</v>
      </c>
      <c r="X102" s="269">
        <f t="shared" si="10"/>
        <v>0.297943389</v>
      </c>
    </row>
    <row r="103" ht="12.75" customHeight="1">
      <c r="A103" s="266"/>
      <c r="J103" s="250">
        <f t="shared" si="11"/>
        <v>58</v>
      </c>
      <c r="K103" s="250">
        <f t="shared" si="12"/>
        <v>2.751051499</v>
      </c>
      <c r="L103" s="250">
        <f t="shared" si="13"/>
        <v>71.70423717</v>
      </c>
      <c r="M103" s="250">
        <f t="shared" si="14"/>
        <v>67.67445342</v>
      </c>
      <c r="N103" s="250">
        <f t="shared" si="1"/>
        <v>15.31348215</v>
      </c>
      <c r="O103" s="250">
        <f t="shared" si="2"/>
        <v>13.54957921</v>
      </c>
      <c r="P103" s="250" t="str">
        <f t="shared" si="3"/>
        <v>True</v>
      </c>
      <c r="Q103" s="250">
        <f t="shared" si="4"/>
        <v>13.54957921</v>
      </c>
      <c r="R103" s="250">
        <f t="shared" si="15"/>
        <v>3.622704457</v>
      </c>
      <c r="S103" s="250">
        <f t="shared" si="5"/>
        <v>0.1643533166</v>
      </c>
      <c r="T103" s="250">
        <f t="shared" si="6"/>
        <v>0.444987562</v>
      </c>
      <c r="U103" s="250">
        <f t="shared" si="7"/>
        <v>6.626851202</v>
      </c>
      <c r="V103" s="368">
        <f t="shared" si="8"/>
        <v>26.87234261</v>
      </c>
      <c r="W103" s="250" t="str">
        <f t="shared" si="9"/>
        <v>False</v>
      </c>
      <c r="X103" s="269">
        <f t="shared" si="10"/>
        <v>0.3027839872</v>
      </c>
    </row>
    <row r="104" ht="12.75" customHeight="1">
      <c r="A104" s="266"/>
      <c r="J104" s="250">
        <f t="shared" si="11"/>
        <v>59</v>
      </c>
      <c r="K104" s="250">
        <f t="shared" si="12"/>
        <v>2.790962691</v>
      </c>
      <c r="L104" s="250">
        <f t="shared" si="13"/>
        <v>74.08812057</v>
      </c>
      <c r="M104" s="250">
        <f t="shared" si="14"/>
        <v>69.95844859</v>
      </c>
      <c r="N104" s="250">
        <f t="shared" si="1"/>
        <v>15.46263416</v>
      </c>
      <c r="O104" s="250">
        <f t="shared" si="2"/>
        <v>13.628704</v>
      </c>
      <c r="P104" s="250" t="str">
        <f t="shared" si="3"/>
        <v>True</v>
      </c>
      <c r="Q104" s="250">
        <f t="shared" si="4"/>
        <v>13.628704</v>
      </c>
      <c r="R104" s="250">
        <f t="shared" si="15"/>
        <v>3.716722723</v>
      </c>
      <c r="S104" s="250">
        <f t="shared" si="5"/>
        <v>0.1665350746</v>
      </c>
      <c r="T104" s="250">
        <f t="shared" si="6"/>
        <v>0.4507248477</v>
      </c>
      <c r="U104" s="250">
        <f t="shared" si="7"/>
        <v>6.798834609</v>
      </c>
      <c r="V104" s="368">
        <f t="shared" si="8"/>
        <v>27.10964817</v>
      </c>
      <c r="W104" s="250" t="str">
        <f t="shared" si="9"/>
        <v>False</v>
      </c>
      <c r="X104" s="269">
        <f t="shared" si="10"/>
        <v>0.3076092268</v>
      </c>
    </row>
    <row r="105" ht="12.75" customHeight="1">
      <c r="A105" s="266"/>
      <c r="I105" s="371"/>
      <c r="J105" s="371">
        <f t="shared" si="11"/>
        <v>60</v>
      </c>
      <c r="K105" s="250">
        <f t="shared" si="12"/>
        <v>2.830694095</v>
      </c>
      <c r="L105" s="250">
        <f t="shared" si="13"/>
        <v>76.50586541</v>
      </c>
      <c r="M105" s="250">
        <f t="shared" si="14"/>
        <v>72.27568189</v>
      </c>
      <c r="N105" s="250">
        <f t="shared" si="1"/>
        <v>15.61047407</v>
      </c>
      <c r="O105" s="250">
        <f t="shared" si="2"/>
        <v>13.7063831</v>
      </c>
      <c r="P105" s="250" t="str">
        <f t="shared" si="3"/>
        <v>True</v>
      </c>
      <c r="Q105" s="250">
        <f t="shared" si="4"/>
        <v>13.7063831</v>
      </c>
      <c r="R105" s="250">
        <f t="shared" si="15"/>
        <v>3.811396344</v>
      </c>
      <c r="S105" s="250">
        <f t="shared" si="5"/>
        <v>0.1687051408</v>
      </c>
      <c r="T105" s="250">
        <f t="shared" si="6"/>
        <v>0.4564292581</v>
      </c>
      <c r="U105" s="250">
        <f t="shared" si="7"/>
        <v>6.972016829</v>
      </c>
      <c r="V105" s="368">
        <f t="shared" si="8"/>
        <v>27.34465631</v>
      </c>
      <c r="W105" s="250" t="str">
        <f t="shared" si="9"/>
        <v>False</v>
      </c>
      <c r="X105" s="269">
        <f t="shared" si="10"/>
        <v>0.3124194312</v>
      </c>
    </row>
    <row r="106" ht="12.75" customHeight="1">
      <c r="A106" s="266"/>
      <c r="J106" s="250">
        <f t="shared" si="11"/>
        <v>61</v>
      </c>
      <c r="K106" s="250">
        <f t="shared" si="12"/>
        <v>2.870249713</v>
      </c>
      <c r="L106" s="250">
        <f t="shared" si="13"/>
        <v>78.95732794</v>
      </c>
      <c r="M106" s="250">
        <f t="shared" si="14"/>
        <v>74.62601649</v>
      </c>
      <c r="N106" s="250">
        <f t="shared" si="1"/>
        <v>15.75703653</v>
      </c>
      <c r="O106" s="250">
        <f t="shared" si="2"/>
        <v>13.7826682</v>
      </c>
      <c r="P106" s="250" t="str">
        <f t="shared" si="3"/>
        <v>True</v>
      </c>
      <c r="Q106" s="250">
        <f t="shared" si="4"/>
        <v>13.7826682</v>
      </c>
      <c r="R106" s="250">
        <f t="shared" si="15"/>
        <v>3.906717673</v>
      </c>
      <c r="S106" s="250">
        <f t="shared" si="5"/>
        <v>0.1708637826</v>
      </c>
      <c r="T106" s="250">
        <f t="shared" si="6"/>
        <v>0.4621015581</v>
      </c>
      <c r="U106" s="250">
        <f t="shared" si="7"/>
        <v>7.146383871</v>
      </c>
      <c r="V106" s="368">
        <f t="shared" si="8"/>
        <v>27.57742973</v>
      </c>
      <c r="W106" s="250" t="str">
        <f t="shared" si="9"/>
        <v>False</v>
      </c>
      <c r="X106" s="269">
        <f t="shared" si="10"/>
        <v>0.317214911</v>
      </c>
    </row>
    <row r="107" ht="12.75" customHeight="1">
      <c r="A107" s="270"/>
      <c r="B107" s="371"/>
      <c r="C107" s="371"/>
      <c r="D107" s="371"/>
      <c r="E107" s="371"/>
      <c r="F107" s="371"/>
      <c r="G107" s="371"/>
      <c r="H107" s="371"/>
      <c r="J107" s="250">
        <f t="shared" si="11"/>
        <v>62</v>
      </c>
      <c r="K107" s="250">
        <f t="shared" si="12"/>
        <v>2.909633394</v>
      </c>
      <c r="L107" s="250">
        <f t="shared" si="13"/>
        <v>81.44236755</v>
      </c>
      <c r="M107" s="250">
        <f t="shared" si="14"/>
        <v>77.00931853</v>
      </c>
      <c r="N107" s="250">
        <f t="shared" si="1"/>
        <v>15.90235467</v>
      </c>
      <c r="O107" s="250">
        <f t="shared" si="2"/>
        <v>13.8576083</v>
      </c>
      <c r="P107" s="250" t="str">
        <f t="shared" si="3"/>
        <v>True</v>
      </c>
      <c r="Q107" s="250">
        <f t="shared" si="4"/>
        <v>13.8576083</v>
      </c>
      <c r="R107" s="250">
        <f t="shared" si="15"/>
        <v>4.002679286</v>
      </c>
      <c r="S107" s="250">
        <f t="shared" si="5"/>
        <v>0.1730112571</v>
      </c>
      <c r="T107" s="250">
        <f t="shared" si="6"/>
        <v>0.4677424823</v>
      </c>
      <c r="U107" s="250">
        <f t="shared" si="7"/>
        <v>7.321922157</v>
      </c>
      <c r="V107" s="368">
        <f t="shared" si="8"/>
        <v>27.80802834</v>
      </c>
      <c r="W107" s="250" t="str">
        <f t="shared" si="9"/>
        <v>False</v>
      </c>
      <c r="X107" s="269">
        <f t="shared" si="10"/>
        <v>0.3219959654</v>
      </c>
    </row>
    <row r="108" ht="12.75" customHeight="1">
      <c r="A108" s="266"/>
      <c r="J108" s="250">
        <f t="shared" si="11"/>
        <v>63</v>
      </c>
      <c r="K108" s="250">
        <f t="shared" si="12"/>
        <v>2.948848834</v>
      </c>
      <c r="L108" s="250">
        <f t="shared" si="13"/>
        <v>83.96084665</v>
      </c>
      <c r="M108" s="250">
        <f t="shared" si="14"/>
        <v>79.42545698</v>
      </c>
      <c r="N108" s="250">
        <f t="shared" si="1"/>
        <v>16.04646024</v>
      </c>
      <c r="O108" s="250">
        <f t="shared" si="2"/>
        <v>13.93124984</v>
      </c>
      <c r="P108" s="250" t="str">
        <f t="shared" si="3"/>
        <v>True</v>
      </c>
      <c r="Q108" s="250">
        <f t="shared" si="4"/>
        <v>13.93124984</v>
      </c>
      <c r="R108" s="250">
        <f t="shared" si="15"/>
        <v>4.099273974</v>
      </c>
      <c r="S108" s="250">
        <f t="shared" si="5"/>
        <v>0.1751478111</v>
      </c>
      <c r="T108" s="250">
        <f t="shared" si="6"/>
        <v>0.4733527362</v>
      </c>
      <c r="U108" s="250">
        <f t="shared" si="7"/>
        <v>7.4986185</v>
      </c>
      <c r="V108" s="368">
        <f t="shared" si="8"/>
        <v>28.03650948</v>
      </c>
      <c r="W108" s="250" t="str">
        <f t="shared" si="9"/>
        <v>False</v>
      </c>
      <c r="X108" s="269">
        <f t="shared" si="10"/>
        <v>0.3267628825</v>
      </c>
    </row>
    <row r="109" ht="12.75" customHeight="1">
      <c r="A109" s="266"/>
      <c r="J109" s="250">
        <f t="shared" si="11"/>
        <v>64</v>
      </c>
      <c r="K109" s="250">
        <f t="shared" si="12"/>
        <v>2.987899591</v>
      </c>
      <c r="L109" s="250">
        <f t="shared" si="13"/>
        <v>86.51263055</v>
      </c>
      <c r="M109" s="250">
        <f t="shared" si="14"/>
        <v>81.87430355</v>
      </c>
      <c r="N109" s="250">
        <f t="shared" si="1"/>
        <v>16.18938364</v>
      </c>
      <c r="O109" s="250">
        <f t="shared" si="2"/>
        <v>14.00363692</v>
      </c>
      <c r="P109" s="250" t="str">
        <f t="shared" si="3"/>
        <v>True</v>
      </c>
      <c r="Q109" s="250">
        <f t="shared" si="4"/>
        <v>14.00363692</v>
      </c>
      <c r="R109" s="250">
        <f t="shared" si="15"/>
        <v>4.196494735</v>
      </c>
      <c r="S109" s="250">
        <f t="shared" si="5"/>
        <v>0.1772736821</v>
      </c>
      <c r="T109" s="250">
        <f t="shared" si="6"/>
        <v>0.478932998</v>
      </c>
      <c r="U109" s="250">
        <f t="shared" si="7"/>
        <v>7.676460088</v>
      </c>
      <c r="V109" s="368">
        <f t="shared" si="8"/>
        <v>28.262928</v>
      </c>
      <c r="W109" s="250" t="str">
        <f t="shared" si="9"/>
        <v>False</v>
      </c>
      <c r="X109" s="269">
        <f t="shared" si="10"/>
        <v>0.3315159401</v>
      </c>
    </row>
    <row r="110" ht="12.75" customHeight="1">
      <c r="A110" s="266"/>
      <c r="I110" s="371"/>
      <c r="J110" s="371">
        <f t="shared" si="11"/>
        <v>65</v>
      </c>
      <c r="K110" s="250">
        <f t="shared" si="12"/>
        <v>3.02678909</v>
      </c>
      <c r="L110" s="250">
        <f t="shared" si="13"/>
        <v>89.09758737</v>
      </c>
      <c r="M110" s="250">
        <f t="shared" si="14"/>
        <v>84.35573254</v>
      </c>
      <c r="N110" s="250">
        <f t="shared" si="1"/>
        <v>16.33115401</v>
      </c>
      <c r="O110" s="250">
        <f t="shared" si="2"/>
        <v>14.07481142</v>
      </c>
      <c r="P110" s="250" t="str">
        <f t="shared" si="3"/>
        <v>True</v>
      </c>
      <c r="Q110" s="250">
        <f t="shared" si="4"/>
        <v>14.07481142</v>
      </c>
      <c r="R110" s="250">
        <f t="shared" si="15"/>
        <v>4.29433476</v>
      </c>
      <c r="S110" s="250">
        <f t="shared" si="5"/>
        <v>0.1793890986</v>
      </c>
      <c r="T110" s="250">
        <f t="shared" si="6"/>
        <v>0.48448392</v>
      </c>
      <c r="U110" s="250">
        <f t="shared" si="7"/>
        <v>7.855434468</v>
      </c>
      <c r="V110" s="368">
        <f t="shared" si="8"/>
        <v>28.48733648</v>
      </c>
      <c r="W110" s="250" t="str">
        <f t="shared" si="9"/>
        <v>False</v>
      </c>
      <c r="X110" s="269">
        <f t="shared" si="10"/>
        <v>0.3362554059</v>
      </c>
    </row>
    <row r="111" ht="12.75" customHeight="1">
      <c r="A111" s="266"/>
      <c r="J111" s="250">
        <f t="shared" si="11"/>
        <v>66</v>
      </c>
      <c r="K111" s="250">
        <f t="shared" si="12"/>
        <v>3.065520629</v>
      </c>
      <c r="L111" s="250">
        <f t="shared" si="13"/>
        <v>91.71558793</v>
      </c>
      <c r="M111" s="250">
        <f t="shared" si="14"/>
        <v>86.86962082</v>
      </c>
      <c r="N111" s="250">
        <f t="shared" si="1"/>
        <v>16.47179934</v>
      </c>
      <c r="O111" s="250">
        <f t="shared" si="2"/>
        <v>14.14481317</v>
      </c>
      <c r="P111" s="250" t="str">
        <f t="shared" si="3"/>
        <v>True</v>
      </c>
      <c r="Q111" s="250">
        <f t="shared" si="4"/>
        <v>14.14481317</v>
      </c>
      <c r="R111" s="250">
        <f t="shared" si="15"/>
        <v>4.392787427</v>
      </c>
      <c r="S111" s="250">
        <f t="shared" si="5"/>
        <v>0.1814942805</v>
      </c>
      <c r="T111" s="250">
        <f t="shared" si="6"/>
        <v>0.49000613</v>
      </c>
      <c r="U111" s="250">
        <f t="shared" si="7"/>
        <v>8.035529528</v>
      </c>
      <c r="V111" s="368">
        <f t="shared" si="8"/>
        <v>28.70978531</v>
      </c>
      <c r="W111" s="250" t="str">
        <f t="shared" si="9"/>
        <v>False</v>
      </c>
      <c r="X111" s="269">
        <f t="shared" si="10"/>
        <v>0.3409815385</v>
      </c>
    </row>
    <row r="112" ht="12.75" customHeight="1">
      <c r="A112" s="270"/>
      <c r="B112" s="371"/>
      <c r="C112" s="371"/>
      <c r="D112" s="371"/>
      <c r="E112" s="371"/>
      <c r="F112" s="371"/>
      <c r="G112" s="371"/>
      <c r="H112" s="371"/>
      <c r="J112" s="250">
        <f t="shared" si="11"/>
        <v>67</v>
      </c>
      <c r="K112" s="250">
        <f t="shared" si="12"/>
        <v>3.10409739</v>
      </c>
      <c r="L112" s="250">
        <f t="shared" si="13"/>
        <v>94.36650564</v>
      </c>
      <c r="M112" s="250">
        <f t="shared" si="14"/>
        <v>89.41584769</v>
      </c>
      <c r="N112" s="250">
        <f t="shared" si="1"/>
        <v>16.61134647</v>
      </c>
      <c r="O112" s="250">
        <f t="shared" si="2"/>
        <v>14.21368008</v>
      </c>
      <c r="P112" s="250" t="str">
        <f t="shared" si="3"/>
        <v>True</v>
      </c>
      <c r="Q112" s="250">
        <f t="shared" si="4"/>
        <v>14.21368008</v>
      </c>
      <c r="R112" s="250">
        <f t="shared" si="15"/>
        <v>4.491846294</v>
      </c>
      <c r="S112" s="250">
        <f t="shared" si="5"/>
        <v>0.1835894398</v>
      </c>
      <c r="T112" s="250">
        <f t="shared" si="6"/>
        <v>0.4955002326</v>
      </c>
      <c r="U112" s="250">
        <f t="shared" si="7"/>
        <v>8.216733483</v>
      </c>
      <c r="V112" s="368">
        <f t="shared" si="8"/>
        <v>28.93032282</v>
      </c>
      <c r="W112" s="250" t="str">
        <f t="shared" si="9"/>
        <v>False</v>
      </c>
      <c r="X112" s="269">
        <f t="shared" si="10"/>
        <v>0.3456945872</v>
      </c>
    </row>
    <row r="113" ht="12.75" customHeight="1">
      <c r="A113" s="266"/>
      <c r="J113" s="250">
        <f t="shared" si="11"/>
        <v>68</v>
      </c>
      <c r="K113" s="250">
        <f t="shared" si="12"/>
        <v>3.142522437</v>
      </c>
      <c r="L113" s="250">
        <f t="shared" si="13"/>
        <v>97.05021642</v>
      </c>
      <c r="M113" s="250">
        <f t="shared" si="14"/>
        <v>91.9942948</v>
      </c>
      <c r="N113" s="250">
        <f t="shared" si="1"/>
        <v>16.74982121</v>
      </c>
      <c r="O113" s="250">
        <f t="shared" si="2"/>
        <v>14.28144824</v>
      </c>
      <c r="P113" s="250" t="str">
        <f t="shared" si="3"/>
        <v>True</v>
      </c>
      <c r="Q113" s="250">
        <f t="shared" si="4"/>
        <v>14.28144824</v>
      </c>
      <c r="R113" s="250">
        <f t="shared" si="15"/>
        <v>4.591505091</v>
      </c>
      <c r="S113" s="250">
        <f t="shared" si="5"/>
        <v>0.1856747808</v>
      </c>
      <c r="T113" s="250">
        <f t="shared" si="6"/>
        <v>0.5009668104</v>
      </c>
      <c r="U113" s="250">
        <f t="shared" si="7"/>
        <v>8.399034861</v>
      </c>
      <c r="V113" s="368">
        <f t="shared" si="8"/>
        <v>29.14899543</v>
      </c>
      <c r="W113" s="250" t="str">
        <f t="shared" si="9"/>
        <v>False</v>
      </c>
      <c r="X113" s="269">
        <f t="shared" si="10"/>
        <v>0.3503947931</v>
      </c>
    </row>
    <row r="114" ht="12.75" customHeight="1">
      <c r="A114" s="266"/>
      <c r="J114" s="250">
        <f t="shared" si="11"/>
        <v>69</v>
      </c>
      <c r="K114" s="250">
        <f t="shared" si="12"/>
        <v>3.18079873</v>
      </c>
      <c r="L114" s="250">
        <f t="shared" si="13"/>
        <v>99.76659862</v>
      </c>
      <c r="M114" s="250">
        <f t="shared" si="14"/>
        <v>94.60484606</v>
      </c>
      <c r="N114" s="250">
        <f t="shared" si="1"/>
        <v>16.88724837</v>
      </c>
      <c r="O114" s="250">
        <f t="shared" si="2"/>
        <v>14.34815207</v>
      </c>
      <c r="P114" s="250" t="str">
        <f t="shared" si="3"/>
        <v>True</v>
      </c>
      <c r="Q114" s="250">
        <f t="shared" si="4"/>
        <v>14.34815207</v>
      </c>
      <c r="R114" s="250">
        <f t="shared" si="15"/>
        <v>4.69175771</v>
      </c>
      <c r="S114" s="250">
        <f t="shared" si="5"/>
        <v>0.1877505006</v>
      </c>
      <c r="T114" s="250">
        <f t="shared" si="6"/>
        <v>0.5064064253</v>
      </c>
      <c r="U114" s="250">
        <f t="shared" si="7"/>
        <v>8.582422491</v>
      </c>
      <c r="V114" s="368">
        <f t="shared" si="8"/>
        <v>29.36584771</v>
      </c>
      <c r="W114" s="250" t="str">
        <f t="shared" si="9"/>
        <v>False</v>
      </c>
      <c r="X114" s="269">
        <f t="shared" si="10"/>
        <v>0.3550823891</v>
      </c>
    </row>
    <row r="115" ht="12.75" customHeight="1">
      <c r="A115" s="266"/>
      <c r="I115" s="371"/>
      <c r="J115" s="371">
        <f t="shared" si="11"/>
        <v>70</v>
      </c>
      <c r="K115" s="250">
        <f t="shared" si="12"/>
        <v>3.218929126</v>
      </c>
      <c r="L115" s="250">
        <f t="shared" si="13"/>
        <v>102.5155329</v>
      </c>
      <c r="M115" s="250">
        <f t="shared" si="14"/>
        <v>97.24738761</v>
      </c>
      <c r="N115" s="250">
        <f t="shared" si="1"/>
        <v>17.0236518</v>
      </c>
      <c r="O115" s="250">
        <f t="shared" si="2"/>
        <v>14.41382437</v>
      </c>
      <c r="P115" s="250" t="str">
        <f t="shared" si="3"/>
        <v>True</v>
      </c>
      <c r="Q115" s="250">
        <f t="shared" si="4"/>
        <v>14.41382437</v>
      </c>
      <c r="R115" s="250">
        <f t="shared" si="15"/>
        <v>4.7925982</v>
      </c>
      <c r="S115" s="250">
        <f t="shared" si="5"/>
        <v>0.1898167894</v>
      </c>
      <c r="T115" s="250">
        <f t="shared" si="6"/>
        <v>0.5118196193</v>
      </c>
      <c r="U115" s="250">
        <f t="shared" si="7"/>
        <v>8.766885489</v>
      </c>
      <c r="V115" s="368">
        <f t="shared" si="8"/>
        <v>29.58092252</v>
      </c>
      <c r="W115" s="250" t="str">
        <f t="shared" si="9"/>
        <v>False</v>
      </c>
      <c r="X115" s="269">
        <f t="shared" si="10"/>
        <v>0.3597576006</v>
      </c>
    </row>
    <row r="116" ht="12.75" customHeight="1">
      <c r="A116" s="266"/>
      <c r="J116" s="250">
        <f t="shared" si="11"/>
        <v>71</v>
      </c>
      <c r="K116" s="250">
        <f t="shared" si="12"/>
        <v>3.256916384</v>
      </c>
      <c r="L116" s="250">
        <f t="shared" si="13"/>
        <v>105.2969022</v>
      </c>
      <c r="M116" s="250">
        <f t="shared" si="14"/>
        <v>99.92180767</v>
      </c>
      <c r="N116" s="250">
        <f t="shared" si="1"/>
        <v>17.15905449</v>
      </c>
      <c r="O116" s="250">
        <f t="shared" si="2"/>
        <v>14.47849648</v>
      </c>
      <c r="P116" s="250" t="str">
        <f t="shared" si="3"/>
        <v>True</v>
      </c>
      <c r="Q116" s="250">
        <f t="shared" si="4"/>
        <v>14.47849648</v>
      </c>
      <c r="R116" s="250">
        <f t="shared" si="15"/>
        <v>4.894020763</v>
      </c>
      <c r="S116" s="250">
        <f t="shared" si="5"/>
        <v>0.1918738309</v>
      </c>
      <c r="T116" s="250">
        <f t="shared" si="6"/>
        <v>0.5172069154</v>
      </c>
      <c r="U116" s="250">
        <f t="shared" si="7"/>
        <v>8.952413246</v>
      </c>
      <c r="V116" s="368">
        <f t="shared" si="8"/>
        <v>29.79426106</v>
      </c>
      <c r="W116" s="250" t="str">
        <f t="shared" si="9"/>
        <v>False</v>
      </c>
      <c r="X116" s="269">
        <f t="shared" si="10"/>
        <v>0.3644206454</v>
      </c>
    </row>
    <row r="117" ht="12.75" customHeight="1">
      <c r="A117" s="270"/>
      <c r="B117" s="371"/>
      <c r="C117" s="371"/>
      <c r="D117" s="371"/>
      <c r="E117" s="371"/>
      <c r="F117" s="371"/>
      <c r="G117" s="371"/>
      <c r="H117" s="371"/>
      <c r="J117" s="250">
        <f t="shared" si="11"/>
        <v>72</v>
      </c>
      <c r="K117" s="250">
        <f t="shared" si="12"/>
        <v>3.294763173</v>
      </c>
      <c r="L117" s="250">
        <f t="shared" si="13"/>
        <v>108.1105916</v>
      </c>
      <c r="M117" s="250">
        <f t="shared" si="14"/>
        <v>102.6279965</v>
      </c>
      <c r="N117" s="250">
        <f t="shared" si="1"/>
        <v>17.29347854</v>
      </c>
      <c r="O117" s="250">
        <f t="shared" si="2"/>
        <v>14.54219831</v>
      </c>
      <c r="P117" s="250" t="str">
        <f t="shared" si="3"/>
        <v>True</v>
      </c>
      <c r="Q117" s="250">
        <f t="shared" si="4"/>
        <v>14.54219831</v>
      </c>
      <c r="R117" s="250">
        <f t="shared" si="15"/>
        <v>4.996019744</v>
      </c>
      <c r="S117" s="250">
        <f t="shared" si="5"/>
        <v>0.1939218024</v>
      </c>
      <c r="T117" s="250">
        <f t="shared" si="6"/>
        <v>0.5225688189</v>
      </c>
      <c r="U117" s="250">
        <f t="shared" si="7"/>
        <v>9.13899542</v>
      </c>
      <c r="V117" s="368">
        <f t="shared" si="8"/>
        <v>30.00590298</v>
      </c>
      <c r="W117" s="250" t="str">
        <f t="shared" si="9"/>
        <v>False</v>
      </c>
      <c r="X117" s="269">
        <f t="shared" si="10"/>
        <v>0.3690717346</v>
      </c>
    </row>
    <row r="118" ht="12.75" customHeight="1">
      <c r="A118" s="266"/>
      <c r="J118" s="250">
        <f t="shared" si="11"/>
        <v>73</v>
      </c>
      <c r="K118" s="250">
        <f t="shared" si="12"/>
        <v>3.332472071</v>
      </c>
      <c r="L118" s="250">
        <f t="shared" si="13"/>
        <v>110.9564884</v>
      </c>
      <c r="M118" s="250">
        <f t="shared" si="14"/>
        <v>105.3658465</v>
      </c>
      <c r="N118" s="250">
        <f t="shared" si="1"/>
        <v>17.42694527</v>
      </c>
      <c r="O118" s="250">
        <f t="shared" si="2"/>
        <v>14.60495847</v>
      </c>
      <c r="P118" s="250" t="str">
        <f t="shared" si="3"/>
        <v>True</v>
      </c>
      <c r="Q118" s="250">
        <f t="shared" si="4"/>
        <v>14.60495847</v>
      </c>
      <c r="R118" s="250">
        <f t="shared" si="15"/>
        <v>5.098589628</v>
      </c>
      <c r="S118" s="250">
        <f t="shared" si="5"/>
        <v>0.1959608755</v>
      </c>
      <c r="T118" s="250">
        <f t="shared" si="6"/>
        <v>0.527905818</v>
      </c>
      <c r="U118" s="250">
        <f t="shared" si="7"/>
        <v>9.326621919</v>
      </c>
      <c r="V118" s="368">
        <f t="shared" si="8"/>
        <v>30.21588648</v>
      </c>
      <c r="W118" s="250" t="str">
        <f t="shared" si="9"/>
        <v>False</v>
      </c>
      <c r="X118" s="269">
        <f t="shared" si="10"/>
        <v>0.3737110725</v>
      </c>
    </row>
    <row r="119" ht="12.75" customHeight="1">
      <c r="A119" s="266"/>
      <c r="J119" s="250">
        <f t="shared" si="11"/>
        <v>74</v>
      </c>
      <c r="K119" s="250">
        <f t="shared" si="12"/>
        <v>3.370045575</v>
      </c>
      <c r="L119" s="250">
        <f t="shared" si="13"/>
        <v>113.8344817</v>
      </c>
      <c r="M119" s="250">
        <f t="shared" si="14"/>
        <v>108.1352518</v>
      </c>
      <c r="N119" s="250">
        <f t="shared" si="1"/>
        <v>17.55947524</v>
      </c>
      <c r="O119" s="250">
        <f t="shared" si="2"/>
        <v>14.66680432</v>
      </c>
      <c r="P119" s="250" t="str">
        <f t="shared" si="3"/>
        <v>True</v>
      </c>
      <c r="Q119" s="250">
        <f t="shared" si="4"/>
        <v>14.66680432</v>
      </c>
      <c r="R119" s="250">
        <f t="shared" si="15"/>
        <v>5.201725032</v>
      </c>
      <c r="S119" s="250">
        <f t="shared" si="5"/>
        <v>0.1979912161</v>
      </c>
      <c r="T119" s="250">
        <f t="shared" si="6"/>
        <v>0.5332183847</v>
      </c>
      <c r="U119" s="250">
        <f t="shared" si="7"/>
        <v>9.515282901</v>
      </c>
      <c r="V119" s="368">
        <f t="shared" si="8"/>
        <v>30.42424834</v>
      </c>
      <c r="W119" s="250" t="str">
        <f t="shared" si="9"/>
        <v>False</v>
      </c>
      <c r="X119" s="269">
        <f t="shared" si="10"/>
        <v>0.3783388571</v>
      </c>
    </row>
    <row r="120" ht="12.75" customHeight="1">
      <c r="A120" s="266"/>
      <c r="I120" s="371"/>
      <c r="J120" s="371">
        <f t="shared" si="11"/>
        <v>75</v>
      </c>
      <c r="K120" s="250">
        <f t="shared" si="12"/>
        <v>3.407486099</v>
      </c>
      <c r="L120" s="250">
        <f t="shared" si="13"/>
        <v>116.7444629</v>
      </c>
      <c r="M120" s="250">
        <f t="shared" si="14"/>
        <v>110.9361084</v>
      </c>
      <c r="N120" s="250">
        <f t="shared" si="1"/>
        <v>17.69108827</v>
      </c>
      <c r="O120" s="250">
        <f t="shared" si="2"/>
        <v>14.72776205</v>
      </c>
      <c r="P120" s="250" t="str">
        <f t="shared" si="3"/>
        <v>True</v>
      </c>
      <c r="Q120" s="250">
        <f t="shared" si="4"/>
        <v>14.72776205</v>
      </c>
      <c r="R120" s="250">
        <f t="shared" si="15"/>
        <v>5.305420704</v>
      </c>
      <c r="S120" s="250">
        <f t="shared" si="5"/>
        <v>0.2000129845</v>
      </c>
      <c r="T120" s="250">
        <f t="shared" si="6"/>
        <v>0.5385069754</v>
      </c>
      <c r="U120" s="250">
        <f t="shared" si="7"/>
        <v>9.704968755</v>
      </c>
      <c r="V120" s="368">
        <f t="shared" si="8"/>
        <v>30.63102402</v>
      </c>
      <c r="W120" s="250" t="str">
        <f t="shared" si="9"/>
        <v>False</v>
      </c>
      <c r="X120" s="269">
        <f t="shared" si="10"/>
        <v>0.3829552802</v>
      </c>
    </row>
    <row r="121" ht="12.75" customHeight="1">
      <c r="A121" s="266"/>
      <c r="J121" s="250">
        <f t="shared" si="11"/>
        <v>76</v>
      </c>
      <c r="K121" s="250">
        <f t="shared" si="12"/>
        <v>3.444795983</v>
      </c>
      <c r="L121" s="250">
        <f t="shared" si="13"/>
        <v>119.6863251</v>
      </c>
      <c r="M121" s="250">
        <f t="shared" si="14"/>
        <v>113.7683142</v>
      </c>
      <c r="N121" s="250">
        <f t="shared" si="1"/>
        <v>17.82180349</v>
      </c>
      <c r="O121" s="250">
        <f t="shared" si="2"/>
        <v>14.78785672</v>
      </c>
      <c r="P121" s="250" t="str">
        <f t="shared" si="3"/>
        <v>True</v>
      </c>
      <c r="Q121" s="250">
        <f t="shared" si="4"/>
        <v>14.78785672</v>
      </c>
      <c r="R121" s="250">
        <f t="shared" si="15"/>
        <v>5.409671514</v>
      </c>
      <c r="S121" s="250">
        <f t="shared" si="5"/>
        <v>0.2020263363</v>
      </c>
      <c r="T121" s="250">
        <f t="shared" si="6"/>
        <v>0.543772032</v>
      </c>
      <c r="U121" s="250">
        <f t="shared" si="7"/>
        <v>9.895670097</v>
      </c>
      <c r="V121" s="368">
        <f t="shared" si="8"/>
        <v>30.83624773</v>
      </c>
      <c r="W121" s="250" t="str">
        <f t="shared" si="9"/>
        <v>False</v>
      </c>
      <c r="X121" s="269">
        <f t="shared" si="10"/>
        <v>0.387560528</v>
      </c>
    </row>
    <row r="122" ht="12.75" customHeight="1">
      <c r="A122" s="270"/>
      <c r="B122" s="371"/>
      <c r="C122" s="371"/>
      <c r="D122" s="371"/>
      <c r="E122" s="371"/>
      <c r="F122" s="371"/>
      <c r="G122" s="371"/>
      <c r="H122" s="371"/>
      <c r="J122" s="250">
        <f t="shared" si="11"/>
        <v>77</v>
      </c>
      <c r="K122" s="250">
        <f t="shared" si="12"/>
        <v>3.481977493</v>
      </c>
      <c r="L122" s="250">
        <f t="shared" si="13"/>
        <v>122.6599632</v>
      </c>
      <c r="M122" s="250">
        <f t="shared" si="14"/>
        <v>116.6317687</v>
      </c>
      <c r="N122" s="250">
        <f t="shared" si="1"/>
        <v>17.95163938</v>
      </c>
      <c r="O122" s="250">
        <f t="shared" si="2"/>
        <v>14.84711239</v>
      </c>
      <c r="P122" s="250" t="str">
        <f t="shared" si="3"/>
        <v>True</v>
      </c>
      <c r="Q122" s="250">
        <f t="shared" si="4"/>
        <v>14.84711239</v>
      </c>
      <c r="R122" s="250">
        <f t="shared" si="15"/>
        <v>5.51447245</v>
      </c>
      <c r="S122" s="250">
        <f t="shared" si="5"/>
        <v>0.2040314217</v>
      </c>
      <c r="T122" s="250">
        <f t="shared" si="6"/>
        <v>0.549013982</v>
      </c>
      <c r="U122" s="250">
        <f t="shared" si="7"/>
        <v>10.08737776</v>
      </c>
      <c r="V122" s="368">
        <f t="shared" si="8"/>
        <v>31.03995246</v>
      </c>
      <c r="W122" s="250" t="str">
        <f t="shared" si="9"/>
        <v>False</v>
      </c>
      <c r="X122" s="269">
        <f t="shared" si="10"/>
        <v>0.3921547811</v>
      </c>
    </row>
    <row r="123" ht="12.75" customHeight="1">
      <c r="A123" s="266"/>
      <c r="J123" s="250">
        <f t="shared" si="11"/>
        <v>78</v>
      </c>
      <c r="K123" s="250">
        <f t="shared" si="12"/>
        <v>3.519032826</v>
      </c>
      <c r="L123" s="250">
        <f t="shared" si="13"/>
        <v>125.665274</v>
      </c>
      <c r="M123" s="250">
        <f t="shared" si="14"/>
        <v>119.5263734</v>
      </c>
      <c r="N123" s="250">
        <f t="shared" si="1"/>
        <v>18.0806138</v>
      </c>
      <c r="O123" s="250">
        <f t="shared" si="2"/>
        <v>14.90555207</v>
      </c>
      <c r="P123" s="250" t="str">
        <f t="shared" si="3"/>
        <v>True</v>
      </c>
      <c r="Q123" s="250">
        <f t="shared" si="4"/>
        <v>14.90555207</v>
      </c>
      <c r="R123" s="250">
        <f t="shared" si="15"/>
        <v>5.619818617</v>
      </c>
      <c r="S123" s="250">
        <f t="shared" si="5"/>
        <v>0.2060283865</v>
      </c>
      <c r="T123" s="250">
        <f t="shared" si="6"/>
        <v>0.5542332396</v>
      </c>
      <c r="U123" s="250">
        <f t="shared" si="7"/>
        <v>10.28008279</v>
      </c>
      <c r="V123" s="368">
        <f t="shared" si="8"/>
        <v>31.24217008</v>
      </c>
      <c r="W123" s="250" t="str">
        <f t="shared" si="9"/>
        <v>False</v>
      </c>
      <c r="X123" s="269">
        <f t="shared" si="10"/>
        <v>0.3967382145</v>
      </c>
    </row>
    <row r="124" ht="12.75" customHeight="1">
      <c r="A124" s="266"/>
      <c r="J124" s="250">
        <f t="shared" si="11"/>
        <v>79</v>
      </c>
      <c r="K124" s="250">
        <f t="shared" si="12"/>
        <v>3.555964112</v>
      </c>
      <c r="L124" s="250">
        <f t="shared" si="13"/>
        <v>128.7021562</v>
      </c>
      <c r="M124" s="250">
        <f t="shared" si="14"/>
        <v>122.4520311</v>
      </c>
      <c r="N124" s="250">
        <f t="shared" si="1"/>
        <v>18.20874398</v>
      </c>
      <c r="O124" s="250">
        <f t="shared" si="2"/>
        <v>14.9631979</v>
      </c>
      <c r="P124" s="250" t="str">
        <f t="shared" si="3"/>
        <v>True</v>
      </c>
      <c r="Q124" s="250">
        <f t="shared" si="4"/>
        <v>14.9631979</v>
      </c>
      <c r="R124" s="250">
        <f t="shared" si="15"/>
        <v>5.725705229</v>
      </c>
      <c r="S124" s="250">
        <f t="shared" si="5"/>
        <v>0.2080173721</v>
      </c>
      <c r="T124" s="250">
        <f t="shared" si="6"/>
        <v>0.5594302062</v>
      </c>
      <c r="U124" s="250">
        <f t="shared" si="7"/>
        <v>10.47377643</v>
      </c>
      <c r="V124" s="368">
        <f t="shared" si="8"/>
        <v>31.44293135</v>
      </c>
      <c r="W124" s="250" t="str">
        <f t="shared" si="9"/>
        <v>False</v>
      </c>
      <c r="X124" s="269">
        <f t="shared" si="10"/>
        <v>0.4013109986</v>
      </c>
    </row>
    <row r="125" ht="12.75" customHeight="1">
      <c r="A125" s="266"/>
      <c r="I125" s="371"/>
      <c r="J125" s="371">
        <f t="shared" si="11"/>
        <v>80</v>
      </c>
      <c r="K125" s="250">
        <f t="shared" si="12"/>
        <v>3.592773416</v>
      </c>
      <c r="L125" s="250">
        <f t="shared" si="13"/>
        <v>131.7705098</v>
      </c>
      <c r="M125" s="250">
        <f t="shared" si="14"/>
        <v>125.4086464</v>
      </c>
      <c r="N125" s="250">
        <f t="shared" si="1"/>
        <v>18.33604662</v>
      </c>
      <c r="O125" s="250">
        <f t="shared" si="2"/>
        <v>15.02007109</v>
      </c>
      <c r="P125" s="250" t="str">
        <f t="shared" si="3"/>
        <v>True</v>
      </c>
      <c r="Q125" s="250">
        <f t="shared" si="4"/>
        <v>15.02007109</v>
      </c>
      <c r="R125" s="250">
        <f t="shared" si="15"/>
        <v>5.832127606</v>
      </c>
      <c r="S125" s="250">
        <f t="shared" si="5"/>
        <v>0.2099985154</v>
      </c>
      <c r="T125" s="250">
        <f t="shared" si="6"/>
        <v>0.5646052708</v>
      </c>
      <c r="U125" s="250">
        <f t="shared" si="7"/>
        <v>10.66845013</v>
      </c>
      <c r="V125" s="368">
        <f t="shared" si="8"/>
        <v>31.64226601</v>
      </c>
      <c r="W125" s="250" t="str">
        <f t="shared" si="9"/>
        <v>False</v>
      </c>
      <c r="X125" s="269">
        <f t="shared" si="10"/>
        <v>0.4058732986</v>
      </c>
    </row>
    <row r="126" ht="12.75" customHeight="1">
      <c r="A126" s="266"/>
      <c r="J126" s="250">
        <f t="shared" si="11"/>
        <v>81</v>
      </c>
      <c r="K126" s="250">
        <f t="shared" si="12"/>
        <v>3.629462744</v>
      </c>
      <c r="L126" s="250">
        <f t="shared" si="13"/>
        <v>134.8702368</v>
      </c>
      <c r="M126" s="250">
        <f t="shared" si="14"/>
        <v>128.3961253</v>
      </c>
      <c r="N126" s="250">
        <f t="shared" si="1"/>
        <v>18.46253785</v>
      </c>
      <c r="O126" s="250">
        <f t="shared" si="2"/>
        <v>15.07619203</v>
      </c>
      <c r="P126" s="250" t="str">
        <f t="shared" si="3"/>
        <v>True</v>
      </c>
      <c r="Q126" s="250">
        <f t="shared" si="4"/>
        <v>15.07619203</v>
      </c>
      <c r="R126" s="250">
        <f t="shared" si="15"/>
        <v>5.939081173</v>
      </c>
      <c r="S126" s="250">
        <f t="shared" si="5"/>
        <v>0.2119719492</v>
      </c>
      <c r="T126" s="250">
        <f t="shared" si="6"/>
        <v>0.5697588107</v>
      </c>
      <c r="U126" s="250">
        <f t="shared" si="7"/>
        <v>10.8640955</v>
      </c>
      <c r="V126" s="368">
        <f t="shared" si="8"/>
        <v>31.84020281</v>
      </c>
      <c r="W126" s="250" t="str">
        <f t="shared" si="9"/>
        <v>False</v>
      </c>
      <c r="X126" s="269">
        <f t="shared" si="10"/>
        <v>0.4104252751</v>
      </c>
    </row>
    <row r="127" ht="12.75" customHeight="1">
      <c r="A127" s="270"/>
      <c r="B127" s="371"/>
      <c r="C127" s="371"/>
      <c r="D127" s="371"/>
      <c r="E127" s="371"/>
      <c r="F127" s="371"/>
      <c r="G127" s="371"/>
      <c r="H127" s="371"/>
      <c r="J127" s="250">
        <f t="shared" si="11"/>
        <v>82</v>
      </c>
      <c r="K127" s="250">
        <f t="shared" si="12"/>
        <v>3.666034042</v>
      </c>
      <c r="L127" s="250">
        <f t="shared" si="13"/>
        <v>138.0012405</v>
      </c>
      <c r="M127" s="250">
        <f t="shared" si="14"/>
        <v>131.4143754</v>
      </c>
      <c r="N127" s="250">
        <f t="shared" si="1"/>
        <v>18.5882333</v>
      </c>
      <c r="O127" s="250">
        <f t="shared" si="2"/>
        <v>15.13158031</v>
      </c>
      <c r="P127" s="250" t="str">
        <f t="shared" si="3"/>
        <v>True</v>
      </c>
      <c r="Q127" s="250">
        <f t="shared" si="4"/>
        <v>15.13158031</v>
      </c>
      <c r="R127" s="250">
        <f t="shared" si="15"/>
        <v>6.046561452</v>
      </c>
      <c r="S127" s="250">
        <f t="shared" si="5"/>
        <v>0.2139378026</v>
      </c>
      <c r="T127" s="250">
        <f t="shared" si="6"/>
        <v>0.574891192</v>
      </c>
      <c r="U127" s="250">
        <f t="shared" si="7"/>
        <v>11.06070437</v>
      </c>
      <c r="V127" s="368">
        <f t="shared" si="8"/>
        <v>32.03676955</v>
      </c>
      <c r="W127" s="250" t="str">
        <f t="shared" si="9"/>
        <v>False</v>
      </c>
      <c r="X127" s="269">
        <f t="shared" si="10"/>
        <v>0.4149670841</v>
      </c>
    </row>
    <row r="128" ht="12.75" customHeight="1">
      <c r="A128" s="266"/>
      <c r="J128" s="250">
        <f t="shared" si="11"/>
        <v>83</v>
      </c>
      <c r="K128" s="250">
        <f t="shared" si="12"/>
        <v>3.702489201</v>
      </c>
      <c r="L128" s="250">
        <f t="shared" si="13"/>
        <v>141.163426</v>
      </c>
      <c r="M128" s="250">
        <f t="shared" si="14"/>
        <v>134.4633057</v>
      </c>
      <c r="N128" s="250">
        <f t="shared" si="1"/>
        <v>18.71314809</v>
      </c>
      <c r="O128" s="250">
        <f t="shared" si="2"/>
        <v>15.18625477</v>
      </c>
      <c r="P128" s="250" t="str">
        <f t="shared" si="3"/>
        <v>True</v>
      </c>
      <c r="Q128" s="250">
        <f t="shared" si="4"/>
        <v>15.18625477</v>
      </c>
      <c r="R128" s="250">
        <f t="shared" si="15"/>
        <v>6.154564062</v>
      </c>
      <c r="S128" s="250">
        <f t="shared" si="5"/>
        <v>0.2158962008</v>
      </c>
      <c r="T128" s="250">
        <f t="shared" si="6"/>
        <v>0.5800027698</v>
      </c>
      <c r="U128" s="250">
        <f t="shared" si="7"/>
        <v>11.25826871</v>
      </c>
      <c r="V128" s="368">
        <f t="shared" si="8"/>
        <v>32.23199313</v>
      </c>
      <c r="W128" s="250" t="str">
        <f t="shared" si="9"/>
        <v>False</v>
      </c>
      <c r="X128" s="269">
        <f t="shared" si="10"/>
        <v>0.4194988776</v>
      </c>
    </row>
    <row r="129" ht="12.75" customHeight="1">
      <c r="A129" s="266"/>
      <c r="J129" s="250">
        <f t="shared" si="11"/>
        <v>84</v>
      </c>
      <c r="K129" s="250">
        <f t="shared" si="12"/>
        <v>3.738830058</v>
      </c>
      <c r="L129" s="250">
        <f t="shared" si="13"/>
        <v>144.3566998</v>
      </c>
      <c r="M129" s="250">
        <f t="shared" si="14"/>
        <v>137.5428267</v>
      </c>
      <c r="N129" s="250">
        <f t="shared" si="1"/>
        <v>18.83729687</v>
      </c>
      <c r="O129" s="250">
        <f t="shared" si="2"/>
        <v>15.24023352</v>
      </c>
      <c r="P129" s="250" t="str">
        <f t="shared" si="3"/>
        <v>True</v>
      </c>
      <c r="Q129" s="250">
        <f t="shared" si="4"/>
        <v>15.24023352</v>
      </c>
      <c r="R129" s="250">
        <f t="shared" si="15"/>
        <v>6.263084712</v>
      </c>
      <c r="S129" s="250">
        <f t="shared" si="5"/>
        <v>0.2178472652</v>
      </c>
      <c r="T129" s="250">
        <f t="shared" si="6"/>
        <v>0.5850938891</v>
      </c>
      <c r="U129" s="250">
        <f t="shared" si="7"/>
        <v>11.45678068</v>
      </c>
      <c r="V129" s="368">
        <f t="shared" si="8"/>
        <v>32.4258996</v>
      </c>
      <c r="W129" s="250" t="str">
        <f t="shared" si="9"/>
        <v>False</v>
      </c>
      <c r="X129" s="269">
        <f t="shared" si="10"/>
        <v>0.4240208031</v>
      </c>
    </row>
    <row r="130" ht="12.75" customHeight="1">
      <c r="A130" s="266"/>
      <c r="I130" s="371"/>
      <c r="J130" s="371">
        <f t="shared" si="11"/>
        <v>85</v>
      </c>
      <c r="K130" s="250">
        <f t="shared" si="12"/>
        <v>3.775058399</v>
      </c>
      <c r="L130" s="250">
        <f t="shared" si="13"/>
        <v>147.5809698</v>
      </c>
      <c r="M130" s="250">
        <f t="shared" si="14"/>
        <v>140.6528503</v>
      </c>
      <c r="N130" s="250">
        <f t="shared" si="1"/>
        <v>18.96069383</v>
      </c>
      <c r="O130" s="250">
        <f t="shared" si="2"/>
        <v>15.29353401</v>
      </c>
      <c r="P130" s="250" t="str">
        <f t="shared" si="3"/>
        <v>True</v>
      </c>
      <c r="Q130" s="250">
        <f t="shared" si="4"/>
        <v>15.29353401</v>
      </c>
      <c r="R130" s="250">
        <f t="shared" si="15"/>
        <v>6.372119205</v>
      </c>
      <c r="S130" s="250">
        <f t="shared" si="5"/>
        <v>0.2197911141</v>
      </c>
      <c r="T130" s="250">
        <f t="shared" si="6"/>
        <v>0.5901648848</v>
      </c>
      <c r="U130" s="250">
        <f t="shared" si="7"/>
        <v>11.6562326</v>
      </c>
      <c r="V130" s="368">
        <f t="shared" si="8"/>
        <v>32.61851418</v>
      </c>
      <c r="W130" s="250" t="str">
        <f t="shared" si="9"/>
        <v>False</v>
      </c>
      <c r="X130" s="269">
        <f t="shared" si="10"/>
        <v>0.4285330044</v>
      </c>
    </row>
    <row r="131" ht="12.75" customHeight="1">
      <c r="A131" s="266"/>
      <c r="J131" s="250">
        <f t="shared" si="11"/>
        <v>86</v>
      </c>
      <c r="K131" s="250">
        <f t="shared" si="12"/>
        <v>3.811175957</v>
      </c>
      <c r="L131" s="250">
        <f t="shared" si="13"/>
        <v>150.8361454</v>
      </c>
      <c r="M131" s="250">
        <f t="shared" si="14"/>
        <v>143.7932895</v>
      </c>
      <c r="N131" s="250">
        <f t="shared" si="1"/>
        <v>19.08335274</v>
      </c>
      <c r="O131" s="250">
        <f t="shared" si="2"/>
        <v>15.34617303</v>
      </c>
      <c r="P131" s="250" t="str">
        <f t="shared" si="3"/>
        <v>True</v>
      </c>
      <c r="Q131" s="250">
        <f t="shared" si="4"/>
        <v>15.34617303</v>
      </c>
      <c r="R131" s="250">
        <f t="shared" si="15"/>
        <v>6.481663426</v>
      </c>
      <c r="S131" s="250">
        <f t="shared" si="5"/>
        <v>0.2217278622</v>
      </c>
      <c r="T131" s="250">
        <f t="shared" si="6"/>
        <v>0.5952160824</v>
      </c>
      <c r="U131" s="250">
        <f t="shared" si="7"/>
        <v>11.85661695</v>
      </c>
      <c r="V131" s="368">
        <f t="shared" si="8"/>
        <v>32.80986129</v>
      </c>
      <c r="W131" s="250" t="str">
        <f t="shared" si="9"/>
        <v>False</v>
      </c>
      <c r="X131" s="269">
        <f t="shared" si="10"/>
        <v>0.4330356213</v>
      </c>
    </row>
    <row r="132" ht="12.75" customHeight="1">
      <c r="A132" s="270"/>
      <c r="B132" s="371"/>
      <c r="C132" s="371"/>
      <c r="D132" s="371"/>
      <c r="E132" s="371"/>
      <c r="F132" s="371"/>
      <c r="G132" s="371"/>
      <c r="H132" s="371"/>
      <c r="J132" s="250">
        <f t="shared" si="11"/>
        <v>87</v>
      </c>
      <c r="K132" s="250">
        <f t="shared" si="12"/>
        <v>3.847184423</v>
      </c>
      <c r="L132" s="250">
        <f t="shared" si="13"/>
        <v>154.1221373</v>
      </c>
      <c r="M132" s="250">
        <f t="shared" si="14"/>
        <v>146.9640588</v>
      </c>
      <c r="N132" s="250">
        <f t="shared" si="1"/>
        <v>19.20528694</v>
      </c>
      <c r="O132" s="250">
        <f t="shared" si="2"/>
        <v>15.39816676</v>
      </c>
      <c r="P132" s="250" t="str">
        <f t="shared" si="3"/>
        <v>True</v>
      </c>
      <c r="Q132" s="250">
        <f t="shared" si="4"/>
        <v>15.39816676</v>
      </c>
      <c r="R132" s="250">
        <f t="shared" si="15"/>
        <v>6.591713346</v>
      </c>
      <c r="S132" s="250">
        <f t="shared" si="5"/>
        <v>0.2236576212</v>
      </c>
      <c r="T132" s="250">
        <f t="shared" si="6"/>
        <v>0.6002477983</v>
      </c>
      <c r="U132" s="250">
        <f t="shared" si="7"/>
        <v>12.05792634</v>
      </c>
      <c r="V132" s="368">
        <f t="shared" si="8"/>
        <v>32.99996462</v>
      </c>
      <c r="W132" s="250" t="str">
        <f t="shared" si="9"/>
        <v>False</v>
      </c>
      <c r="X132" s="269">
        <f t="shared" si="10"/>
        <v>0.4375287901</v>
      </c>
    </row>
    <row r="133" ht="12.75" customHeight="1">
      <c r="A133" s="266"/>
      <c r="J133" s="250">
        <f t="shared" si="11"/>
        <v>88</v>
      </c>
      <c r="K133" s="250">
        <f t="shared" si="12"/>
        <v>3.883085438</v>
      </c>
      <c r="L133" s="250">
        <f t="shared" si="13"/>
        <v>157.4388576</v>
      </c>
      <c r="M133" s="250">
        <f t="shared" si="14"/>
        <v>150.1650741</v>
      </c>
      <c r="N133" s="250">
        <f t="shared" si="1"/>
        <v>19.32650938</v>
      </c>
      <c r="O133" s="250">
        <f t="shared" si="2"/>
        <v>15.4495308</v>
      </c>
      <c r="P133" s="250" t="str">
        <f t="shared" si="3"/>
        <v>True</v>
      </c>
      <c r="Q133" s="250">
        <f t="shared" si="4"/>
        <v>15.4495308</v>
      </c>
      <c r="R133" s="250">
        <f t="shared" si="15"/>
        <v>6.702265016</v>
      </c>
      <c r="S133" s="250">
        <f t="shared" si="5"/>
        <v>0.2255804996</v>
      </c>
      <c r="T133" s="250">
        <f t="shared" si="6"/>
        <v>0.60526034</v>
      </c>
      <c r="U133" s="250">
        <f t="shared" si="7"/>
        <v>12.26015357</v>
      </c>
      <c r="V133" s="368">
        <f t="shared" si="8"/>
        <v>33.18884713</v>
      </c>
      <c r="W133" s="250" t="str">
        <f t="shared" si="9"/>
        <v>False</v>
      </c>
      <c r="X133" s="269">
        <f t="shared" si="10"/>
        <v>0.4420126435</v>
      </c>
    </row>
    <row r="134" ht="12.75" customHeight="1">
      <c r="A134" s="266"/>
      <c r="J134" s="250">
        <f t="shared" si="11"/>
        <v>89</v>
      </c>
      <c r="K134" s="250">
        <f t="shared" si="12"/>
        <v>3.918880601</v>
      </c>
      <c r="L134" s="250">
        <f t="shared" si="13"/>
        <v>160.7862197</v>
      </c>
      <c r="M134" s="250">
        <f t="shared" si="14"/>
        <v>153.3962522</v>
      </c>
      <c r="N134" s="250">
        <f t="shared" si="1"/>
        <v>19.44703264</v>
      </c>
      <c r="O134" s="250">
        <f t="shared" si="2"/>
        <v>15.50028017</v>
      </c>
      <c r="P134" s="250" t="str">
        <f t="shared" si="3"/>
        <v>True</v>
      </c>
      <c r="Q134" s="250">
        <f t="shared" si="4"/>
        <v>15.50028017</v>
      </c>
      <c r="R134" s="250">
        <f t="shared" si="15"/>
        <v>6.813314566</v>
      </c>
      <c r="S134" s="250">
        <f t="shared" si="5"/>
        <v>0.2274966031</v>
      </c>
      <c r="T134" s="250">
        <f t="shared" si="6"/>
        <v>0.6102540067</v>
      </c>
      <c r="U134" s="250">
        <f t="shared" si="7"/>
        <v>12.46329154</v>
      </c>
      <c r="V134" s="368">
        <f t="shared" si="8"/>
        <v>33.37653108</v>
      </c>
      <c r="W134" s="250" t="str">
        <f t="shared" si="9"/>
        <v>False</v>
      </c>
      <c r="X134" s="269">
        <f t="shared" si="10"/>
        <v>0.4464873107</v>
      </c>
    </row>
    <row r="135" ht="12.75" customHeight="1">
      <c r="A135" s="266"/>
      <c r="I135" s="371"/>
      <c r="J135" s="371">
        <f t="shared" si="11"/>
        <v>90</v>
      </c>
      <c r="K135" s="250">
        <f t="shared" si="12"/>
        <v>3.954571468</v>
      </c>
      <c r="L135" s="250">
        <f t="shared" si="13"/>
        <v>164.1641382</v>
      </c>
      <c r="M135" s="250">
        <f t="shared" si="14"/>
        <v>156.6575114</v>
      </c>
      <c r="N135" s="250">
        <f t="shared" si="1"/>
        <v>19.56686889</v>
      </c>
      <c r="O135" s="250">
        <f t="shared" si="2"/>
        <v>15.55042938</v>
      </c>
      <c r="P135" s="250" t="str">
        <f t="shared" si="3"/>
        <v>True</v>
      </c>
      <c r="Q135" s="250">
        <f t="shared" si="4"/>
        <v>15.55042938</v>
      </c>
      <c r="R135" s="250">
        <f t="shared" si="15"/>
        <v>6.924858201</v>
      </c>
      <c r="S135" s="250">
        <f t="shared" si="5"/>
        <v>0.2294060343</v>
      </c>
      <c r="T135" s="250">
        <f t="shared" si="6"/>
        <v>0.6152290894</v>
      </c>
      <c r="U135" s="250">
        <f t="shared" si="7"/>
        <v>12.66733332</v>
      </c>
      <c r="V135" s="368">
        <f t="shared" si="8"/>
        <v>33.56303807</v>
      </c>
      <c r="W135" s="250" t="str">
        <f t="shared" si="9"/>
        <v>False</v>
      </c>
      <c r="X135" s="269">
        <f t="shared" si="10"/>
        <v>0.4509529176</v>
      </c>
    </row>
    <row r="136" ht="12.75" customHeight="1">
      <c r="A136" s="266"/>
      <c r="J136" s="250">
        <f t="shared" si="11"/>
        <v>91</v>
      </c>
      <c r="K136" s="250">
        <f t="shared" si="12"/>
        <v>3.990159555</v>
      </c>
      <c r="L136" s="250">
        <f t="shared" si="13"/>
        <v>167.5725291</v>
      </c>
      <c r="M136" s="250">
        <f t="shared" si="14"/>
        <v>159.9487709</v>
      </c>
      <c r="N136" s="250">
        <f t="shared" si="1"/>
        <v>19.68603001</v>
      </c>
      <c r="O136" s="250">
        <f t="shared" si="2"/>
        <v>15.59999244</v>
      </c>
      <c r="P136" s="250" t="str">
        <f t="shared" si="3"/>
        <v>True</v>
      </c>
      <c r="Q136" s="250">
        <f t="shared" si="4"/>
        <v>15.59999244</v>
      </c>
      <c r="R136" s="250">
        <f t="shared" si="15"/>
        <v>7.0368922</v>
      </c>
      <c r="S136" s="250">
        <f t="shared" si="5"/>
        <v>0.2313088934</v>
      </c>
      <c r="T136" s="250">
        <f t="shared" si="6"/>
        <v>0.6201858714</v>
      </c>
      <c r="U136" s="250">
        <f t="shared" si="7"/>
        <v>12.8722721</v>
      </c>
      <c r="V136" s="368">
        <f t="shared" si="8"/>
        <v>33.74838909</v>
      </c>
      <c r="W136" s="250" t="str">
        <f t="shared" si="9"/>
        <v>False</v>
      </c>
      <c r="X136" s="269">
        <f t="shared" si="10"/>
        <v>0.4554095873</v>
      </c>
    </row>
    <row r="137" ht="12.75" customHeight="1">
      <c r="A137" s="270"/>
      <c r="B137" s="371"/>
      <c r="C137" s="371"/>
      <c r="D137" s="371"/>
      <c r="E137" s="371"/>
      <c r="F137" s="371"/>
      <c r="G137" s="371"/>
      <c r="H137" s="371"/>
      <c r="J137" s="250">
        <f t="shared" si="11"/>
        <v>92</v>
      </c>
      <c r="K137" s="250">
        <f t="shared" si="12"/>
        <v>4.025646338</v>
      </c>
      <c r="L137" s="250">
        <f t="shared" si="13"/>
        <v>171.0113095</v>
      </c>
      <c r="M137" s="250">
        <f t="shared" si="14"/>
        <v>163.2699514</v>
      </c>
      <c r="N137" s="250">
        <f t="shared" si="1"/>
        <v>19.80452749</v>
      </c>
      <c r="O137" s="250">
        <f t="shared" si="2"/>
        <v>15.64898284</v>
      </c>
      <c r="P137" s="250" t="str">
        <f t="shared" si="3"/>
        <v>True</v>
      </c>
      <c r="Q137" s="250">
        <f t="shared" si="4"/>
        <v>15.64898284</v>
      </c>
      <c r="R137" s="250">
        <f t="shared" si="15"/>
        <v>7.149412914</v>
      </c>
      <c r="S137" s="250">
        <f t="shared" si="5"/>
        <v>0.2332052778</v>
      </c>
      <c r="T137" s="250">
        <f t="shared" si="6"/>
        <v>0.6251246285</v>
      </c>
      <c r="U137" s="250">
        <f t="shared" si="7"/>
        <v>13.07810121</v>
      </c>
      <c r="V137" s="368">
        <f t="shared" si="8"/>
        <v>33.93260448</v>
      </c>
      <c r="W137" s="250" t="str">
        <f t="shared" si="9"/>
        <v>False</v>
      </c>
      <c r="X137" s="269">
        <f t="shared" si="10"/>
        <v>0.4598574394</v>
      </c>
    </row>
    <row r="138" ht="12.75" customHeight="1">
      <c r="A138" s="266"/>
      <c r="J138" s="250">
        <f t="shared" si="11"/>
        <v>93</v>
      </c>
      <c r="K138" s="250">
        <f t="shared" si="12"/>
        <v>4.061033256</v>
      </c>
      <c r="L138" s="250">
        <f t="shared" si="13"/>
        <v>174.4803976</v>
      </c>
      <c r="M138" s="250">
        <f t="shared" si="14"/>
        <v>166.6209743</v>
      </c>
      <c r="N138" s="250">
        <f t="shared" si="1"/>
        <v>19.92237252</v>
      </c>
      <c r="O138" s="250">
        <f t="shared" si="2"/>
        <v>15.69741366</v>
      </c>
      <c r="P138" s="250" t="str">
        <f t="shared" si="3"/>
        <v>True</v>
      </c>
      <c r="Q138" s="250">
        <f t="shared" si="4"/>
        <v>15.69741366</v>
      </c>
      <c r="R138" s="250">
        <f t="shared" si="15"/>
        <v>7.262416761</v>
      </c>
      <c r="S138" s="250">
        <f t="shared" si="5"/>
        <v>0.2350952824</v>
      </c>
      <c r="T138" s="250">
        <f t="shared" si="6"/>
        <v>0.6300456293</v>
      </c>
      <c r="U138" s="250">
        <f t="shared" si="7"/>
        <v>13.2848141</v>
      </c>
      <c r="V138" s="368">
        <f t="shared" si="8"/>
        <v>34.11570403</v>
      </c>
      <c r="W138" s="250" t="str">
        <f t="shared" si="9"/>
        <v>False</v>
      </c>
      <c r="X138" s="269">
        <f t="shared" si="10"/>
        <v>0.4642965908</v>
      </c>
    </row>
    <row r="139" ht="12.75" customHeight="1">
      <c r="A139" s="266"/>
      <c r="J139" s="250">
        <f t="shared" si="11"/>
        <v>94</v>
      </c>
      <c r="K139" s="250">
        <f t="shared" si="12"/>
        <v>4.096321711</v>
      </c>
      <c r="L139" s="250">
        <f t="shared" si="13"/>
        <v>177.9797128</v>
      </c>
      <c r="M139" s="250">
        <f t="shared" si="14"/>
        <v>170.0017624</v>
      </c>
      <c r="N139" s="250">
        <f t="shared" si="1"/>
        <v>20.03957598</v>
      </c>
      <c r="O139" s="250">
        <f t="shared" si="2"/>
        <v>15.74529749</v>
      </c>
      <c r="P139" s="250" t="str">
        <f t="shared" si="3"/>
        <v>True</v>
      </c>
      <c r="Q139" s="250">
        <f t="shared" si="4"/>
        <v>15.74529749</v>
      </c>
      <c r="R139" s="250">
        <f t="shared" si="15"/>
        <v>7.375900229</v>
      </c>
      <c r="S139" s="250">
        <f t="shared" si="5"/>
        <v>0.2369789996</v>
      </c>
      <c r="T139" s="250">
        <f t="shared" si="6"/>
        <v>0.6349491352</v>
      </c>
      <c r="U139" s="250">
        <f t="shared" si="7"/>
        <v>13.49240433</v>
      </c>
      <c r="V139" s="368">
        <f t="shared" si="8"/>
        <v>34.29770695</v>
      </c>
      <c r="W139" s="250" t="str">
        <f t="shared" si="9"/>
        <v>False</v>
      </c>
      <c r="X139" s="269">
        <f t="shared" si="10"/>
        <v>0.4687271556</v>
      </c>
    </row>
    <row r="140" ht="12.75" customHeight="1">
      <c r="A140" s="266"/>
      <c r="I140" s="371"/>
      <c r="J140" s="371">
        <f t="shared" si="11"/>
        <v>95</v>
      </c>
      <c r="K140" s="250">
        <f t="shared" si="12"/>
        <v>4.131513071</v>
      </c>
      <c r="L140" s="250">
        <f t="shared" si="13"/>
        <v>181.5091757</v>
      </c>
      <c r="M140" s="250">
        <f t="shared" si="14"/>
        <v>173.4122395</v>
      </c>
      <c r="N140" s="250">
        <f t="shared" si="1"/>
        <v>20.15614844</v>
      </c>
      <c r="O140" s="250">
        <f t="shared" si="2"/>
        <v>15.79264654</v>
      </c>
      <c r="P140" s="250" t="str">
        <f t="shared" si="3"/>
        <v>True</v>
      </c>
      <c r="Q140" s="250">
        <f t="shared" si="4"/>
        <v>15.79264654</v>
      </c>
      <c r="R140" s="250">
        <f t="shared" si="15"/>
        <v>7.489859867</v>
      </c>
      <c r="S140" s="250">
        <f t="shared" si="5"/>
        <v>0.2388565196</v>
      </c>
      <c r="T140" s="250">
        <f t="shared" si="6"/>
        <v>0.6398354013</v>
      </c>
      <c r="U140" s="250">
        <f t="shared" si="7"/>
        <v>13.70086559</v>
      </c>
      <c r="V140" s="368">
        <f t="shared" si="8"/>
        <v>34.47863191</v>
      </c>
      <c r="W140" s="250" t="str">
        <f t="shared" si="9"/>
        <v>False</v>
      </c>
      <c r="X140" s="269">
        <f t="shared" si="10"/>
        <v>0.473149245</v>
      </c>
    </row>
    <row r="141" ht="12.75" customHeight="1">
      <c r="A141" s="266"/>
      <c r="J141" s="250">
        <f t="shared" si="11"/>
        <v>96</v>
      </c>
      <c r="K141" s="250">
        <f t="shared" si="12"/>
        <v>4.166608669</v>
      </c>
      <c r="L141" s="250">
        <f t="shared" si="13"/>
        <v>185.068708</v>
      </c>
      <c r="M141" s="250">
        <f t="shared" si="14"/>
        <v>176.8523302</v>
      </c>
      <c r="N141" s="250">
        <f t="shared" si="1"/>
        <v>20.27210018</v>
      </c>
      <c r="O141" s="250">
        <f t="shared" si="2"/>
        <v>15.83947258</v>
      </c>
      <c r="P141" s="250" t="str">
        <f t="shared" si="3"/>
        <v>True</v>
      </c>
      <c r="Q141" s="250">
        <f t="shared" si="4"/>
        <v>15.83947258</v>
      </c>
      <c r="R141" s="250">
        <f t="shared" si="15"/>
        <v>7.604292291</v>
      </c>
      <c r="S141" s="250">
        <f t="shared" si="5"/>
        <v>0.2407279303</v>
      </c>
      <c r="T141" s="250">
        <f t="shared" si="6"/>
        <v>0.644704676</v>
      </c>
      <c r="U141" s="250">
        <f t="shared" si="7"/>
        <v>13.91019171</v>
      </c>
      <c r="V141" s="368">
        <f t="shared" si="8"/>
        <v>34.65849706</v>
      </c>
      <c r="W141" s="250" t="str">
        <f t="shared" si="9"/>
        <v>False</v>
      </c>
      <c r="X141" s="269">
        <f t="shared" si="10"/>
        <v>0.4775629678</v>
      </c>
    </row>
    <row r="142" ht="12.75" customHeight="1">
      <c r="A142" s="270"/>
      <c r="B142" s="371"/>
      <c r="C142" s="371"/>
      <c r="D142" s="371"/>
      <c r="E142" s="371"/>
      <c r="F142" s="371"/>
      <c r="G142" s="371"/>
      <c r="H142" s="371"/>
      <c r="J142" s="250">
        <f t="shared" si="11"/>
        <v>97</v>
      </c>
      <c r="K142" s="250">
        <f t="shared" si="12"/>
        <v>4.201609806</v>
      </c>
      <c r="L142" s="250">
        <f t="shared" si="13"/>
        <v>188.6582323</v>
      </c>
      <c r="M142" s="250">
        <f t="shared" si="14"/>
        <v>180.3219604</v>
      </c>
      <c r="N142" s="250">
        <f t="shared" si="1"/>
        <v>20.38744123</v>
      </c>
      <c r="O142" s="250">
        <f t="shared" si="2"/>
        <v>15.88578703</v>
      </c>
      <c r="P142" s="250" t="str">
        <f t="shared" si="3"/>
        <v>True</v>
      </c>
      <c r="Q142" s="250">
        <f t="shared" si="4"/>
        <v>15.88578703</v>
      </c>
      <c r="R142" s="250">
        <f t="shared" si="15"/>
        <v>7.719194176</v>
      </c>
      <c r="S142" s="250">
        <f t="shared" si="5"/>
        <v>0.2425933174</v>
      </c>
      <c r="T142" s="250">
        <f t="shared" si="6"/>
        <v>0.6495572016</v>
      </c>
      <c r="U142" s="250">
        <f t="shared" si="7"/>
        <v>14.12037659</v>
      </c>
      <c r="V142" s="368">
        <f t="shared" si="8"/>
        <v>34.83732007</v>
      </c>
      <c r="W142" s="250" t="str">
        <f t="shared" si="9"/>
        <v>False</v>
      </c>
      <c r="X142" s="269">
        <f t="shared" si="10"/>
        <v>0.48196843</v>
      </c>
    </row>
    <row r="143" ht="12.75" customHeight="1">
      <c r="A143" s="266"/>
      <c r="J143" s="250">
        <f t="shared" si="11"/>
        <v>98</v>
      </c>
      <c r="K143" s="250">
        <f t="shared" si="12"/>
        <v>4.236517752</v>
      </c>
      <c r="L143" s="250">
        <f t="shared" si="13"/>
        <v>192.2776724</v>
      </c>
      <c r="M143" s="250">
        <f t="shared" si="14"/>
        <v>183.8210569</v>
      </c>
      <c r="N143" s="250">
        <f t="shared" si="1"/>
        <v>20.50218131</v>
      </c>
      <c r="O143" s="250">
        <f t="shared" si="2"/>
        <v>15.93160091</v>
      </c>
      <c r="P143" s="250" t="str">
        <f t="shared" si="3"/>
        <v>True</v>
      </c>
      <c r="Q143" s="250">
        <f t="shared" si="4"/>
        <v>15.93160091</v>
      </c>
      <c r="R143" s="250">
        <f t="shared" si="15"/>
        <v>7.834562257</v>
      </c>
      <c r="S143" s="250">
        <f t="shared" si="5"/>
        <v>0.2444527644</v>
      </c>
      <c r="T143" s="250">
        <f t="shared" si="6"/>
        <v>0.6543932143</v>
      </c>
      <c r="U143" s="250">
        <f t="shared" si="7"/>
        <v>14.33141426</v>
      </c>
      <c r="V143" s="368">
        <f t="shared" si="8"/>
        <v>35.0151181</v>
      </c>
      <c r="W143" s="250" t="str">
        <f t="shared" si="9"/>
        <v>False</v>
      </c>
      <c r="X143" s="269">
        <f t="shared" si="10"/>
        <v>0.4863657354</v>
      </c>
    </row>
    <row r="144" ht="12.75" customHeight="1">
      <c r="A144" s="266"/>
      <c r="J144" s="250">
        <f t="shared" si="11"/>
        <v>99</v>
      </c>
      <c r="K144" s="250">
        <f t="shared" si="12"/>
        <v>4.271333746</v>
      </c>
      <c r="L144" s="250">
        <f t="shared" si="13"/>
        <v>195.9269529</v>
      </c>
      <c r="M144" s="250">
        <f t="shared" si="14"/>
        <v>187.3495474</v>
      </c>
      <c r="N144" s="250">
        <f t="shared" si="1"/>
        <v>20.61632992</v>
      </c>
      <c r="O144" s="250">
        <f t="shared" si="2"/>
        <v>15.97692492</v>
      </c>
      <c r="P144" s="250" t="str">
        <f t="shared" si="3"/>
        <v>True</v>
      </c>
      <c r="Q144" s="250">
        <f t="shared" si="4"/>
        <v>15.97692492</v>
      </c>
      <c r="R144" s="250">
        <f t="shared" si="15"/>
        <v>7.950393326</v>
      </c>
      <c r="S144" s="250">
        <f t="shared" si="5"/>
        <v>0.2463063529</v>
      </c>
      <c r="T144" s="250">
        <f t="shared" si="6"/>
        <v>0.6592129445</v>
      </c>
      <c r="U144" s="250">
        <f t="shared" si="7"/>
        <v>14.54329885</v>
      </c>
      <c r="V144" s="368">
        <f t="shared" si="8"/>
        <v>35.19190787</v>
      </c>
      <c r="W144" s="250" t="str">
        <f t="shared" si="9"/>
        <v>False</v>
      </c>
      <c r="X144" s="269">
        <f t="shared" si="10"/>
        <v>0.4907549851</v>
      </c>
    </row>
    <row r="145" ht="12.75" customHeight="1">
      <c r="A145" s="266"/>
      <c r="J145" s="250">
        <f t="shared" si="11"/>
        <v>100</v>
      </c>
      <c r="K145" s="250">
        <f>species19!$C$29*(R144^species19!$C$30)*U144</f>
        <v>-6.656467883</v>
      </c>
      <c r="L145" s="250">
        <f t="shared" si="13"/>
        <v>188.6434728</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0.7</v>
      </c>
      <c r="E3" s="276">
        <v>0.8</v>
      </c>
      <c r="F3" s="277">
        <v>0.8637</v>
      </c>
      <c r="G3" s="277">
        <v>0.724</v>
      </c>
      <c r="H3" s="277" t="s">
        <v>2311</v>
      </c>
      <c r="X3" s="269"/>
    </row>
    <row r="4" ht="12.75" customHeight="1">
      <c r="A4" s="273"/>
      <c r="B4" s="278" t="s">
        <v>2312</v>
      </c>
      <c r="C4" s="373">
        <v>1.03728171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374">
        <v>0.1164</v>
      </c>
      <c r="E7" s="276">
        <v>0.04</v>
      </c>
      <c r="F7" s="277">
        <v>0.1164</v>
      </c>
      <c r="G7" s="277">
        <v>0.2902</v>
      </c>
      <c r="H7" s="277" t="s">
        <v>2311</v>
      </c>
      <c r="X7" s="269"/>
    </row>
    <row r="8" ht="12.75" customHeight="1">
      <c r="A8" s="289"/>
      <c r="B8" s="290" t="s">
        <v>2315</v>
      </c>
      <c r="C8" s="374">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375">
        <v>0.15</v>
      </c>
      <c r="E11" s="276">
        <v>0.25</v>
      </c>
      <c r="F11" s="277">
        <v>0.15</v>
      </c>
      <c r="G11" s="277">
        <v>0.55</v>
      </c>
      <c r="H11" s="277" t="s">
        <v>2311</v>
      </c>
      <c r="X11" s="269"/>
    </row>
    <row r="12" ht="12.75" customHeight="1">
      <c r="A12" s="295"/>
      <c r="B12" s="296" t="s">
        <v>2318</v>
      </c>
      <c r="C12" s="375">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76">
        <v>0.02794261</v>
      </c>
      <c r="E15" s="276">
        <v>0.03</v>
      </c>
      <c r="F15" s="277">
        <v>0.0265</v>
      </c>
      <c r="G15" s="277">
        <v>0.0303</v>
      </c>
      <c r="H15" s="277" t="s">
        <v>2311</v>
      </c>
      <c r="X15" s="269"/>
    </row>
    <row r="16" ht="12.75" customHeight="1">
      <c r="A16" s="266"/>
      <c r="B16" s="302" t="s">
        <v>153</v>
      </c>
      <c r="C16" s="377">
        <v>0.38795473</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77.22465</v>
      </c>
      <c r="D19" s="250"/>
      <c r="E19" s="276">
        <v>100.0</v>
      </c>
      <c r="F19" s="277">
        <v>160.81198</v>
      </c>
      <c r="G19" s="277">
        <v>80.2588695</v>
      </c>
      <c r="H19" s="277" t="s">
        <v>2311</v>
      </c>
      <c r="X19" s="269"/>
    </row>
    <row r="20" ht="12.75" customHeight="1">
      <c r="A20" s="306"/>
      <c r="B20" s="307" t="s">
        <v>158</v>
      </c>
      <c r="C20" s="308">
        <v>0.803966</v>
      </c>
      <c r="E20" s="276">
        <v>1.0</v>
      </c>
      <c r="F20" s="277">
        <v>1.0964662</v>
      </c>
      <c r="G20" s="277">
        <v>0.92930453</v>
      </c>
      <c r="H20" s="277">
        <v>0.6667</v>
      </c>
      <c r="X20" s="269"/>
    </row>
    <row r="21" ht="12.75" customHeight="1">
      <c r="A21" s="266"/>
      <c r="B21" s="309" t="s">
        <v>160</v>
      </c>
      <c r="C21" s="378">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species'!AL27</f>
        <v>32</v>
      </c>
      <c r="E24" s="276" t="s">
        <v>2324</v>
      </c>
      <c r="F24" s="277">
        <v>31.464273</v>
      </c>
      <c r="G24" s="277">
        <v>30.112785</v>
      </c>
      <c r="H24" s="277" t="s">
        <v>2311</v>
      </c>
      <c r="X24" s="269"/>
    </row>
    <row r="25" ht="12.75" customHeight="1">
      <c r="A25" s="266"/>
      <c r="B25" s="314" t="s">
        <v>170</v>
      </c>
      <c r="C25" s="315">
        <v>8.6</v>
      </c>
      <c r="E25" s="276">
        <v>15.0</v>
      </c>
      <c r="F25" s="277">
        <v>8.5</v>
      </c>
      <c r="G25" s="277">
        <v>8.9</v>
      </c>
      <c r="H25" s="277" t="s">
        <v>2311</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1.05</v>
      </c>
      <c r="D28" s="250"/>
      <c r="E28" s="276">
        <v>1.5</v>
      </c>
      <c r="F28" s="277">
        <v>1.5056</v>
      </c>
      <c r="G28" s="277">
        <v>0.58408</v>
      </c>
      <c r="H28" s="277" t="s">
        <v>2311</v>
      </c>
      <c r="X28" s="269"/>
    </row>
    <row r="29" ht="12.75" customHeight="1">
      <c r="A29" s="266"/>
      <c r="B29" s="318" t="s">
        <v>133</v>
      </c>
      <c r="C29" s="319">
        <v>-0.44834</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species'!AL10</f>
        <v>0.0000026</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0.1850416464</v>
      </c>
      <c r="E35" s="276"/>
      <c r="F35" s="277"/>
      <c r="G35" s="277"/>
      <c r="H35" s="277"/>
      <c r="X35" s="269"/>
    </row>
    <row r="36" ht="12.75" customHeight="1">
      <c r="A36" s="330" t="s">
        <v>117</v>
      </c>
      <c r="B36" s="338"/>
      <c r="C36" s="339">
        <f>C31/C35</f>
        <v>0.00001405089098</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9">
        <v>923.43</v>
      </c>
      <c r="E38" s="276" t="s">
        <v>2337</v>
      </c>
      <c r="F38" s="277">
        <v>500.0</v>
      </c>
      <c r="G38" s="277">
        <v>923.43</v>
      </c>
      <c r="H38" s="277" t="s">
        <v>2311</v>
      </c>
      <c r="X38" s="269"/>
    </row>
    <row r="39" ht="12.75" customHeight="1">
      <c r="A39" s="347" t="s">
        <v>2338</v>
      </c>
      <c r="B39" s="348"/>
      <c r="C39" s="349">
        <f>'All species'!AL5</f>
        <v>675</v>
      </c>
      <c r="E39" s="276" t="s">
        <v>2324</v>
      </c>
      <c r="F39" s="277">
        <v>995.76</v>
      </c>
      <c r="G39" s="277">
        <v>764.3</v>
      </c>
      <c r="H39" s="277"/>
      <c r="X39" s="269"/>
    </row>
    <row r="40" ht="12.75" customHeight="1">
      <c r="A40" s="350" t="s">
        <v>2339</v>
      </c>
      <c r="B40" s="351"/>
      <c r="C40" s="352">
        <f>C39/2</f>
        <v>337.5</v>
      </c>
      <c r="E40" s="353" t="s">
        <v>2340</v>
      </c>
      <c r="F40" s="277"/>
      <c r="G40" s="277"/>
      <c r="H40" s="277"/>
      <c r="J40" s="354" t="s">
        <v>2341</v>
      </c>
      <c r="K40" s="355">
        <f t="array" ref="K40">INDEX(J:J,MATCH("True",P:P,0))</f>
        <v>20</v>
      </c>
      <c r="L40" s="356">
        <f>'All species'!AL30</f>
        <v>20</v>
      </c>
      <c r="X40" s="269"/>
    </row>
    <row r="41" ht="12.75" customHeight="1">
      <c r="A41" s="382" t="s">
        <v>2342</v>
      </c>
      <c r="B41" s="351"/>
      <c r="C41" s="352">
        <f>'All species'!AL6</f>
        <v>12</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9">
        <v>2.96E-4</v>
      </c>
      <c r="E42" s="276"/>
      <c r="F42" s="277">
        <v>2.96E-4</v>
      </c>
      <c r="G42" s="277">
        <v>2.96E-4</v>
      </c>
      <c r="H42" s="277" t="s">
        <v>2311</v>
      </c>
      <c r="X42" s="269"/>
    </row>
    <row r="43" ht="12.75" customHeight="1">
      <c r="A43" s="266"/>
      <c r="B43" s="298"/>
      <c r="C43" s="299"/>
      <c r="E43" s="276"/>
      <c r="F43" s="277"/>
      <c r="G43" s="361"/>
      <c r="H43" s="277"/>
      <c r="X43" s="269"/>
    </row>
    <row r="44" ht="12.75" customHeight="1">
      <c r="A44" s="266" t="s">
        <v>2345</v>
      </c>
      <c r="B44" s="340"/>
      <c r="C44" s="386">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0.0000026</v>
      </c>
      <c r="L45" s="250">
        <f>K45</f>
        <v>0.0000026</v>
      </c>
      <c r="M45" s="250">
        <f>L45*C44</f>
        <v>0.000002574</v>
      </c>
      <c r="N45" s="250">
        <f t="shared" ref="N45:N144" si="1">($C$19*(S45^$C$20))-$C$21</f>
        <v>0.07857108295</v>
      </c>
      <c r="O45" s="250">
        <f t="shared" ref="O45:O144" si="2">$C$24+($C$25*(LN(S45)))</f>
        <v>-41.70715204</v>
      </c>
      <c r="P45" s="250" t="str">
        <f t="shared" ref="P45:P146" si="3">IF(P44="True", "True", IF(O45&gt;N45,"True","False"))</f>
        <v>False</v>
      </c>
      <c r="Q45" s="250">
        <f t="shared" ref="Q45:Q146" si="4">IF(P45="True", O45, N45)</f>
        <v>0.07857108295</v>
      </c>
      <c r="R45" s="250">
        <f>L45-M45</f>
        <v>0.000000026</v>
      </c>
      <c r="S45" s="250">
        <f t="shared" ref="S45:S144" si="5">$C$15*(M45^$C$16)</f>
        <v>0.0001895990319</v>
      </c>
      <c r="T45" s="250">
        <f t="shared" ref="T45:T144" si="6">(((R45/$C$41)/$C$44)^0.5)*0.7071067812</f>
        <v>0.00003307984423</v>
      </c>
      <c r="U45" s="250">
        <f t="shared" ref="U45:U144" si="7">(((R45/$C$38)/$C$42)/2)</f>
        <v>0.00000004756063689</v>
      </c>
      <c r="V45" s="368">
        <f t="shared" ref="V45:V144" si="8">0.79*((($C$41*1000000000)/(9.81*$C$39))^0.33)*(S45^0.6667)</f>
        <v>0.3028790422</v>
      </c>
      <c r="W45" s="250" t="str">
        <f t="shared" ref="W45:W146" si="9">IF(Q45&gt;V45,"True","False")</f>
        <v>False</v>
      </c>
      <c r="X45" s="269">
        <f t="shared" ref="X45:X146" si="10">$C$33*(K45^$C$34)</f>
        <v>0.0000000737923604</v>
      </c>
    </row>
    <row r="46" ht="12.75" customHeight="1">
      <c r="A46" s="370" t="s">
        <v>2361</v>
      </c>
      <c r="C46" s="356">
        <f>'All species'!AL33</f>
        <v>2.59</v>
      </c>
      <c r="J46" s="368">
        <f t="shared" ref="J46:J146" si="11">J45+1</f>
        <v>1</v>
      </c>
      <c r="K46" s="250">
        <f t="shared" ref="K46:K144" si="12">$C$28*(R45^$C$29)*U45</f>
        <v>0.0001256341801</v>
      </c>
      <c r="L46" s="250">
        <f t="shared" ref="L46:L146" si="13">M45+R45+K46</f>
        <v>0.0001282341801</v>
      </c>
      <c r="M46" s="250">
        <f t="shared" ref="M46:M144" si="14">M45+($C$3*(K46^$C$4))</f>
        <v>0.00006549185649</v>
      </c>
      <c r="N46" s="250">
        <f t="shared" si="1"/>
        <v>0.2156086324</v>
      </c>
      <c r="O46" s="250">
        <f t="shared" si="2"/>
        <v>-30.90897666</v>
      </c>
      <c r="P46" s="250" t="str">
        <f t="shared" si="3"/>
        <v>False</v>
      </c>
      <c r="Q46" s="250">
        <f t="shared" si="4"/>
        <v>0.2156086324</v>
      </c>
      <c r="R46" s="250">
        <f t="shared" ref="R46:R144" si="15">IF(P46="False",$C$7*(M46^$C$8),$C$11*(M46^$C$12))</f>
        <v>0.00002378201023</v>
      </c>
      <c r="S46" s="250">
        <f t="shared" si="5"/>
        <v>0.0006654831191</v>
      </c>
      <c r="T46" s="250">
        <f t="shared" si="6"/>
        <v>0.001000463071</v>
      </c>
      <c r="U46" s="250">
        <f t="shared" si="7"/>
        <v>0.00004350336741</v>
      </c>
      <c r="V46" s="368">
        <f t="shared" si="8"/>
        <v>0.6995541735</v>
      </c>
      <c r="W46" s="250" t="str">
        <f t="shared" si="9"/>
        <v>False</v>
      </c>
      <c r="X46" s="269">
        <f t="shared" si="10"/>
        <v>0.00000520817779</v>
      </c>
    </row>
    <row r="47" ht="12.75" customHeight="1">
      <c r="A47" s="370" t="s">
        <v>2362</v>
      </c>
      <c r="C47" s="356">
        <f>'All species'!AL34</f>
        <v>2.38</v>
      </c>
      <c r="J47" s="368">
        <f t="shared" si="11"/>
        <v>2</v>
      </c>
      <c r="K47" s="250">
        <f t="shared" si="12"/>
        <v>0.005404118881</v>
      </c>
      <c r="L47" s="250">
        <f t="shared" si="13"/>
        <v>0.005493392748</v>
      </c>
      <c r="M47" s="250">
        <f t="shared" si="14"/>
        <v>0.00317932288</v>
      </c>
      <c r="N47" s="250">
        <f t="shared" si="1"/>
        <v>0.723734984</v>
      </c>
      <c r="O47" s="250">
        <f t="shared" si="2"/>
        <v>-17.95536983</v>
      </c>
      <c r="P47" s="250" t="str">
        <f t="shared" si="3"/>
        <v>False</v>
      </c>
      <c r="Q47" s="250">
        <f t="shared" si="4"/>
        <v>0.723734984</v>
      </c>
      <c r="R47" s="250">
        <f t="shared" si="15"/>
        <v>0.0007298975322</v>
      </c>
      <c r="S47" s="250">
        <f t="shared" si="5"/>
        <v>0.003001137387</v>
      </c>
      <c r="T47" s="250">
        <f t="shared" si="6"/>
        <v>0.005542525878</v>
      </c>
      <c r="U47" s="250">
        <f t="shared" si="7"/>
        <v>0.001335168904</v>
      </c>
      <c r="V47" s="368">
        <f t="shared" si="8"/>
        <v>1.909599883</v>
      </c>
      <c r="W47" s="250" t="str">
        <f t="shared" si="9"/>
        <v>False</v>
      </c>
      <c r="X47" s="269">
        <f t="shared" si="10"/>
        <v>0.0003235245745</v>
      </c>
    </row>
    <row r="48" ht="12.75" customHeight="1">
      <c r="A48" s="266"/>
      <c r="J48" s="368">
        <f t="shared" si="11"/>
        <v>3</v>
      </c>
      <c r="K48" s="250">
        <f t="shared" si="12"/>
        <v>0.03573145242</v>
      </c>
      <c r="L48" s="250">
        <f t="shared" si="13"/>
        <v>0.03964067283</v>
      </c>
      <c r="M48" s="250">
        <f t="shared" si="14"/>
        <v>0.02526974245</v>
      </c>
      <c r="N48" s="250">
        <f t="shared" si="1"/>
        <v>1.381575934</v>
      </c>
      <c r="O48" s="250">
        <f t="shared" si="2"/>
        <v>-11.03919239</v>
      </c>
      <c r="P48" s="250" t="str">
        <f t="shared" si="3"/>
        <v>False</v>
      </c>
      <c r="Q48" s="250">
        <f t="shared" si="4"/>
        <v>1.381575934</v>
      </c>
      <c r="R48" s="250">
        <f t="shared" si="15"/>
        <v>0.004541576558</v>
      </c>
      <c r="S48" s="250">
        <f t="shared" si="5"/>
        <v>0.006707310322</v>
      </c>
      <c r="T48" s="250">
        <f t="shared" si="6"/>
        <v>0.01382547629</v>
      </c>
      <c r="U48" s="250">
        <f t="shared" si="7"/>
        <v>0.008307702829</v>
      </c>
      <c r="V48" s="368">
        <f t="shared" si="8"/>
        <v>3.264342379</v>
      </c>
      <c r="W48" s="250" t="str">
        <f t="shared" si="9"/>
        <v>False</v>
      </c>
      <c r="X48" s="269">
        <f t="shared" si="10"/>
        <v>0.002572639175</v>
      </c>
    </row>
    <row r="49" ht="12.75" customHeight="1">
      <c r="A49" s="266"/>
      <c r="J49" s="368">
        <f t="shared" si="11"/>
        <v>4</v>
      </c>
      <c r="K49" s="250">
        <f t="shared" si="12"/>
        <v>0.09795762059</v>
      </c>
      <c r="L49" s="250">
        <f t="shared" si="13"/>
        <v>0.1277689396</v>
      </c>
      <c r="M49" s="250">
        <f t="shared" si="14"/>
        <v>0.08815088834</v>
      </c>
      <c r="N49" s="250">
        <f t="shared" si="1"/>
        <v>2.039957314</v>
      </c>
      <c r="O49" s="250">
        <f t="shared" si="2"/>
        <v>-6.870539901</v>
      </c>
      <c r="P49" s="250" t="str">
        <f t="shared" si="3"/>
        <v>False</v>
      </c>
      <c r="Q49" s="250">
        <f t="shared" si="4"/>
        <v>2.039957314</v>
      </c>
      <c r="R49" s="250">
        <f t="shared" si="15"/>
        <v>0.01366936692</v>
      </c>
      <c r="S49" s="250">
        <f t="shared" si="5"/>
        <v>0.01089087255</v>
      </c>
      <c r="T49" s="250">
        <f t="shared" si="6"/>
        <v>0.02398562185</v>
      </c>
      <c r="U49" s="250">
        <f t="shared" si="7"/>
        <v>0.0250047614</v>
      </c>
      <c r="V49" s="368">
        <f t="shared" si="8"/>
        <v>4.509678389</v>
      </c>
      <c r="W49" s="250" t="str">
        <f t="shared" si="9"/>
        <v>False</v>
      </c>
      <c r="X49" s="269">
        <f t="shared" si="10"/>
        <v>0.007783193374</v>
      </c>
    </row>
    <row r="50" ht="12.75" customHeight="1">
      <c r="A50" s="266"/>
      <c r="J50" s="368">
        <f t="shared" si="11"/>
        <v>5</v>
      </c>
      <c r="K50" s="250">
        <f t="shared" si="12"/>
        <v>0.1798997566</v>
      </c>
      <c r="L50" s="250">
        <f t="shared" si="13"/>
        <v>0.2817200118</v>
      </c>
      <c r="M50" s="250">
        <f t="shared" si="14"/>
        <v>0.2062794407</v>
      </c>
      <c r="N50" s="250">
        <f t="shared" si="1"/>
        <v>2.659405572</v>
      </c>
      <c r="O50" s="250">
        <f t="shared" si="2"/>
        <v>-4.033984362</v>
      </c>
      <c r="P50" s="250" t="str">
        <f t="shared" si="3"/>
        <v>False</v>
      </c>
      <c r="Q50" s="250">
        <f t="shared" si="4"/>
        <v>2.659405572</v>
      </c>
      <c r="R50" s="250">
        <f t="shared" si="15"/>
        <v>0.02893154846</v>
      </c>
      <c r="S50" s="250">
        <f t="shared" si="5"/>
        <v>0.01514631242</v>
      </c>
      <c r="T50" s="250">
        <f t="shared" si="6"/>
        <v>0.03489495326</v>
      </c>
      <c r="U50" s="250">
        <f t="shared" si="7"/>
        <v>0.05292318733</v>
      </c>
      <c r="V50" s="368">
        <f t="shared" si="8"/>
        <v>5.618837889</v>
      </c>
      <c r="W50" s="250" t="str">
        <f t="shared" si="9"/>
        <v>False</v>
      </c>
      <c r="X50" s="269">
        <f t="shared" si="10"/>
        <v>0.01516848552</v>
      </c>
    </row>
    <row r="51" ht="12.75" customHeight="1">
      <c r="A51" s="266"/>
      <c r="J51" s="368">
        <f t="shared" si="11"/>
        <v>6</v>
      </c>
      <c r="K51" s="250">
        <f t="shared" si="12"/>
        <v>0.2720595108</v>
      </c>
      <c r="L51" s="250">
        <f t="shared" si="13"/>
        <v>0.5072704999</v>
      </c>
      <c r="M51" s="250">
        <f t="shared" si="14"/>
        <v>0.38769948</v>
      </c>
      <c r="N51" s="250">
        <f t="shared" si="1"/>
        <v>3.237860135</v>
      </c>
      <c r="O51" s="250">
        <f t="shared" si="2"/>
        <v>-1.928713408</v>
      </c>
      <c r="P51" s="250" t="str">
        <f t="shared" si="3"/>
        <v>False</v>
      </c>
      <c r="Q51" s="250">
        <f t="shared" si="4"/>
        <v>3.237860135</v>
      </c>
      <c r="R51" s="250">
        <f t="shared" si="15"/>
        <v>0.05047158152</v>
      </c>
      <c r="S51" s="250">
        <f t="shared" si="5"/>
        <v>0.01934736134</v>
      </c>
      <c r="T51" s="250">
        <f t="shared" si="6"/>
        <v>0.04608931342</v>
      </c>
      <c r="U51" s="250">
        <f t="shared" si="7"/>
        <v>0.09232540622</v>
      </c>
      <c r="V51" s="368">
        <f t="shared" si="8"/>
        <v>6.614950535</v>
      </c>
      <c r="W51" s="250" t="str">
        <f t="shared" si="9"/>
        <v>False</v>
      </c>
      <c r="X51" s="269">
        <f t="shared" si="10"/>
        <v>0.02388502694</v>
      </c>
    </row>
    <row r="52" ht="12.75" customHeight="1">
      <c r="A52" s="266"/>
      <c r="J52" s="250">
        <f t="shared" si="11"/>
        <v>7</v>
      </c>
      <c r="K52" s="250">
        <f t="shared" si="12"/>
        <v>0.3698166609</v>
      </c>
      <c r="L52" s="250">
        <f t="shared" si="13"/>
        <v>0.8079877224</v>
      </c>
      <c r="M52" s="250">
        <f t="shared" si="14"/>
        <v>0.6371464942</v>
      </c>
      <c r="N52" s="250">
        <f t="shared" si="1"/>
        <v>3.780499488</v>
      </c>
      <c r="O52" s="250">
        <f t="shared" si="2"/>
        <v>-0.2712876755</v>
      </c>
      <c r="P52" s="250" t="str">
        <f t="shared" si="3"/>
        <v>False</v>
      </c>
      <c r="Q52" s="250">
        <f t="shared" si="4"/>
        <v>3.780499488</v>
      </c>
      <c r="R52" s="250">
        <f t="shared" si="15"/>
        <v>0.07821888432</v>
      </c>
      <c r="S52" s="250">
        <f t="shared" si="5"/>
        <v>0.02345960411</v>
      </c>
      <c r="T52" s="250">
        <f t="shared" si="6"/>
        <v>0.05737630683</v>
      </c>
      <c r="U52" s="250">
        <f t="shared" si="7"/>
        <v>0.1430823059</v>
      </c>
      <c r="V52" s="368">
        <f t="shared" si="8"/>
        <v>7.521919507</v>
      </c>
      <c r="W52" s="250" t="str">
        <f t="shared" si="9"/>
        <v>False</v>
      </c>
      <c r="X52" s="269">
        <f t="shared" si="10"/>
        <v>0.03345599186</v>
      </c>
    </row>
    <row r="53" ht="12.75" customHeight="1">
      <c r="A53" s="266"/>
      <c r="J53" s="250">
        <f t="shared" si="11"/>
        <v>8</v>
      </c>
      <c r="K53" s="250">
        <f t="shared" si="12"/>
        <v>0.4709208285</v>
      </c>
      <c r="L53" s="250">
        <f t="shared" si="13"/>
        <v>1.186286207</v>
      </c>
      <c r="M53" s="250">
        <f t="shared" si="14"/>
        <v>0.9576648291</v>
      </c>
      <c r="N53" s="250">
        <f t="shared" si="1"/>
        <v>4.292871374</v>
      </c>
      <c r="O53" s="250">
        <f t="shared" si="2"/>
        <v>1.088293828</v>
      </c>
      <c r="P53" s="250" t="str">
        <f t="shared" si="3"/>
        <v>False</v>
      </c>
      <c r="Q53" s="250">
        <f t="shared" si="4"/>
        <v>4.292871374</v>
      </c>
      <c r="R53" s="250">
        <f t="shared" si="15"/>
        <v>0.1120431214</v>
      </c>
      <c r="S53" s="250">
        <f t="shared" si="5"/>
        <v>0.02747759211</v>
      </c>
      <c r="T53" s="250">
        <f t="shared" si="6"/>
        <v>0.06867036908</v>
      </c>
      <c r="U53" s="250">
        <f t="shared" si="7"/>
        <v>0.2049554698</v>
      </c>
      <c r="V53" s="368">
        <f t="shared" si="8"/>
        <v>8.35801153</v>
      </c>
      <c r="W53" s="250" t="str">
        <f t="shared" si="9"/>
        <v>False</v>
      </c>
      <c r="X53" s="269">
        <f t="shared" si="10"/>
        <v>0.04362044256</v>
      </c>
    </row>
    <row r="54" ht="12.75" customHeight="1">
      <c r="A54" s="266"/>
      <c r="J54" s="250">
        <f t="shared" si="11"/>
        <v>9</v>
      </c>
      <c r="K54" s="250">
        <f t="shared" si="12"/>
        <v>0.5741791947</v>
      </c>
      <c r="L54" s="250">
        <f t="shared" si="13"/>
        <v>1.643887145</v>
      </c>
      <c r="M54" s="250">
        <f t="shared" si="14"/>
        <v>1.351362068</v>
      </c>
      <c r="N54" s="250">
        <f t="shared" si="1"/>
        <v>4.779642731</v>
      </c>
      <c r="O54" s="250">
        <f t="shared" si="2"/>
        <v>2.237255076</v>
      </c>
      <c r="P54" s="250" t="str">
        <f t="shared" si="3"/>
        <v>False</v>
      </c>
      <c r="Q54" s="250">
        <f t="shared" si="4"/>
        <v>4.779642731</v>
      </c>
      <c r="R54" s="250">
        <f t="shared" si="15"/>
        <v>0.1518030733</v>
      </c>
      <c r="S54" s="250">
        <f t="shared" si="5"/>
        <v>0.03140512152</v>
      </c>
      <c r="T54" s="250">
        <f t="shared" si="6"/>
        <v>0.0799313345</v>
      </c>
      <c r="U54" s="250">
        <f t="shared" si="7"/>
        <v>0.277686571</v>
      </c>
      <c r="V54" s="368">
        <f t="shared" si="8"/>
        <v>9.136631387</v>
      </c>
      <c r="W54" s="250" t="str">
        <f t="shared" si="9"/>
        <v>False</v>
      </c>
      <c r="X54" s="269">
        <f t="shared" si="10"/>
        <v>0.05422524791</v>
      </c>
    </row>
    <row r="55" ht="12.75" customHeight="1">
      <c r="A55" s="266"/>
      <c r="I55" s="371"/>
      <c r="J55" s="371">
        <f t="shared" si="11"/>
        <v>10</v>
      </c>
      <c r="K55" s="250">
        <f t="shared" si="12"/>
        <v>0.6789047522</v>
      </c>
      <c r="L55" s="250">
        <f t="shared" si="13"/>
        <v>2.182069893</v>
      </c>
      <c r="M55" s="250">
        <f t="shared" si="14"/>
        <v>1.819783152</v>
      </c>
      <c r="N55" s="250">
        <f t="shared" si="1"/>
        <v>5.244549295</v>
      </c>
      <c r="O55" s="250">
        <f t="shared" si="2"/>
        <v>3.230185319</v>
      </c>
      <c r="P55" s="250" t="str">
        <f t="shared" si="3"/>
        <v>False</v>
      </c>
      <c r="Q55" s="250">
        <f t="shared" si="4"/>
        <v>5.244549295</v>
      </c>
      <c r="R55" s="250">
        <f t="shared" si="15"/>
        <v>0.1973623469</v>
      </c>
      <c r="S55" s="250">
        <f t="shared" si="5"/>
        <v>0.03524867678</v>
      </c>
      <c r="T55" s="250">
        <f t="shared" si="6"/>
        <v>0.09113998069</v>
      </c>
      <c r="U55" s="250">
        <f t="shared" si="7"/>
        <v>0.3610261121</v>
      </c>
      <c r="V55" s="368">
        <f t="shared" si="8"/>
        <v>9.867701467</v>
      </c>
      <c r="W55" s="250" t="str">
        <f t="shared" si="9"/>
        <v>False</v>
      </c>
      <c r="X55" s="269">
        <f t="shared" si="10"/>
        <v>0.0651736031</v>
      </c>
    </row>
    <row r="56" ht="12.75" customHeight="1">
      <c r="A56" s="266"/>
      <c r="J56" s="250">
        <f t="shared" si="11"/>
        <v>11</v>
      </c>
      <c r="K56" s="250">
        <f t="shared" si="12"/>
        <v>0.7846737367</v>
      </c>
      <c r="L56" s="250">
        <f t="shared" si="13"/>
        <v>2.801819236</v>
      </c>
      <c r="M56" s="250">
        <f t="shared" si="14"/>
        <v>2.364111543</v>
      </c>
      <c r="N56" s="250">
        <f t="shared" si="1"/>
        <v>5.690564604</v>
      </c>
      <c r="O56" s="250">
        <f t="shared" si="2"/>
        <v>4.103273734</v>
      </c>
      <c r="P56" s="250" t="str">
        <f t="shared" si="3"/>
        <v>False</v>
      </c>
      <c r="Q56" s="250">
        <f t="shared" si="4"/>
        <v>5.690564604</v>
      </c>
      <c r="R56" s="250">
        <f t="shared" si="15"/>
        <v>0.2485940658</v>
      </c>
      <c r="S56" s="250">
        <f t="shared" si="5"/>
        <v>0.03901514481</v>
      </c>
      <c r="T56" s="250">
        <f t="shared" si="6"/>
        <v>0.1022874049</v>
      </c>
      <c r="U56" s="250">
        <f t="shared" si="7"/>
        <v>0.4547420037</v>
      </c>
      <c r="V56" s="368">
        <f t="shared" si="8"/>
        <v>10.55871518</v>
      </c>
      <c r="W56" s="250" t="str">
        <f t="shared" si="9"/>
        <v>False</v>
      </c>
      <c r="X56" s="269">
        <f t="shared" si="10"/>
        <v>0.07640035946</v>
      </c>
    </row>
    <row r="57" ht="12.75" customHeight="1">
      <c r="A57" s="266"/>
      <c r="J57" s="250">
        <f t="shared" si="11"/>
        <v>12</v>
      </c>
      <c r="K57" s="250">
        <f t="shared" si="12"/>
        <v>0.8912099856</v>
      </c>
      <c r="L57" s="250">
        <f t="shared" si="13"/>
        <v>3.503915595</v>
      </c>
      <c r="M57" s="250">
        <f t="shared" si="14"/>
        <v>2.985285522</v>
      </c>
      <c r="N57" s="250">
        <f t="shared" si="1"/>
        <v>6.120073798</v>
      </c>
      <c r="O57" s="250">
        <f t="shared" si="2"/>
        <v>4.881635363</v>
      </c>
      <c r="P57" s="250" t="str">
        <f t="shared" si="3"/>
        <v>False</v>
      </c>
      <c r="Q57" s="250">
        <f t="shared" si="4"/>
        <v>6.120073798</v>
      </c>
      <c r="R57" s="250">
        <f t="shared" si="15"/>
        <v>0.3053817104</v>
      </c>
      <c r="S57" s="250">
        <f t="shared" si="5"/>
        <v>0.04271102422</v>
      </c>
      <c r="T57" s="250">
        <f t="shared" si="6"/>
        <v>0.1133700383</v>
      </c>
      <c r="U57" s="250">
        <f t="shared" si="7"/>
        <v>0.5586211016</v>
      </c>
      <c r="V57" s="368">
        <f t="shared" si="8"/>
        <v>11.21545491</v>
      </c>
      <c r="W57" s="250" t="str">
        <f t="shared" si="9"/>
        <v>False</v>
      </c>
      <c r="X57" s="269">
        <f t="shared" si="10"/>
        <v>0.08785940393</v>
      </c>
    </row>
    <row r="58" ht="12.75" customHeight="1">
      <c r="A58" s="266"/>
      <c r="J58" s="250">
        <f t="shared" si="11"/>
        <v>13</v>
      </c>
      <c r="K58" s="250">
        <f t="shared" si="12"/>
        <v>0.9983253864</v>
      </c>
      <c r="L58" s="250">
        <f t="shared" si="13"/>
        <v>4.288992619</v>
      </c>
      <c r="M58" s="250">
        <f t="shared" si="14"/>
        <v>3.684069628</v>
      </c>
      <c r="N58" s="250">
        <f t="shared" si="1"/>
        <v>6.535012689</v>
      </c>
      <c r="O58" s="250">
        <f t="shared" si="2"/>
        <v>5.583358011</v>
      </c>
      <c r="P58" s="250" t="str">
        <f t="shared" si="3"/>
        <v>False</v>
      </c>
      <c r="Q58" s="250">
        <f t="shared" si="4"/>
        <v>6.535012689</v>
      </c>
      <c r="R58" s="250">
        <f t="shared" si="15"/>
        <v>0.3676186139</v>
      </c>
      <c r="S58" s="250">
        <f t="shared" si="5"/>
        <v>0.04634218744</v>
      </c>
      <c r="T58" s="250">
        <f t="shared" si="6"/>
        <v>0.1243871532</v>
      </c>
      <c r="U58" s="250">
        <f t="shared" si="7"/>
        <v>0.672468285</v>
      </c>
      <c r="V58" s="368">
        <f t="shared" si="8"/>
        <v>11.84247393</v>
      </c>
      <c r="W58" s="250" t="str">
        <f t="shared" si="9"/>
        <v>False</v>
      </c>
      <c r="X58" s="269">
        <f t="shared" si="10"/>
        <v>0.09951674413</v>
      </c>
    </row>
    <row r="59" ht="12.75" customHeight="1">
      <c r="A59" s="266"/>
      <c r="J59" s="250">
        <f t="shared" si="11"/>
        <v>14</v>
      </c>
      <c r="K59" s="250">
        <f t="shared" si="12"/>
        <v>1.105887104</v>
      </c>
      <c r="L59" s="250">
        <f t="shared" si="13"/>
        <v>5.157575346</v>
      </c>
      <c r="M59" s="250">
        <f t="shared" si="14"/>
        <v>4.461100809</v>
      </c>
      <c r="N59" s="250">
        <f t="shared" si="1"/>
        <v>6.936972248</v>
      </c>
      <c r="O59" s="250">
        <f t="shared" si="2"/>
        <v>6.221872064</v>
      </c>
      <c r="P59" s="250" t="str">
        <f t="shared" si="3"/>
        <v>False</v>
      </c>
      <c r="Q59" s="250">
        <f t="shared" si="4"/>
        <v>6.936972248</v>
      </c>
      <c r="R59" s="250">
        <f t="shared" si="15"/>
        <v>0.435207041</v>
      </c>
      <c r="S59" s="250">
        <f t="shared" si="5"/>
        <v>0.04991385114</v>
      </c>
      <c r="T59" s="250">
        <f t="shared" si="6"/>
        <v>0.1353395532</v>
      </c>
      <c r="U59" s="250">
        <f t="shared" si="7"/>
        <v>0.796104771</v>
      </c>
      <c r="V59" s="368">
        <f t="shared" si="8"/>
        <v>12.4434234</v>
      </c>
      <c r="W59" s="250" t="str">
        <f t="shared" si="9"/>
        <v>False</v>
      </c>
      <c r="X59" s="269">
        <f t="shared" si="10"/>
        <v>0.1113464812</v>
      </c>
    </row>
    <row r="60" ht="12.75" customHeight="1">
      <c r="A60" s="266"/>
      <c r="I60" s="371"/>
      <c r="J60" s="371">
        <f t="shared" si="11"/>
        <v>15</v>
      </c>
      <c r="K60" s="250">
        <f t="shared" si="12"/>
        <v>1.21379851</v>
      </c>
      <c r="L60" s="250">
        <f t="shared" si="13"/>
        <v>6.11010636</v>
      </c>
      <c r="M60" s="250">
        <f t="shared" si="14"/>
        <v>5.316919504</v>
      </c>
      <c r="N60" s="250">
        <f t="shared" si="1"/>
        <v>7.327275991</v>
      </c>
      <c r="O60" s="250">
        <f t="shared" si="2"/>
        <v>6.807407271</v>
      </c>
      <c r="P60" s="250" t="str">
        <f t="shared" si="3"/>
        <v>False</v>
      </c>
      <c r="Q60" s="250">
        <f t="shared" si="4"/>
        <v>7.327275991</v>
      </c>
      <c r="R60" s="250">
        <f t="shared" si="15"/>
        <v>0.508057199</v>
      </c>
      <c r="S60" s="250">
        <f t="shared" si="5"/>
        <v>0.05343062222</v>
      </c>
      <c r="T60" s="250">
        <f t="shared" si="6"/>
        <v>0.1462288574</v>
      </c>
      <c r="U60" s="250">
        <f t="shared" si="7"/>
        <v>0.9293663062</v>
      </c>
      <c r="V60" s="368">
        <f t="shared" si="8"/>
        <v>13.02127864</v>
      </c>
      <c r="W60" s="250" t="str">
        <f t="shared" si="9"/>
        <v>False</v>
      </c>
      <c r="X60" s="269">
        <f t="shared" si="10"/>
        <v>0.1233283387</v>
      </c>
    </row>
    <row r="61" ht="12.75" customHeight="1">
      <c r="A61" s="266"/>
      <c r="J61" s="250">
        <f t="shared" si="11"/>
        <v>16</v>
      </c>
      <c r="K61" s="250">
        <f t="shared" si="12"/>
        <v>1.321987543</v>
      </c>
      <c r="L61" s="250">
        <f t="shared" si="13"/>
        <v>7.146964247</v>
      </c>
      <c r="M61" s="250">
        <f t="shared" si="14"/>
        <v>6.251991319</v>
      </c>
      <c r="N61" s="250">
        <f t="shared" si="1"/>
        <v>7.707037421</v>
      </c>
      <c r="O61" s="250">
        <f t="shared" si="2"/>
        <v>7.347925582</v>
      </c>
      <c r="P61" s="250" t="str">
        <f t="shared" si="3"/>
        <v>False</v>
      </c>
      <c r="Q61" s="250">
        <f t="shared" si="4"/>
        <v>7.707037421</v>
      </c>
      <c r="R61" s="250">
        <f t="shared" si="15"/>
        <v>0.5860863106</v>
      </c>
      <c r="S61" s="250">
        <f t="shared" si="5"/>
        <v>0.05689656657</v>
      </c>
      <c r="T61" s="250">
        <f t="shared" si="6"/>
        <v>0.1570570987</v>
      </c>
      <c r="U61" s="250">
        <f t="shared" si="7"/>
        <v>1.072101469</v>
      </c>
      <c r="V61" s="368">
        <f t="shared" si="8"/>
        <v>13.57849889</v>
      </c>
      <c r="W61" s="250" t="str">
        <f t="shared" si="9"/>
        <v>False</v>
      </c>
      <c r="X61" s="269">
        <f t="shared" si="10"/>
        <v>0.1354460782</v>
      </c>
    </row>
    <row r="62" ht="12.75" customHeight="1">
      <c r="A62" s="270"/>
      <c r="B62" s="371"/>
      <c r="C62" s="371"/>
      <c r="D62" s="371"/>
      <c r="E62" s="371"/>
      <c r="F62" s="371"/>
      <c r="G62" s="371"/>
      <c r="H62" s="371"/>
      <c r="J62" s="250">
        <f t="shared" si="11"/>
        <v>17</v>
      </c>
      <c r="K62" s="250">
        <f t="shared" si="12"/>
        <v>1.430399325</v>
      </c>
      <c r="L62" s="250">
        <f t="shared" si="13"/>
        <v>8.268476954</v>
      </c>
      <c r="M62" s="250">
        <f t="shared" si="14"/>
        <v>7.266722604</v>
      </c>
      <c r="N62" s="250">
        <f t="shared" si="1"/>
        <v>8.077203049</v>
      </c>
      <c r="O62" s="250">
        <f t="shared" si="2"/>
        <v>7.849739614</v>
      </c>
      <c r="P62" s="250" t="str">
        <f t="shared" si="3"/>
        <v>False</v>
      </c>
      <c r="Q62" s="250">
        <f t="shared" si="4"/>
        <v>8.077203049</v>
      </c>
      <c r="R62" s="250">
        <f t="shared" si="15"/>
        <v>0.6692177875</v>
      </c>
      <c r="S62" s="250">
        <f t="shared" si="5"/>
        <v>0.06031527972</v>
      </c>
      <c r="T62" s="250">
        <f t="shared" si="6"/>
        <v>0.1678264931</v>
      </c>
      <c r="U62" s="250">
        <f t="shared" si="7"/>
        <v>1.224170161</v>
      </c>
      <c r="V62" s="368">
        <f t="shared" si="8"/>
        <v>14.11714244</v>
      </c>
      <c r="W62" s="250" t="str">
        <f t="shared" si="9"/>
        <v>False</v>
      </c>
      <c r="X62" s="269">
        <f t="shared" si="10"/>
        <v>0.1476864437</v>
      </c>
    </row>
    <row r="63" ht="12.75" customHeight="1">
      <c r="A63" s="266"/>
      <c r="J63" s="250">
        <f t="shared" si="11"/>
        <v>18</v>
      </c>
      <c r="K63" s="250">
        <f t="shared" si="12"/>
        <v>1.538991306</v>
      </c>
      <c r="L63" s="250">
        <f t="shared" si="13"/>
        <v>9.474931697</v>
      </c>
      <c r="M63" s="250">
        <f t="shared" si="14"/>
        <v>8.361471941</v>
      </c>
      <c r="N63" s="250">
        <f t="shared" si="1"/>
        <v>8.438585002</v>
      </c>
      <c r="O63" s="250">
        <f t="shared" si="2"/>
        <v>8.317935129</v>
      </c>
      <c r="P63" s="250" t="str">
        <f t="shared" si="3"/>
        <v>False</v>
      </c>
      <c r="Q63" s="250">
        <f t="shared" si="4"/>
        <v>8.438585002</v>
      </c>
      <c r="R63" s="250">
        <f t="shared" si="15"/>
        <v>0.7573805114</v>
      </c>
      <c r="S63" s="250">
        <f t="shared" si="5"/>
        <v>0.06368995168</v>
      </c>
      <c r="T63" s="250">
        <f t="shared" si="6"/>
        <v>0.178539307</v>
      </c>
      <c r="U63" s="250">
        <f t="shared" si="7"/>
        <v>1.385442288</v>
      </c>
      <c r="V63" s="368">
        <f t="shared" si="8"/>
        <v>14.63895133</v>
      </c>
      <c r="W63" s="250" t="str">
        <f t="shared" si="9"/>
        <v>False</v>
      </c>
      <c r="X63" s="269">
        <f t="shared" si="10"/>
        <v>0.1600384359</v>
      </c>
    </row>
    <row r="64" ht="12.75" customHeight="1">
      <c r="A64" s="266"/>
      <c r="J64" s="250">
        <f t="shared" si="11"/>
        <v>19</v>
      </c>
      <c r="K64" s="250">
        <f t="shared" si="12"/>
        <v>1.647729979</v>
      </c>
      <c r="L64" s="250">
        <f t="shared" si="13"/>
        <v>10.76658243</v>
      </c>
      <c r="M64" s="250">
        <f t="shared" si="14"/>
        <v>9.53655879</v>
      </c>
      <c r="N64" s="250">
        <f t="shared" si="1"/>
        <v>8.791886034</v>
      </c>
      <c r="O64" s="250">
        <f t="shared" si="2"/>
        <v>8.756667213</v>
      </c>
      <c r="P64" s="250" t="str">
        <f t="shared" si="3"/>
        <v>False</v>
      </c>
      <c r="Q64" s="250">
        <f t="shared" si="4"/>
        <v>8.791886034</v>
      </c>
      <c r="R64" s="250">
        <f t="shared" si="15"/>
        <v>0.8505082137</v>
      </c>
      <c r="S64" s="250">
        <f t="shared" si="5"/>
        <v>0.0670234236</v>
      </c>
      <c r="T64" s="250">
        <f t="shared" si="6"/>
        <v>0.1891977807</v>
      </c>
      <c r="U64" s="250">
        <f t="shared" si="7"/>
        <v>1.555796628</v>
      </c>
      <c r="V64" s="368">
        <f t="shared" si="8"/>
        <v>15.14541454</v>
      </c>
      <c r="W64" s="250" t="str">
        <f t="shared" si="9"/>
        <v>False</v>
      </c>
      <c r="X64" s="269">
        <f t="shared" si="10"/>
        <v>0.1724927985</v>
      </c>
    </row>
    <row r="65" ht="12.75" customHeight="1">
      <c r="A65" s="266"/>
      <c r="I65" s="371"/>
      <c r="J65" s="371">
        <f t="shared" si="11"/>
        <v>20</v>
      </c>
      <c r="K65" s="250">
        <f t="shared" si="12"/>
        <v>1.756588603</v>
      </c>
      <c r="L65" s="250">
        <f t="shared" si="13"/>
        <v>12.14365561</v>
      </c>
      <c r="M65" s="250">
        <f t="shared" si="14"/>
        <v>10.79227014</v>
      </c>
      <c r="N65" s="250">
        <f t="shared" si="1"/>
        <v>9.137718942</v>
      </c>
      <c r="O65" s="250">
        <f t="shared" si="2"/>
        <v>9.169372684</v>
      </c>
      <c r="P65" s="250" t="str">
        <f t="shared" si="3"/>
        <v>True</v>
      </c>
      <c r="Q65" s="250">
        <f t="shared" si="4"/>
        <v>9.169372684</v>
      </c>
      <c r="R65" s="250">
        <f t="shared" si="15"/>
        <v>0.9409163933</v>
      </c>
      <c r="S65" s="250">
        <f t="shared" si="5"/>
        <v>0.07031823633</v>
      </c>
      <c r="T65" s="250">
        <f t="shared" si="6"/>
        <v>0.198999644</v>
      </c>
      <c r="U65" s="250">
        <f t="shared" si="7"/>
        <v>1.721176266</v>
      </c>
      <c r="V65" s="368">
        <f t="shared" si="8"/>
        <v>15.63781606</v>
      </c>
      <c r="W65" s="250" t="str">
        <f t="shared" si="9"/>
        <v>False</v>
      </c>
      <c r="X65" s="269">
        <f t="shared" si="10"/>
        <v>0.1850416464</v>
      </c>
    </row>
    <row r="66" ht="12.75" customHeight="1">
      <c r="A66" s="266"/>
      <c r="J66" s="250">
        <f t="shared" si="11"/>
        <v>21</v>
      </c>
      <c r="K66" s="250">
        <f t="shared" si="12"/>
        <v>1.857260305</v>
      </c>
      <c r="L66" s="250">
        <f t="shared" si="13"/>
        <v>13.59044684</v>
      </c>
      <c r="M66" s="250">
        <f t="shared" si="14"/>
        <v>12.12270879</v>
      </c>
      <c r="N66" s="250">
        <f t="shared" si="1"/>
        <v>9.475121135</v>
      </c>
      <c r="O66" s="250">
        <f t="shared" si="2"/>
        <v>9.557231437</v>
      </c>
      <c r="P66" s="250" t="str">
        <f t="shared" si="3"/>
        <v>True</v>
      </c>
      <c r="Q66" s="250">
        <f t="shared" si="4"/>
        <v>9.557231437</v>
      </c>
      <c r="R66" s="250">
        <f t="shared" si="15"/>
        <v>1.029252301</v>
      </c>
      <c r="S66" s="250">
        <f t="shared" si="5"/>
        <v>0.07356217945</v>
      </c>
      <c r="T66" s="250">
        <f t="shared" si="6"/>
        <v>0.2081314477</v>
      </c>
      <c r="U66" s="250">
        <f t="shared" si="7"/>
        <v>1.88276519</v>
      </c>
      <c r="V66" s="368">
        <f t="shared" si="8"/>
        <v>16.11515543</v>
      </c>
      <c r="W66" s="250" t="str">
        <f t="shared" si="9"/>
        <v>False</v>
      </c>
      <c r="X66" s="269">
        <f t="shared" si="10"/>
        <v>0.1967146957</v>
      </c>
    </row>
    <row r="67" ht="12.75" customHeight="1">
      <c r="A67" s="270"/>
      <c r="B67" s="371"/>
      <c r="C67" s="371"/>
      <c r="D67" s="371"/>
      <c r="E67" s="371"/>
      <c r="F67" s="371"/>
      <c r="G67" s="371"/>
      <c r="H67" s="371"/>
      <c r="J67" s="250">
        <f t="shared" si="11"/>
        <v>22</v>
      </c>
      <c r="K67" s="250">
        <f t="shared" si="12"/>
        <v>1.951512847</v>
      </c>
      <c r="L67" s="250">
        <f t="shared" si="13"/>
        <v>15.10347394</v>
      </c>
      <c r="M67" s="250">
        <f t="shared" si="14"/>
        <v>13.52324712</v>
      </c>
      <c r="N67" s="250">
        <f t="shared" si="1"/>
        <v>9.80379692</v>
      </c>
      <c r="O67" s="250">
        <f t="shared" si="2"/>
        <v>9.922000415</v>
      </c>
      <c r="P67" s="250" t="str">
        <f t="shared" si="3"/>
        <v>True</v>
      </c>
      <c r="Q67" s="250">
        <f t="shared" si="4"/>
        <v>9.922000415</v>
      </c>
      <c r="R67" s="250">
        <f t="shared" si="15"/>
        <v>1.119883048</v>
      </c>
      <c r="S67" s="250">
        <f t="shared" si="5"/>
        <v>0.076749435</v>
      </c>
      <c r="T67" s="250">
        <f t="shared" si="6"/>
        <v>0.2171016465</v>
      </c>
      <c r="U67" s="250">
        <f t="shared" si="7"/>
        <v>2.048551962</v>
      </c>
      <c r="V67" s="368">
        <f t="shared" si="8"/>
        <v>16.57736547</v>
      </c>
      <c r="W67" s="250" t="str">
        <f t="shared" si="9"/>
        <v>False</v>
      </c>
      <c r="X67" s="269">
        <f t="shared" si="10"/>
        <v>0.2076996956</v>
      </c>
    </row>
    <row r="68" ht="12.75" customHeight="1">
      <c r="A68" s="266"/>
      <c r="J68" s="250">
        <f t="shared" si="11"/>
        <v>23</v>
      </c>
      <c r="K68" s="250">
        <f t="shared" si="12"/>
        <v>2.044514562</v>
      </c>
      <c r="L68" s="250">
        <f t="shared" si="13"/>
        <v>16.68764473</v>
      </c>
      <c r="M68" s="250">
        <f t="shared" si="14"/>
        <v>14.99307872</v>
      </c>
      <c r="N68" s="250">
        <f t="shared" si="1"/>
        <v>10.12443048</v>
      </c>
      <c r="O68" s="250">
        <f t="shared" si="2"/>
        <v>10.26624614</v>
      </c>
      <c r="P68" s="250" t="str">
        <f t="shared" si="3"/>
        <v>True</v>
      </c>
      <c r="Q68" s="250">
        <f t="shared" si="4"/>
        <v>10.26624614</v>
      </c>
      <c r="R68" s="250">
        <f t="shared" si="15"/>
        <v>1.212722357</v>
      </c>
      <c r="S68" s="250">
        <f t="shared" si="5"/>
        <v>0.07988392134</v>
      </c>
      <c r="T68" s="250">
        <f t="shared" si="6"/>
        <v>0.2259214537</v>
      </c>
      <c r="U68" s="250">
        <f t="shared" si="7"/>
        <v>2.218378756</v>
      </c>
      <c r="V68" s="368">
        <f t="shared" si="8"/>
        <v>17.0257225</v>
      </c>
      <c r="W68" s="250" t="str">
        <f t="shared" si="9"/>
        <v>False</v>
      </c>
      <c r="X68" s="269">
        <f t="shared" si="10"/>
        <v>0.2185898691</v>
      </c>
    </row>
    <row r="69" ht="12.75" customHeight="1">
      <c r="A69" s="266"/>
      <c r="J69" s="250">
        <f t="shared" si="11"/>
        <v>24</v>
      </c>
      <c r="K69" s="250">
        <f t="shared" si="12"/>
        <v>2.136345144</v>
      </c>
      <c r="L69" s="250">
        <f t="shared" si="13"/>
        <v>18.34214622</v>
      </c>
      <c r="M69" s="250">
        <f t="shared" si="14"/>
        <v>16.53144649</v>
      </c>
      <c r="N69" s="250">
        <f t="shared" si="1"/>
        <v>10.43762078</v>
      </c>
      <c r="O69" s="250">
        <f t="shared" si="2"/>
        <v>10.59213252</v>
      </c>
      <c r="P69" s="250" t="str">
        <f t="shared" si="3"/>
        <v>True</v>
      </c>
      <c r="Q69" s="250">
        <f t="shared" si="4"/>
        <v>10.59213252</v>
      </c>
      <c r="R69" s="250">
        <f t="shared" si="15"/>
        <v>1.307691824</v>
      </c>
      <c r="S69" s="250">
        <f t="shared" si="5"/>
        <v>0.0829691094</v>
      </c>
      <c r="T69" s="250">
        <f t="shared" si="6"/>
        <v>0.2346007986</v>
      </c>
      <c r="U69" s="250">
        <f t="shared" si="7"/>
        <v>2.392102155</v>
      </c>
      <c r="V69" s="368">
        <f t="shared" si="8"/>
        <v>17.46133594</v>
      </c>
      <c r="W69" s="250" t="str">
        <f t="shared" si="9"/>
        <v>False</v>
      </c>
      <c r="X69" s="269">
        <f t="shared" si="10"/>
        <v>0.2293905241</v>
      </c>
    </row>
    <row r="70" ht="12.75" customHeight="1">
      <c r="A70" s="266"/>
      <c r="I70" s="371"/>
      <c r="J70" s="371">
        <f t="shared" si="11"/>
        <v>25</v>
      </c>
      <c r="K70" s="250">
        <f t="shared" si="12"/>
        <v>2.227075737</v>
      </c>
      <c r="L70" s="250">
        <f t="shared" si="13"/>
        <v>20.06621405</v>
      </c>
      <c r="M70" s="250">
        <f t="shared" si="14"/>
        <v>18.13763747</v>
      </c>
      <c r="N70" s="250">
        <f t="shared" si="1"/>
        <v>10.74389563</v>
      </c>
      <c r="O70" s="250">
        <f t="shared" si="2"/>
        <v>10.90150047</v>
      </c>
      <c r="P70" s="250" t="str">
        <f t="shared" si="3"/>
        <v>True</v>
      </c>
      <c r="Q70" s="250">
        <f t="shared" si="4"/>
        <v>10.90150047</v>
      </c>
      <c r="R70" s="250">
        <f t="shared" si="15"/>
        <v>1.404719834</v>
      </c>
      <c r="S70" s="250">
        <f t="shared" si="5"/>
        <v>0.08600809163</v>
      </c>
      <c r="T70" s="250">
        <f t="shared" si="6"/>
        <v>0.2431485249</v>
      </c>
      <c r="U70" s="250">
        <f t="shared" si="7"/>
        <v>2.569591152</v>
      </c>
      <c r="V70" s="368">
        <f t="shared" si="8"/>
        <v>17.88517706</v>
      </c>
      <c r="W70" s="250" t="str">
        <f t="shared" si="9"/>
        <v>False</v>
      </c>
      <c r="X70" s="269">
        <f t="shared" si="10"/>
        <v>0.2401064645</v>
      </c>
    </row>
    <row r="71" ht="12.75" customHeight="1">
      <c r="A71" s="266"/>
      <c r="I71" s="371"/>
      <c r="J71" s="250">
        <f t="shared" si="11"/>
        <v>26</v>
      </c>
      <c r="K71" s="250">
        <f t="shared" si="12"/>
        <v>2.31677018</v>
      </c>
      <c r="L71" s="250">
        <f t="shared" si="13"/>
        <v>21.85912748</v>
      </c>
      <c r="M71" s="250">
        <f t="shared" si="14"/>
        <v>19.81097848</v>
      </c>
      <c r="N71" s="250">
        <f t="shared" si="1"/>
        <v>11.04372302</v>
      </c>
      <c r="O71" s="250">
        <f t="shared" si="2"/>
        <v>11.19592889</v>
      </c>
      <c r="P71" s="250" t="str">
        <f t="shared" si="3"/>
        <v>True</v>
      </c>
      <c r="Q71" s="250">
        <f t="shared" si="4"/>
        <v>11.19592889</v>
      </c>
      <c r="R71" s="250">
        <f t="shared" si="15"/>
        <v>1.503740662</v>
      </c>
      <c r="S71" s="250">
        <f t="shared" si="5"/>
        <v>0.0890036378</v>
      </c>
      <c r="T71" s="250">
        <f t="shared" si="6"/>
        <v>0.251572551</v>
      </c>
      <c r="U71" s="250">
        <f t="shared" si="7"/>
        <v>2.750725523</v>
      </c>
      <c r="V71" s="368">
        <f t="shared" si="8"/>
        <v>18.2981017</v>
      </c>
      <c r="W71" s="250" t="str">
        <f t="shared" si="9"/>
        <v>False</v>
      </c>
      <c r="X71" s="269">
        <f t="shared" si="10"/>
        <v>0.2507420531</v>
      </c>
    </row>
    <row r="72" ht="12.75" customHeight="1">
      <c r="A72" s="270"/>
      <c r="B72" s="371"/>
      <c r="C72" s="371"/>
      <c r="D72" s="371"/>
      <c r="E72" s="371"/>
      <c r="F72" s="371"/>
      <c r="G72" s="371"/>
      <c r="H72" s="371"/>
      <c r="J72" s="250">
        <f t="shared" si="11"/>
        <v>27</v>
      </c>
      <c r="K72" s="250">
        <f t="shared" si="12"/>
        <v>2.405486028</v>
      </c>
      <c r="L72" s="250">
        <f t="shared" si="13"/>
        <v>23.72020517</v>
      </c>
      <c r="M72" s="250">
        <f t="shared" si="14"/>
        <v>21.55083234</v>
      </c>
      <c r="N72" s="250">
        <f t="shared" si="1"/>
        <v>11.33752016</v>
      </c>
      <c r="O72" s="250">
        <f t="shared" si="2"/>
        <v>11.47678189</v>
      </c>
      <c r="P72" s="250" t="str">
        <f t="shared" si="3"/>
        <v>True</v>
      </c>
      <c r="Q72" s="250">
        <f t="shared" si="4"/>
        <v>11.47678189</v>
      </c>
      <c r="R72" s="250">
        <f t="shared" si="15"/>
        <v>1.604693738</v>
      </c>
      <c r="S72" s="250">
        <f t="shared" si="5"/>
        <v>0.09195824072</v>
      </c>
      <c r="T72" s="250">
        <f t="shared" si="6"/>
        <v>0.2598800016</v>
      </c>
      <c r="U72" s="250">
        <f t="shared" si="7"/>
        <v>2.935394469</v>
      </c>
      <c r="V72" s="368">
        <f t="shared" si="8"/>
        <v>18.7008684</v>
      </c>
      <c r="W72" s="250" t="str">
        <f t="shared" si="9"/>
        <v>False</v>
      </c>
      <c r="X72" s="269">
        <f t="shared" si="10"/>
        <v>0.2613012663</v>
      </c>
    </row>
    <row r="73" ht="12.75" customHeight="1">
      <c r="A73" s="266"/>
      <c r="J73" s="250">
        <f t="shared" si="11"/>
        <v>28</v>
      </c>
      <c r="K73" s="250">
        <f t="shared" si="12"/>
        <v>2.493275391</v>
      </c>
      <c r="L73" s="250">
        <f t="shared" si="13"/>
        <v>25.64880147</v>
      </c>
      <c r="M73" s="250">
        <f t="shared" si="14"/>
        <v>23.35659457</v>
      </c>
      <c r="N73" s="250">
        <f t="shared" si="1"/>
        <v>11.62566087</v>
      </c>
      <c r="O73" s="250">
        <f t="shared" si="2"/>
        <v>11.74524594</v>
      </c>
      <c r="P73" s="250" t="str">
        <f t="shared" si="3"/>
        <v>True</v>
      </c>
      <c r="Q73" s="250">
        <f t="shared" si="4"/>
        <v>11.74524594</v>
      </c>
      <c r="R73" s="250">
        <f t="shared" si="15"/>
        <v>1.707523027</v>
      </c>
      <c r="S73" s="250">
        <f t="shared" si="5"/>
        <v>0.09487415393</v>
      </c>
      <c r="T73" s="250">
        <f t="shared" si="6"/>
        <v>0.2680773159</v>
      </c>
      <c r="U73" s="250">
        <f t="shared" si="7"/>
        <v>3.123495488</v>
      </c>
      <c r="V73" s="368">
        <f t="shared" si="8"/>
        <v>19.09415311</v>
      </c>
      <c r="W73" s="250" t="str">
        <f t="shared" si="9"/>
        <v>False</v>
      </c>
      <c r="X73" s="269">
        <f t="shared" si="10"/>
        <v>0.27178774</v>
      </c>
      <c r="Y73" s="371"/>
      <c r="Z73" s="371"/>
    </row>
    <row r="74" ht="12.75" customHeight="1">
      <c r="A74" s="266"/>
      <c r="J74" s="250">
        <f t="shared" si="11"/>
        <v>29</v>
      </c>
      <c r="K74" s="250">
        <f t="shared" si="12"/>
        <v>2.580185643</v>
      </c>
      <c r="L74" s="250">
        <f t="shared" si="13"/>
        <v>27.64430324</v>
      </c>
      <c r="M74" s="250">
        <f t="shared" si="14"/>
        <v>25.22769046</v>
      </c>
      <c r="N74" s="250">
        <f t="shared" si="1"/>
        <v>11.90848163</v>
      </c>
      <c r="O74" s="250">
        <f t="shared" si="2"/>
        <v>12.00235926</v>
      </c>
      <c r="P74" s="250" t="str">
        <f t="shared" si="3"/>
        <v>True</v>
      </c>
      <c r="Q74" s="250">
        <f t="shared" si="4"/>
        <v>12.00235926</v>
      </c>
      <c r="R74" s="250">
        <f t="shared" si="15"/>
        <v>1.812176509</v>
      </c>
      <c r="S74" s="250">
        <f t="shared" si="5"/>
        <v>0.09775342299</v>
      </c>
      <c r="T74" s="250">
        <f t="shared" si="6"/>
        <v>0.2761703371</v>
      </c>
      <c r="U74" s="250">
        <f t="shared" si="7"/>
        <v>3.31493342</v>
      </c>
      <c r="V74" s="368">
        <f t="shared" si="8"/>
        <v>19.4785611</v>
      </c>
      <c r="W74" s="250" t="str">
        <f t="shared" si="9"/>
        <v>False</v>
      </c>
      <c r="X74" s="269">
        <f t="shared" si="10"/>
        <v>0.2822048094</v>
      </c>
    </row>
    <row r="75" ht="12.75" customHeight="1">
      <c r="A75" s="270"/>
      <c r="B75" s="371"/>
      <c r="C75" s="371"/>
      <c r="D75" s="371"/>
      <c r="E75" s="371"/>
      <c r="I75" s="371"/>
      <c r="J75" s="371">
        <f t="shared" si="11"/>
        <v>30</v>
      </c>
      <c r="K75" s="250">
        <f t="shared" si="12"/>
        <v>2.666260008</v>
      </c>
      <c r="L75" s="250">
        <f t="shared" si="13"/>
        <v>29.70612698</v>
      </c>
      <c r="M75" s="250">
        <f t="shared" si="14"/>
        <v>27.1635726</v>
      </c>
      <c r="N75" s="250">
        <f t="shared" si="1"/>
        <v>12.18628663</v>
      </c>
      <c r="O75" s="250">
        <f t="shared" si="2"/>
        <v>12.24903549</v>
      </c>
      <c r="P75" s="250" t="str">
        <f t="shared" si="3"/>
        <v>True</v>
      </c>
      <c r="Q75" s="250">
        <f t="shared" si="4"/>
        <v>12.24903549</v>
      </c>
      <c r="R75" s="250">
        <f t="shared" si="15"/>
        <v>1.918605735</v>
      </c>
      <c r="S75" s="250">
        <f t="shared" si="5"/>
        <v>0.1005979117</v>
      </c>
      <c r="T75" s="250">
        <f t="shared" si="6"/>
        <v>0.2841643884</v>
      </c>
      <c r="U75" s="250">
        <f t="shared" si="7"/>
        <v>3.509619642</v>
      </c>
      <c r="V75" s="368">
        <f t="shared" si="8"/>
        <v>19.85463686</v>
      </c>
      <c r="W75" s="250" t="str">
        <f t="shared" si="9"/>
        <v>False</v>
      </c>
      <c r="X75" s="269">
        <f t="shared" si="10"/>
        <v>0.292555543</v>
      </c>
    </row>
    <row r="76" ht="12.75" customHeight="1">
      <c r="A76" s="266"/>
      <c r="J76" s="250">
        <f t="shared" si="11"/>
        <v>31</v>
      </c>
      <c r="K76" s="250">
        <f t="shared" si="12"/>
        <v>2.751538064</v>
      </c>
      <c r="L76" s="250">
        <f t="shared" si="13"/>
        <v>31.8337164</v>
      </c>
      <c r="M76" s="250">
        <f t="shared" si="14"/>
        <v>29.16371857</v>
      </c>
      <c r="N76" s="250">
        <f t="shared" si="1"/>
        <v>12.45935192</v>
      </c>
      <c r="O76" s="250">
        <f t="shared" si="2"/>
        <v>12.48608276</v>
      </c>
      <c r="P76" s="250" t="str">
        <f t="shared" si="3"/>
        <v>True</v>
      </c>
      <c r="Q76" s="250">
        <f t="shared" si="4"/>
        <v>12.48608276</v>
      </c>
      <c r="R76" s="250">
        <f t="shared" si="15"/>
        <v>2.026765451</v>
      </c>
      <c r="S76" s="250">
        <f t="shared" si="5"/>
        <v>0.1034093243</v>
      </c>
      <c r="T76" s="250">
        <f t="shared" si="6"/>
        <v>0.2920643358</v>
      </c>
      <c r="U76" s="250">
        <f t="shared" si="7"/>
        <v>3.707471372</v>
      </c>
      <c r="V76" s="368">
        <f t="shared" si="8"/>
        <v>20.2228722</v>
      </c>
      <c r="W76" s="250" t="str">
        <f t="shared" si="9"/>
        <v>False</v>
      </c>
      <c r="X76" s="269">
        <f t="shared" si="10"/>
        <v>0.3028427716</v>
      </c>
    </row>
    <row r="77" ht="12.75" customHeight="1">
      <c r="A77" s="270"/>
      <c r="B77" s="371"/>
      <c r="C77" s="371"/>
      <c r="D77" s="371"/>
      <c r="E77" s="371"/>
      <c r="F77" s="371"/>
      <c r="G77" s="371"/>
      <c r="H77" s="371"/>
      <c r="J77" s="250">
        <f t="shared" si="11"/>
        <v>32</v>
      </c>
      <c r="K77" s="250">
        <f t="shared" si="12"/>
        <v>2.836056166</v>
      </c>
      <c r="L77" s="250">
        <f t="shared" si="13"/>
        <v>34.02654019</v>
      </c>
      <c r="M77" s="250">
        <f t="shared" si="14"/>
        <v>31.22762902</v>
      </c>
      <c r="N77" s="250">
        <f t="shared" si="1"/>
        <v>12.72792894</v>
      </c>
      <c r="O77" s="250">
        <f t="shared" si="2"/>
        <v>12.71421928</v>
      </c>
      <c r="P77" s="250" t="str">
        <f t="shared" si="3"/>
        <v>True</v>
      </c>
      <c r="Q77" s="250">
        <f t="shared" si="4"/>
        <v>12.71421928</v>
      </c>
      <c r="R77" s="250">
        <f t="shared" si="15"/>
        <v>2.136613273</v>
      </c>
      <c r="S77" s="250">
        <f t="shared" si="5"/>
        <v>0.1061892242</v>
      </c>
      <c r="T77" s="250">
        <f t="shared" si="6"/>
        <v>0.2998746422</v>
      </c>
      <c r="U77" s="250">
        <f t="shared" si="7"/>
        <v>3.908411079</v>
      </c>
      <c r="V77" s="368">
        <f t="shared" si="8"/>
        <v>20.58371309</v>
      </c>
      <c r="W77" s="250" t="str">
        <f t="shared" si="9"/>
        <v>False</v>
      </c>
      <c r="X77" s="269">
        <f t="shared" si="10"/>
        <v>0.3130691141</v>
      </c>
    </row>
    <row r="78" ht="12.75" customHeight="1">
      <c r="A78" s="266"/>
      <c r="F78" s="371"/>
      <c r="G78" s="371"/>
      <c r="H78" s="371"/>
      <c r="J78" s="250">
        <f t="shared" si="11"/>
        <v>33</v>
      </c>
      <c r="K78" s="250">
        <f t="shared" si="12"/>
        <v>2.919847806</v>
      </c>
      <c r="L78" s="250">
        <f t="shared" si="13"/>
        <v>36.2840901</v>
      </c>
      <c r="M78" s="250">
        <f t="shared" si="14"/>
        <v>33.35482587</v>
      </c>
      <c r="N78" s="250">
        <f t="shared" si="1"/>
        <v>12.99224749</v>
      </c>
      <c r="O78" s="250">
        <f t="shared" si="2"/>
        <v>12.93408613</v>
      </c>
      <c r="P78" s="250" t="str">
        <f t="shared" si="3"/>
        <v>True</v>
      </c>
      <c r="Q78" s="250">
        <f t="shared" si="4"/>
        <v>12.93408613</v>
      </c>
      <c r="R78" s="250">
        <f t="shared" si="15"/>
        <v>2.248109404</v>
      </c>
      <c r="S78" s="250">
        <f t="shared" si="5"/>
        <v>0.1089390498</v>
      </c>
      <c r="T78" s="250">
        <f t="shared" si="6"/>
        <v>0.3075994135</v>
      </c>
      <c r="U78" s="250">
        <f t="shared" si="7"/>
        <v>4.112365964</v>
      </c>
      <c r="V78" s="368">
        <f t="shared" si="8"/>
        <v>20.93756534</v>
      </c>
      <c r="W78" s="250" t="str">
        <f t="shared" si="9"/>
        <v>False</v>
      </c>
      <c r="X78" s="269">
        <f t="shared" si="10"/>
        <v>0.3232369991</v>
      </c>
    </row>
    <row r="79" ht="12.75" customHeight="1">
      <c r="A79" s="266"/>
      <c r="J79" s="250">
        <f t="shared" si="11"/>
        <v>34</v>
      </c>
      <c r="K79" s="250">
        <f t="shared" si="12"/>
        <v>3.002943928</v>
      </c>
      <c r="L79" s="250">
        <f t="shared" si="13"/>
        <v>38.6058792</v>
      </c>
      <c r="M79" s="250">
        <f t="shared" si="14"/>
        <v>35.5448507</v>
      </c>
      <c r="N79" s="250">
        <f t="shared" si="1"/>
        <v>13.25251825</v>
      </c>
      <c r="O79" s="250">
        <f t="shared" si="2"/>
        <v>13.14625794</v>
      </c>
      <c r="P79" s="250" t="str">
        <f t="shared" si="3"/>
        <v>True</v>
      </c>
      <c r="Q79" s="250">
        <f t="shared" si="4"/>
        <v>13.14625794</v>
      </c>
      <c r="R79" s="250">
        <f t="shared" si="15"/>
        <v>2.361216392</v>
      </c>
      <c r="S79" s="250">
        <f t="shared" si="5"/>
        <v>0.1116601284</v>
      </c>
      <c r="T79" s="250">
        <f t="shared" si="6"/>
        <v>0.3152424373</v>
      </c>
      <c r="U79" s="250">
        <f t="shared" si="7"/>
        <v>4.319267516</v>
      </c>
      <c r="V79" s="368">
        <f t="shared" si="8"/>
        <v>21.28479951</v>
      </c>
      <c r="W79" s="250" t="str">
        <f t="shared" si="9"/>
        <v>False</v>
      </c>
      <c r="X79" s="269">
        <f t="shared" si="10"/>
        <v>0.333348684</v>
      </c>
    </row>
    <row r="80" ht="12.75" customHeight="1">
      <c r="A80" s="266"/>
      <c r="I80" s="371"/>
      <c r="J80" s="371">
        <f t="shared" si="11"/>
        <v>35</v>
      </c>
      <c r="K80" s="250">
        <f t="shared" si="12"/>
        <v>3.085373196</v>
      </c>
      <c r="L80" s="250">
        <f t="shared" si="13"/>
        <v>40.99144029</v>
      </c>
      <c r="M80" s="250">
        <f t="shared" si="14"/>
        <v>37.79726342</v>
      </c>
      <c r="N80" s="250">
        <f t="shared" si="1"/>
        <v>13.50893493</v>
      </c>
      <c r="O80" s="250">
        <f t="shared" si="2"/>
        <v>13.35125169</v>
      </c>
      <c r="P80" s="250" t="str">
        <f t="shared" si="3"/>
        <v>True</v>
      </c>
      <c r="Q80" s="250">
        <f t="shared" si="4"/>
        <v>13.35125169</v>
      </c>
      <c r="R80" s="250">
        <f t="shared" si="15"/>
        <v>2.475898912</v>
      </c>
      <c r="S80" s="250">
        <f t="shared" si="5"/>
        <v>0.1143536882</v>
      </c>
      <c r="T80" s="250">
        <f t="shared" si="6"/>
        <v>0.3228072175</v>
      </c>
      <c r="U80" s="250">
        <f t="shared" si="7"/>
        <v>4.529051119</v>
      </c>
      <c r="V80" s="368">
        <f t="shared" si="8"/>
        <v>21.62575495</v>
      </c>
      <c r="W80" s="250" t="str">
        <f t="shared" si="9"/>
        <v>False</v>
      </c>
      <c r="X80" s="269">
        <f t="shared" si="10"/>
        <v>0.3434062722</v>
      </c>
    </row>
    <row r="81" ht="12.75" customHeight="1">
      <c r="A81" s="266"/>
      <c r="J81" s="250">
        <f t="shared" si="11"/>
        <v>36</v>
      </c>
      <c r="K81" s="250">
        <f t="shared" si="12"/>
        <v>3.167162227</v>
      </c>
      <c r="L81" s="250">
        <f t="shared" si="13"/>
        <v>43.44032456</v>
      </c>
      <c r="M81" s="250">
        <f t="shared" si="14"/>
        <v>40.1116409</v>
      </c>
      <c r="N81" s="250">
        <f t="shared" si="1"/>
        <v>13.76167615</v>
      </c>
      <c r="O81" s="250">
        <f t="shared" si="2"/>
        <v>13.5495342</v>
      </c>
      <c r="P81" s="250" t="str">
        <f t="shared" si="3"/>
        <v>True</v>
      </c>
      <c r="Q81" s="250">
        <f t="shared" si="4"/>
        <v>13.5495342</v>
      </c>
      <c r="R81" s="250">
        <f t="shared" si="15"/>
        <v>2.592123581</v>
      </c>
      <c r="S81" s="250">
        <f t="shared" si="5"/>
        <v>0.1170208681</v>
      </c>
      <c r="T81" s="250">
        <f t="shared" si="6"/>
        <v>0.3302970032</v>
      </c>
      <c r="U81" s="250">
        <f t="shared" si="7"/>
        <v>4.741655707</v>
      </c>
      <c r="V81" s="368">
        <f t="shared" si="8"/>
        <v>21.9607434</v>
      </c>
      <c r="W81" s="250" t="str">
        <f t="shared" si="9"/>
        <v>False</v>
      </c>
      <c r="X81" s="269">
        <f t="shared" si="10"/>
        <v>0.3534117274</v>
      </c>
    </row>
    <row r="82" ht="12.75" customHeight="1">
      <c r="A82" s="270"/>
      <c r="B82" s="371"/>
      <c r="C82" s="371"/>
      <c r="D82" s="371"/>
      <c r="E82" s="371"/>
      <c r="F82" s="371"/>
      <c r="G82" s="371"/>
      <c r="H82" s="371"/>
      <c r="J82" s="250">
        <f t="shared" si="11"/>
        <v>37</v>
      </c>
      <c r="K82" s="250">
        <f t="shared" si="12"/>
        <v>3.248335794</v>
      </c>
      <c r="L82" s="250">
        <f t="shared" si="13"/>
        <v>45.95210027</v>
      </c>
      <c r="M82" s="250">
        <f t="shared" si="14"/>
        <v>42.48757588</v>
      </c>
      <c r="N82" s="250">
        <f t="shared" si="1"/>
        <v>14.01090699</v>
      </c>
      <c r="O82" s="250">
        <f t="shared" si="2"/>
        <v>13.74152832</v>
      </c>
      <c r="P82" s="250" t="str">
        <f t="shared" si="3"/>
        <v>True</v>
      </c>
      <c r="Q82" s="250">
        <f t="shared" si="4"/>
        <v>13.74152832</v>
      </c>
      <c r="R82" s="250">
        <f t="shared" si="15"/>
        <v>2.709858791</v>
      </c>
      <c r="S82" s="250">
        <f t="shared" si="5"/>
        <v>0.119662727</v>
      </c>
      <c r="T82" s="250">
        <f t="shared" si="6"/>
        <v>0.3377148145</v>
      </c>
      <c r="U82" s="250">
        <f t="shared" si="7"/>
        <v>4.957023461</v>
      </c>
      <c r="V82" s="368">
        <f t="shared" si="8"/>
        <v>22.29005196</v>
      </c>
      <c r="W82" s="250" t="str">
        <f t="shared" si="9"/>
        <v>False</v>
      </c>
      <c r="X82" s="269">
        <f t="shared" si="10"/>
        <v>0.3633668866</v>
      </c>
    </row>
    <row r="83" ht="12.75" customHeight="1">
      <c r="A83" s="266"/>
      <c r="J83" s="250">
        <f t="shared" si="11"/>
        <v>38</v>
      </c>
      <c r="K83" s="250">
        <f t="shared" si="12"/>
        <v>3.328917004</v>
      </c>
      <c r="L83" s="250">
        <f t="shared" si="13"/>
        <v>48.52635167</v>
      </c>
      <c r="M83" s="250">
        <f t="shared" si="14"/>
        <v>44.92467591</v>
      </c>
      <c r="N83" s="250">
        <f t="shared" si="1"/>
        <v>14.25678047</v>
      </c>
      <c r="O83" s="250">
        <f t="shared" si="2"/>
        <v>13.92761836</v>
      </c>
      <c r="P83" s="250" t="str">
        <f t="shared" si="3"/>
        <v>True</v>
      </c>
      <c r="Q83" s="250">
        <f t="shared" si="4"/>
        <v>13.92761836</v>
      </c>
      <c r="R83" s="250">
        <f t="shared" si="15"/>
        <v>2.829074564</v>
      </c>
      <c r="S83" s="250">
        <f t="shared" si="5"/>
        <v>0.1222802514</v>
      </c>
      <c r="T83" s="250">
        <f t="shared" si="6"/>
        <v>0.3450634649</v>
      </c>
      <c r="U83" s="250">
        <f t="shared" si="7"/>
        <v>5.175099542</v>
      </c>
      <c r="V83" s="368">
        <f t="shared" si="8"/>
        <v>22.61394573</v>
      </c>
      <c r="W83" s="250" t="str">
        <f t="shared" si="9"/>
        <v>False</v>
      </c>
      <c r="X83" s="269">
        <f t="shared" si="10"/>
        <v>0.3732734715</v>
      </c>
    </row>
    <row r="84" ht="12.75" customHeight="1">
      <c r="A84" s="266"/>
      <c r="J84" s="250">
        <f t="shared" si="11"/>
        <v>39</v>
      </c>
      <c r="K84" s="250">
        <f t="shared" si="12"/>
        <v>3.408927455</v>
      </c>
      <c r="L84" s="250">
        <f t="shared" si="13"/>
        <v>51.16267793</v>
      </c>
      <c r="M84" s="250">
        <f t="shared" si="14"/>
        <v>47.4225624</v>
      </c>
      <c r="N84" s="250">
        <f t="shared" si="1"/>
        <v>14.49943865</v>
      </c>
      <c r="O84" s="250">
        <f t="shared" si="2"/>
        <v>14.10815453</v>
      </c>
      <c r="P84" s="250" t="str">
        <f t="shared" si="3"/>
        <v>True</v>
      </c>
      <c r="Q84" s="250">
        <f t="shared" si="4"/>
        <v>14.10815453</v>
      </c>
      <c r="R84" s="250">
        <f t="shared" si="15"/>
        <v>2.949742418</v>
      </c>
      <c r="S84" s="250">
        <f t="shared" si="5"/>
        <v>0.1248743624</v>
      </c>
      <c r="T84" s="250">
        <f t="shared" si="6"/>
        <v>0.3523455806</v>
      </c>
      <c r="U84" s="250">
        <f t="shared" si="7"/>
        <v>5.395831847</v>
      </c>
      <c r="V84" s="368">
        <f t="shared" si="8"/>
        <v>22.93267009</v>
      </c>
      <c r="W84" s="250" t="str">
        <f t="shared" si="9"/>
        <v>False</v>
      </c>
      <c r="X84" s="269">
        <f t="shared" si="10"/>
        <v>0.3831330991</v>
      </c>
    </row>
    <row r="85" ht="12.75" customHeight="1">
      <c r="A85" s="266"/>
      <c r="I85" s="371"/>
      <c r="J85" s="371">
        <f t="shared" si="11"/>
        <v>40</v>
      </c>
      <c r="K85" s="250">
        <f t="shared" si="12"/>
        <v>3.488387372</v>
      </c>
      <c r="L85" s="250">
        <f t="shared" si="13"/>
        <v>53.86069219</v>
      </c>
      <c r="M85" s="250">
        <f t="shared" si="14"/>
        <v>49.98086978</v>
      </c>
      <c r="N85" s="250">
        <f t="shared" si="1"/>
        <v>14.7390138</v>
      </c>
      <c r="O85" s="250">
        <f t="shared" si="2"/>
        <v>14.28345693</v>
      </c>
      <c r="P85" s="250" t="str">
        <f t="shared" si="3"/>
        <v>True</v>
      </c>
      <c r="Q85" s="250">
        <f t="shared" si="4"/>
        <v>14.28345693</v>
      </c>
      <c r="R85" s="250">
        <f t="shared" si="15"/>
        <v>3.07183525</v>
      </c>
      <c r="S85" s="250">
        <f t="shared" si="5"/>
        <v>0.1274459217</v>
      </c>
      <c r="T85" s="250">
        <f t="shared" si="6"/>
        <v>0.359563618</v>
      </c>
      <c r="U85" s="250">
        <f t="shared" si="7"/>
        <v>5.619170803</v>
      </c>
      <c r="V85" s="368">
        <f t="shared" si="8"/>
        <v>23.2464527</v>
      </c>
      <c r="W85" s="250" t="str">
        <f t="shared" si="9"/>
        <v>False</v>
      </c>
      <c r="X85" s="269">
        <f t="shared" si="10"/>
        <v>0.3929472898</v>
      </c>
    </row>
    <row r="86" ht="12.75" customHeight="1">
      <c r="A86" s="266"/>
      <c r="J86" s="250">
        <f t="shared" si="11"/>
        <v>41</v>
      </c>
      <c r="K86" s="250">
        <f t="shared" si="12"/>
        <v>3.567315732</v>
      </c>
      <c r="L86" s="250">
        <f t="shared" si="13"/>
        <v>56.62002076</v>
      </c>
      <c r="M86" s="250">
        <f t="shared" si="14"/>
        <v>52.59924466</v>
      </c>
      <c r="N86" s="250">
        <f t="shared" si="1"/>
        <v>14.97562923</v>
      </c>
      <c r="O86" s="250">
        <f t="shared" si="2"/>
        <v>14.45381884</v>
      </c>
      <c r="P86" s="250" t="str">
        <f t="shared" si="3"/>
        <v>True</v>
      </c>
      <c r="Q86" s="250">
        <f t="shared" si="4"/>
        <v>14.45381884</v>
      </c>
      <c r="R86" s="250">
        <f t="shared" si="15"/>
        <v>3.195327234</v>
      </c>
      <c r="S86" s="250">
        <f t="shared" si="5"/>
        <v>0.1299957367</v>
      </c>
      <c r="T86" s="250">
        <f t="shared" si="6"/>
        <v>0.3667198787</v>
      </c>
      <c r="U86" s="250">
        <f t="shared" si="7"/>
        <v>5.845069166</v>
      </c>
      <c r="V86" s="368">
        <f t="shared" si="8"/>
        <v>23.55550516</v>
      </c>
      <c r="W86" s="250" t="str">
        <f t="shared" si="9"/>
        <v>False</v>
      </c>
      <c r="X86" s="269">
        <f t="shared" si="10"/>
        <v>0.4027174764</v>
      </c>
    </row>
    <row r="87" ht="12.75" customHeight="1">
      <c r="A87" s="270"/>
      <c r="B87" s="371"/>
      <c r="C87" s="371"/>
      <c r="D87" s="371"/>
      <c r="E87" s="371"/>
      <c r="F87" s="371"/>
      <c r="G87" s="371"/>
      <c r="H87" s="371"/>
      <c r="J87" s="250">
        <f t="shared" si="11"/>
        <v>42</v>
      </c>
      <c r="K87" s="250">
        <f t="shared" si="12"/>
        <v>3.645730367</v>
      </c>
      <c r="L87" s="250">
        <f t="shared" si="13"/>
        <v>59.44030226</v>
      </c>
      <c r="M87" s="250">
        <f t="shared" si="14"/>
        <v>55.27734519</v>
      </c>
      <c r="N87" s="250">
        <f t="shared" si="1"/>
        <v>15.20940019</v>
      </c>
      <c r="O87" s="250">
        <f t="shared" si="2"/>
        <v>14.61950964</v>
      </c>
      <c r="P87" s="250" t="str">
        <f t="shared" si="3"/>
        <v>True</v>
      </c>
      <c r="Q87" s="250">
        <f t="shared" si="4"/>
        <v>14.61950964</v>
      </c>
      <c r="R87" s="250">
        <f t="shared" si="15"/>
        <v>3.320193729</v>
      </c>
      <c r="S87" s="250">
        <f t="shared" si="5"/>
        <v>0.1325245654</v>
      </c>
      <c r="T87" s="250">
        <f t="shared" si="6"/>
        <v>0.3738165236</v>
      </c>
      <c r="U87" s="250">
        <f t="shared" si="7"/>
        <v>6.073481859</v>
      </c>
      <c r="V87" s="368">
        <f t="shared" si="8"/>
        <v>23.86002462</v>
      </c>
      <c r="W87" s="250" t="str">
        <f t="shared" si="9"/>
        <v>False</v>
      </c>
      <c r="X87" s="269">
        <f t="shared" si="10"/>
        <v>0.4124450105</v>
      </c>
    </row>
    <row r="88" ht="12.75" customHeight="1">
      <c r="A88" s="266"/>
      <c r="J88" s="250">
        <f t="shared" si="11"/>
        <v>43</v>
      </c>
      <c r="K88" s="250">
        <f t="shared" si="12"/>
        <v>3.723648066</v>
      </c>
      <c r="L88" s="250">
        <f t="shared" si="13"/>
        <v>62.32118698</v>
      </c>
      <c r="M88" s="250">
        <f t="shared" si="14"/>
        <v>58.01484031</v>
      </c>
      <c r="N88" s="250">
        <f t="shared" si="1"/>
        <v>15.44043456</v>
      </c>
      <c r="O88" s="250">
        <f t="shared" si="2"/>
        <v>14.78077736</v>
      </c>
      <c r="P88" s="250" t="str">
        <f t="shared" si="3"/>
        <v>True</v>
      </c>
      <c r="Q88" s="250">
        <f t="shared" si="4"/>
        <v>14.78077736</v>
      </c>
      <c r="R88" s="250">
        <f t="shared" si="15"/>
        <v>3.446411186</v>
      </c>
      <c r="S88" s="250">
        <f t="shared" si="5"/>
        <v>0.1350331209</v>
      </c>
      <c r="T88" s="250">
        <f t="shared" si="6"/>
        <v>0.380855584</v>
      </c>
      <c r="U88" s="250">
        <f t="shared" si="7"/>
        <v>6.304365807</v>
      </c>
      <c r="V88" s="368">
        <f t="shared" si="8"/>
        <v>24.16019507</v>
      </c>
      <c r="W88" s="250" t="str">
        <f t="shared" si="9"/>
        <v>False</v>
      </c>
      <c r="X88" s="269">
        <f t="shared" si="10"/>
        <v>0.4221311695</v>
      </c>
    </row>
    <row r="89" ht="12.75" customHeight="1">
      <c r="A89" s="266"/>
      <c r="J89" s="250">
        <f t="shared" si="11"/>
        <v>44</v>
      </c>
      <c r="K89" s="250">
        <f t="shared" si="12"/>
        <v>3.801084657</v>
      </c>
      <c r="L89" s="250">
        <f t="shared" si="13"/>
        <v>65.26233616</v>
      </c>
      <c r="M89" s="250">
        <f t="shared" si="14"/>
        <v>60.81140923</v>
      </c>
      <c r="N89" s="250">
        <f t="shared" si="1"/>
        <v>15.66883349</v>
      </c>
      <c r="O89" s="250">
        <f t="shared" si="2"/>
        <v>14.93785083</v>
      </c>
      <c r="P89" s="250" t="str">
        <f t="shared" si="3"/>
        <v>True</v>
      </c>
      <c r="Q89" s="250">
        <f t="shared" si="4"/>
        <v>14.93785083</v>
      </c>
      <c r="R89" s="250">
        <f t="shared" si="15"/>
        <v>3.573957081</v>
      </c>
      <c r="S89" s="250">
        <f t="shared" si="5"/>
        <v>0.1375220744</v>
      </c>
      <c r="T89" s="250">
        <f t="shared" si="6"/>
        <v>0.3878389731</v>
      </c>
      <c r="U89" s="250">
        <f t="shared" si="7"/>
        <v>6.537679807</v>
      </c>
      <c r="V89" s="368">
        <f t="shared" si="8"/>
        <v>24.45618854</v>
      </c>
      <c r="W89" s="250" t="str">
        <f t="shared" si="9"/>
        <v>False</v>
      </c>
      <c r="X89" s="269">
        <f t="shared" si="10"/>
        <v>0.431777162</v>
      </c>
    </row>
    <row r="90" ht="12.75" customHeight="1">
      <c r="A90" s="266"/>
      <c r="I90" s="371"/>
      <c r="J90" s="371">
        <f t="shared" si="11"/>
        <v>45</v>
      </c>
      <c r="K90" s="250">
        <f t="shared" si="12"/>
        <v>3.878055086</v>
      </c>
      <c r="L90" s="250">
        <f t="shared" si="13"/>
        <v>68.2634214</v>
      </c>
      <c r="M90" s="250">
        <f t="shared" si="14"/>
        <v>63.66674082</v>
      </c>
      <c r="N90" s="250">
        <f t="shared" si="1"/>
        <v>15.89469199</v>
      </c>
      <c r="O90" s="250">
        <f t="shared" si="2"/>
        <v>15.09094163</v>
      </c>
      <c r="P90" s="250" t="str">
        <f t="shared" si="3"/>
        <v>True</v>
      </c>
      <c r="Q90" s="250">
        <f t="shared" si="4"/>
        <v>15.09094163</v>
      </c>
      <c r="R90" s="250">
        <f t="shared" si="15"/>
        <v>3.70280984</v>
      </c>
      <c r="S90" s="250">
        <f t="shared" si="5"/>
        <v>0.1399920593</v>
      </c>
      <c r="T90" s="250">
        <f t="shared" si="6"/>
        <v>0.3947684954</v>
      </c>
      <c r="U90" s="250">
        <f t="shared" si="7"/>
        <v>6.773384394</v>
      </c>
      <c r="V90" s="368">
        <f t="shared" si="8"/>
        <v>24.74816616</v>
      </c>
      <c r="W90" s="250" t="str">
        <f t="shared" si="9"/>
        <v>False</v>
      </c>
      <c r="X90" s="269">
        <f t="shared" si="10"/>
        <v>0.4413841333</v>
      </c>
    </row>
    <row r="91" ht="12.75" customHeight="1">
      <c r="A91" s="266"/>
      <c r="J91" s="250">
        <f t="shared" si="11"/>
        <v>46</v>
      </c>
      <c r="K91" s="250">
        <f t="shared" si="12"/>
        <v>3.954573483</v>
      </c>
      <c r="L91" s="250">
        <f t="shared" si="13"/>
        <v>71.32412414</v>
      </c>
      <c r="M91" s="250">
        <f t="shared" si="14"/>
        <v>66.58053308</v>
      </c>
      <c r="N91" s="250">
        <f t="shared" si="1"/>
        <v>16.11809943</v>
      </c>
      <c r="O91" s="250">
        <f t="shared" si="2"/>
        <v>15.24024579</v>
      </c>
      <c r="P91" s="250" t="str">
        <f t="shared" si="3"/>
        <v>True</v>
      </c>
      <c r="Q91" s="250">
        <f t="shared" si="4"/>
        <v>15.24024579</v>
      </c>
      <c r="R91" s="250">
        <f t="shared" si="15"/>
        <v>3.832948775</v>
      </c>
      <c r="S91" s="250">
        <f t="shared" si="5"/>
        <v>0.1424436739</v>
      </c>
      <c r="T91" s="250">
        <f t="shared" si="6"/>
        <v>0.4016458551</v>
      </c>
      <c r="U91" s="250">
        <f t="shared" si="7"/>
        <v>7.011441727</v>
      </c>
      <c r="V91" s="368">
        <f t="shared" si="8"/>
        <v>25.03627908</v>
      </c>
      <c r="W91" s="250" t="str">
        <f t="shared" si="9"/>
        <v>False</v>
      </c>
      <c r="X91" s="269">
        <f t="shared" si="10"/>
        <v>0.4509531698</v>
      </c>
    </row>
    <row r="92" ht="12.75" customHeight="1">
      <c r="A92" s="270"/>
      <c r="B92" s="371"/>
      <c r="C92" s="371"/>
      <c r="D92" s="371"/>
      <c r="E92" s="371"/>
      <c r="F92" s="371"/>
      <c r="G92" s="371"/>
      <c r="H92" s="371"/>
      <c r="J92" s="250">
        <f t="shared" si="11"/>
        <v>47</v>
      </c>
      <c r="K92" s="250">
        <f t="shared" si="12"/>
        <v>4.030653229</v>
      </c>
      <c r="L92" s="250">
        <f t="shared" si="13"/>
        <v>74.44413509</v>
      </c>
      <c r="M92" s="250">
        <f t="shared" si="14"/>
        <v>69.55249272</v>
      </c>
      <c r="N92" s="250">
        <f t="shared" si="1"/>
        <v>16.33914001</v>
      </c>
      <c r="O92" s="250">
        <f t="shared" si="2"/>
        <v>15.38594525</v>
      </c>
      <c r="P92" s="250" t="str">
        <f t="shared" si="3"/>
        <v>True</v>
      </c>
      <c r="Q92" s="250">
        <f t="shared" si="4"/>
        <v>15.38594525</v>
      </c>
      <c r="R92" s="250">
        <f t="shared" si="15"/>
        <v>3.964354033</v>
      </c>
      <c r="S92" s="250">
        <f t="shared" si="5"/>
        <v>0.144877484</v>
      </c>
      <c r="T92" s="250">
        <f t="shared" si="6"/>
        <v>0.408472664</v>
      </c>
      <c r="U92" s="250">
        <f t="shared" si="7"/>
        <v>7.251815486</v>
      </c>
      <c r="V92" s="368">
        <f t="shared" si="8"/>
        <v>25.32066934</v>
      </c>
      <c r="W92" s="250" t="str">
        <f t="shared" si="9"/>
        <v>False</v>
      </c>
      <c r="X92" s="269">
        <f t="shared" si="10"/>
        <v>0.4604853037</v>
      </c>
    </row>
    <row r="93" ht="12.75" customHeight="1">
      <c r="A93" s="266"/>
      <c r="J93" s="250">
        <f t="shared" si="11"/>
        <v>48</v>
      </c>
      <c r="K93" s="250">
        <f t="shared" si="12"/>
        <v>4.10630701</v>
      </c>
      <c r="L93" s="250">
        <f t="shared" si="13"/>
        <v>77.62315376</v>
      </c>
      <c r="M93" s="250">
        <f t="shared" si="14"/>
        <v>72.58233467</v>
      </c>
      <c r="N93" s="250">
        <f t="shared" si="1"/>
        <v>16.55789317</v>
      </c>
      <c r="O93" s="250">
        <f t="shared" si="2"/>
        <v>15.52820916</v>
      </c>
      <c r="P93" s="250" t="str">
        <f t="shared" si="3"/>
        <v>True</v>
      </c>
      <c r="Q93" s="250">
        <f t="shared" si="4"/>
        <v>15.52820916</v>
      </c>
      <c r="R93" s="250">
        <f t="shared" si="15"/>
        <v>4.097006535</v>
      </c>
      <c r="S93" s="250">
        <f t="shared" si="5"/>
        <v>0.1472940256</v>
      </c>
      <c r="T93" s="250">
        <f t="shared" si="6"/>
        <v>0.4152504485</v>
      </c>
      <c r="U93" s="250">
        <f t="shared" si="7"/>
        <v>7.494470774</v>
      </c>
      <c r="V93" s="368">
        <f t="shared" si="8"/>
        <v>25.60147057</v>
      </c>
      <c r="W93" s="250" t="str">
        <f t="shared" si="9"/>
        <v>False</v>
      </c>
      <c r="X93" s="269">
        <f t="shared" si="10"/>
        <v>0.4699815164</v>
      </c>
    </row>
    <row r="94" ht="12.75" customHeight="1">
      <c r="A94" s="266"/>
      <c r="J94" s="250">
        <f t="shared" si="11"/>
        <v>49</v>
      </c>
      <c r="K94" s="250">
        <f t="shared" si="12"/>
        <v>4.181546865</v>
      </c>
      <c r="L94" s="250">
        <f t="shared" si="13"/>
        <v>80.86088807</v>
      </c>
      <c r="M94" s="250">
        <f t="shared" si="14"/>
        <v>75.66978169</v>
      </c>
      <c r="N94" s="250">
        <f t="shared" si="1"/>
        <v>16.77443393</v>
      </c>
      <c r="O94" s="250">
        <f t="shared" si="2"/>
        <v>15.66719511</v>
      </c>
      <c r="P94" s="250" t="str">
        <f t="shared" si="3"/>
        <v>True</v>
      </c>
      <c r="Q94" s="250">
        <f t="shared" si="4"/>
        <v>15.66719511</v>
      </c>
      <c r="R94" s="250">
        <f t="shared" si="15"/>
        <v>4.230887935</v>
      </c>
      <c r="S94" s="250">
        <f t="shared" si="5"/>
        <v>0.1496938069</v>
      </c>
      <c r="T94" s="250">
        <f t="shared" si="6"/>
        <v>0.421980656</v>
      </c>
      <c r="U94" s="250">
        <f t="shared" si="7"/>
        <v>7.739374029</v>
      </c>
      <c r="V94" s="368">
        <f t="shared" si="8"/>
        <v>25.87880872</v>
      </c>
      <c r="W94" s="250" t="str">
        <f t="shared" si="9"/>
        <v>False</v>
      </c>
      <c r="X94" s="269">
        <f t="shared" si="10"/>
        <v>0.4794427422</v>
      </c>
    </row>
    <row r="95" ht="12.75" customHeight="1">
      <c r="A95" s="266"/>
      <c r="I95" s="371"/>
      <c r="J95" s="371">
        <f t="shared" si="11"/>
        <v>50</v>
      </c>
      <c r="K95" s="250">
        <f t="shared" si="12"/>
        <v>4.256384238</v>
      </c>
      <c r="L95" s="250">
        <f t="shared" si="13"/>
        <v>84.15705386</v>
      </c>
      <c r="M95" s="250">
        <f t="shared" si="14"/>
        <v>78.81456397</v>
      </c>
      <c r="N95" s="250">
        <f t="shared" si="1"/>
        <v>16.98883329</v>
      </c>
      <c r="O95" s="250">
        <f t="shared" si="2"/>
        <v>15.80305011</v>
      </c>
      <c r="P95" s="250" t="str">
        <f t="shared" si="3"/>
        <v>True</v>
      </c>
      <c r="Q95" s="250">
        <f t="shared" si="4"/>
        <v>15.80305011</v>
      </c>
      <c r="R95" s="250">
        <f t="shared" si="15"/>
        <v>4.365980572</v>
      </c>
      <c r="S95" s="250">
        <f t="shared" si="5"/>
        <v>0.1520773104</v>
      </c>
      <c r="T95" s="250">
        <f t="shared" si="6"/>
        <v>0.4286646604</v>
      </c>
      <c r="U95" s="250">
        <f t="shared" si="7"/>
        <v>7.986492947</v>
      </c>
      <c r="V95" s="368">
        <f t="shared" si="8"/>
        <v>26.1528026</v>
      </c>
      <c r="W95" s="250" t="str">
        <f t="shared" si="9"/>
        <v>False</v>
      </c>
      <c r="X95" s="269">
        <f t="shared" si="10"/>
        <v>0.4888698718</v>
      </c>
    </row>
    <row r="96" ht="12.75" customHeight="1">
      <c r="A96" s="266"/>
      <c r="J96" s="250">
        <f t="shared" si="11"/>
        <v>51</v>
      </c>
      <c r="K96" s="250">
        <f t="shared" si="12"/>
        <v>4.330830014</v>
      </c>
      <c r="L96" s="250">
        <f t="shared" si="13"/>
        <v>87.51137455</v>
      </c>
      <c r="M96" s="250">
        <f t="shared" si="14"/>
        <v>82.01641881</v>
      </c>
      <c r="N96" s="250">
        <f t="shared" si="1"/>
        <v>17.20115844</v>
      </c>
      <c r="O96" s="250">
        <f t="shared" si="2"/>
        <v>15.9359115</v>
      </c>
      <c r="P96" s="250" t="str">
        <f t="shared" si="3"/>
        <v>True</v>
      </c>
      <c r="Q96" s="250">
        <f t="shared" si="4"/>
        <v>15.9359115</v>
      </c>
      <c r="R96" s="250">
        <f t="shared" si="15"/>
        <v>4.502267432</v>
      </c>
      <c r="S96" s="250">
        <f t="shared" si="5"/>
        <v>0.1544449947</v>
      </c>
      <c r="T96" s="250">
        <f t="shared" si="6"/>
        <v>0.4353037675</v>
      </c>
      <c r="U96" s="250">
        <f t="shared" si="7"/>
        <v>8.235796403</v>
      </c>
      <c r="V96" s="368">
        <f t="shared" si="8"/>
        <v>26.4235645</v>
      </c>
      <c r="W96" s="250" t="str">
        <f t="shared" si="9"/>
        <v>False</v>
      </c>
      <c r="X96" s="269">
        <f t="shared" si="10"/>
        <v>0.4982637547</v>
      </c>
    </row>
    <row r="97" ht="12.75" customHeight="1">
      <c r="A97" s="270"/>
      <c r="B97" s="371"/>
      <c r="C97" s="371"/>
      <c r="D97" s="371"/>
      <c r="E97" s="371"/>
      <c r="F97" s="371"/>
      <c r="G97" s="371"/>
      <c r="H97" s="371"/>
      <c r="J97" s="250">
        <f t="shared" si="11"/>
        <v>52</v>
      </c>
      <c r="K97" s="250">
        <f t="shared" si="12"/>
        <v>4.40489456</v>
      </c>
      <c r="L97" s="250">
        <f t="shared" si="13"/>
        <v>90.9235808</v>
      </c>
      <c r="M97" s="250">
        <f t="shared" si="14"/>
        <v>85.27509025</v>
      </c>
      <c r="N97" s="250">
        <f t="shared" si="1"/>
        <v>17.41147314</v>
      </c>
      <c r="O97" s="250">
        <f t="shared" si="2"/>
        <v>16.06590784</v>
      </c>
      <c r="P97" s="250" t="str">
        <f t="shared" si="3"/>
        <v>True</v>
      </c>
      <c r="Q97" s="250">
        <f t="shared" si="4"/>
        <v>16.06590784</v>
      </c>
      <c r="R97" s="250">
        <f t="shared" si="15"/>
        <v>4.639732108</v>
      </c>
      <c r="S97" s="250">
        <f t="shared" si="5"/>
        <v>0.1567972963</v>
      </c>
      <c r="T97" s="250">
        <f t="shared" si="6"/>
        <v>0.4418992197</v>
      </c>
      <c r="U97" s="250">
        <f t="shared" si="7"/>
        <v>8.487254387</v>
      </c>
      <c r="V97" s="368">
        <f t="shared" si="8"/>
        <v>26.69120061</v>
      </c>
      <c r="W97" s="250" t="str">
        <f t="shared" si="9"/>
        <v>False</v>
      </c>
      <c r="X97" s="269">
        <f t="shared" si="10"/>
        <v>0.5076252023</v>
      </c>
    </row>
    <row r="98" ht="12.75" customHeight="1">
      <c r="A98" s="266"/>
      <c r="J98" s="250">
        <f t="shared" si="11"/>
        <v>53</v>
      </c>
      <c r="K98" s="250">
        <f t="shared" si="12"/>
        <v>4.478587763</v>
      </c>
      <c r="L98" s="250">
        <f t="shared" si="13"/>
        <v>94.39341012</v>
      </c>
      <c r="M98" s="250">
        <f t="shared" si="14"/>
        <v>88.59032879</v>
      </c>
      <c r="N98" s="250">
        <f t="shared" si="1"/>
        <v>17.61983788</v>
      </c>
      <c r="O98" s="250">
        <f t="shared" si="2"/>
        <v>16.19315957</v>
      </c>
      <c r="P98" s="250" t="str">
        <f t="shared" si="3"/>
        <v>True</v>
      </c>
      <c r="Q98" s="250">
        <f t="shared" si="4"/>
        <v>16.19315957</v>
      </c>
      <c r="R98" s="250">
        <f t="shared" si="15"/>
        <v>4.77835877</v>
      </c>
      <c r="S98" s="250">
        <f t="shared" si="5"/>
        <v>0.1591346307</v>
      </c>
      <c r="T98" s="250">
        <f t="shared" si="6"/>
        <v>0.4484522002</v>
      </c>
      <c r="U98" s="250">
        <f t="shared" si="7"/>
        <v>8.740837937</v>
      </c>
      <c r="V98" s="368">
        <f t="shared" si="8"/>
        <v>26.95581152</v>
      </c>
      <c r="W98" s="250" t="str">
        <f t="shared" si="9"/>
        <v>False</v>
      </c>
      <c r="X98" s="269">
        <f t="shared" si="10"/>
        <v>0.51695499</v>
      </c>
    </row>
    <row r="99" ht="12.75" customHeight="1">
      <c r="A99" s="266"/>
      <c r="J99" s="250">
        <f t="shared" si="11"/>
        <v>54</v>
      </c>
      <c r="K99" s="250">
        <f t="shared" si="12"/>
        <v>4.551919053</v>
      </c>
      <c r="L99" s="250">
        <f t="shared" si="13"/>
        <v>97.92060661</v>
      </c>
      <c r="M99" s="250">
        <f t="shared" si="14"/>
        <v>91.96189108</v>
      </c>
      <c r="N99" s="250">
        <f t="shared" si="1"/>
        <v>17.82631014</v>
      </c>
      <c r="O99" s="250">
        <f t="shared" si="2"/>
        <v>16.31777974</v>
      </c>
      <c r="P99" s="250" t="str">
        <f t="shared" si="3"/>
        <v>True</v>
      </c>
      <c r="Q99" s="250">
        <f t="shared" si="4"/>
        <v>16.31777974</v>
      </c>
      <c r="R99" s="250">
        <f t="shared" si="15"/>
        <v>4.918132127</v>
      </c>
      <c r="S99" s="250">
        <f t="shared" si="5"/>
        <v>0.1614573943</v>
      </c>
      <c r="T99" s="250">
        <f t="shared" si="6"/>
        <v>0.4549638369</v>
      </c>
      <c r="U99" s="250">
        <f t="shared" si="7"/>
        <v>8.996519086</v>
      </c>
      <c r="V99" s="368">
        <f t="shared" si="8"/>
        <v>27.21749258</v>
      </c>
      <c r="W99" s="250" t="str">
        <f t="shared" si="9"/>
        <v>False</v>
      </c>
      <c r="X99" s="269">
        <f t="shared" si="10"/>
        <v>0.52625386</v>
      </c>
    </row>
    <row r="100" ht="12.75" customHeight="1">
      <c r="A100" s="266"/>
      <c r="I100" s="371"/>
      <c r="J100" s="371">
        <f t="shared" si="11"/>
        <v>55</v>
      </c>
      <c r="K100" s="250">
        <f t="shared" si="12"/>
        <v>4.624897442</v>
      </c>
      <c r="L100" s="250">
        <f t="shared" si="13"/>
        <v>101.5049206</v>
      </c>
      <c r="M100" s="250">
        <f t="shared" si="14"/>
        <v>95.38953967</v>
      </c>
      <c r="N100" s="250">
        <f t="shared" si="1"/>
        <v>18.03094461</v>
      </c>
      <c r="O100" s="250">
        <f t="shared" si="2"/>
        <v>16.43987456</v>
      </c>
      <c r="P100" s="250" t="str">
        <f t="shared" si="3"/>
        <v>True</v>
      </c>
      <c r="Q100" s="250">
        <f t="shared" si="4"/>
        <v>16.43987456</v>
      </c>
      <c r="R100" s="250">
        <f t="shared" si="15"/>
        <v>5.059037403</v>
      </c>
      <c r="S100" s="250">
        <f t="shared" si="5"/>
        <v>0.1637659653</v>
      </c>
      <c r="T100" s="250">
        <f t="shared" si="6"/>
        <v>0.4614352063</v>
      </c>
      <c r="U100" s="250">
        <f t="shared" si="7"/>
        <v>9.254270804</v>
      </c>
      <c r="V100" s="368">
        <f t="shared" si="8"/>
        <v>27.47633432</v>
      </c>
      <c r="W100" s="250" t="str">
        <f t="shared" si="9"/>
        <v>False</v>
      </c>
      <c r="X100" s="269">
        <f t="shared" si="10"/>
        <v>0.5355225226</v>
      </c>
    </row>
    <row r="101" ht="12.75" customHeight="1">
      <c r="A101" s="266"/>
      <c r="J101" s="250">
        <f t="shared" si="11"/>
        <v>56</v>
      </c>
      <c r="K101" s="250">
        <f t="shared" si="12"/>
        <v>4.697531544</v>
      </c>
      <c r="L101" s="250">
        <f t="shared" si="13"/>
        <v>105.1461086</v>
      </c>
      <c r="M101" s="250">
        <f t="shared" si="14"/>
        <v>98.87304273</v>
      </c>
      <c r="N101" s="250">
        <f t="shared" si="1"/>
        <v>18.23379336</v>
      </c>
      <c r="O101" s="250">
        <f t="shared" si="2"/>
        <v>16.55954396</v>
      </c>
      <c r="P101" s="250" t="str">
        <f t="shared" si="3"/>
        <v>True</v>
      </c>
      <c r="Q101" s="250">
        <f t="shared" si="4"/>
        <v>16.55954396</v>
      </c>
      <c r="R101" s="250">
        <f t="shared" si="15"/>
        <v>5.201060308</v>
      </c>
      <c r="S101" s="250">
        <f t="shared" si="5"/>
        <v>0.1660607049</v>
      </c>
      <c r="T101" s="250">
        <f t="shared" si="6"/>
        <v>0.4678673366</v>
      </c>
      <c r="U101" s="250">
        <f t="shared" si="7"/>
        <v>9.514066951</v>
      </c>
      <c r="V101" s="368">
        <f t="shared" si="8"/>
        <v>27.73242275</v>
      </c>
      <c r="W101" s="250" t="str">
        <f t="shared" si="9"/>
        <v>False</v>
      </c>
      <c r="X101" s="269">
        <f t="shared" si="10"/>
        <v>0.5447616587</v>
      </c>
    </row>
    <row r="102" ht="12.75" customHeight="1">
      <c r="A102" s="270"/>
      <c r="B102" s="371"/>
      <c r="C102" s="371"/>
      <c r="D102" s="371"/>
      <c r="E102" s="371"/>
      <c r="F102" s="371"/>
      <c r="G102" s="371"/>
      <c r="H102" s="371"/>
      <c r="J102" s="250">
        <f t="shared" si="11"/>
        <v>57</v>
      </c>
      <c r="K102" s="250">
        <f t="shared" si="12"/>
        <v>4.769829602</v>
      </c>
      <c r="L102" s="250">
        <f t="shared" si="13"/>
        <v>108.8439326</v>
      </c>
      <c r="M102" s="250">
        <f t="shared" si="14"/>
        <v>102.4121738</v>
      </c>
      <c r="N102" s="250">
        <f t="shared" si="1"/>
        <v>18.43490602</v>
      </c>
      <c r="O102" s="250">
        <f t="shared" si="2"/>
        <v>16.67688205</v>
      </c>
      <c r="P102" s="250" t="str">
        <f t="shared" si="3"/>
        <v>True</v>
      </c>
      <c r="Q102" s="250">
        <f t="shared" si="4"/>
        <v>16.67688205</v>
      </c>
      <c r="R102" s="250">
        <f t="shared" si="15"/>
        <v>5.344187013</v>
      </c>
      <c r="S102" s="250">
        <f t="shared" si="5"/>
        <v>0.1683419585</v>
      </c>
      <c r="T102" s="250">
        <f t="shared" si="6"/>
        <v>0.4742612106</v>
      </c>
      <c r="U102" s="250">
        <f t="shared" si="7"/>
        <v>9.775882229</v>
      </c>
      <c r="V102" s="368">
        <f t="shared" si="8"/>
        <v>27.98583967</v>
      </c>
      <c r="W102" s="250" t="str">
        <f t="shared" si="9"/>
        <v>False</v>
      </c>
      <c r="X102" s="269">
        <f t="shared" si="10"/>
        <v>0.5539719215</v>
      </c>
    </row>
    <row r="103" ht="12.75" customHeight="1">
      <c r="A103" s="266"/>
      <c r="J103" s="250">
        <f t="shared" si="11"/>
        <v>58</v>
      </c>
      <c r="K103" s="250">
        <f t="shared" si="12"/>
        <v>4.841799512</v>
      </c>
      <c r="L103" s="250">
        <f t="shared" si="13"/>
        <v>112.5981604</v>
      </c>
      <c r="M103" s="250">
        <f t="shared" si="14"/>
        <v>106.0067117</v>
      </c>
      <c r="N103" s="250">
        <f t="shared" si="1"/>
        <v>18.63432994</v>
      </c>
      <c r="O103" s="250">
        <f t="shared" si="2"/>
        <v>16.79197761</v>
      </c>
      <c r="P103" s="250" t="str">
        <f t="shared" si="3"/>
        <v>True</v>
      </c>
      <c r="Q103" s="250">
        <f t="shared" si="4"/>
        <v>16.79197761</v>
      </c>
      <c r="R103" s="250">
        <f t="shared" si="15"/>
        <v>5.488404125</v>
      </c>
      <c r="S103" s="250">
        <f t="shared" si="5"/>
        <v>0.1706100567</v>
      </c>
      <c r="T103" s="250">
        <f t="shared" si="6"/>
        <v>0.4806177687</v>
      </c>
      <c r="U103" s="250">
        <f t="shared" si="7"/>
        <v>10.03969214</v>
      </c>
      <c r="V103" s="368">
        <f t="shared" si="8"/>
        <v>28.23666296</v>
      </c>
      <c r="W103" s="250" t="str">
        <f t="shared" si="9"/>
        <v>False</v>
      </c>
      <c r="X103" s="269">
        <f t="shared" si="10"/>
        <v>0.5631539377</v>
      </c>
    </row>
    <row r="104" ht="12.75" customHeight="1">
      <c r="A104" s="266"/>
      <c r="J104" s="250">
        <f t="shared" si="11"/>
        <v>59</v>
      </c>
      <c r="K104" s="250">
        <f t="shared" si="12"/>
        <v>4.913448839</v>
      </c>
      <c r="L104" s="250">
        <f t="shared" si="13"/>
        <v>116.4085647</v>
      </c>
      <c r="M104" s="250">
        <f t="shared" si="14"/>
        <v>109.6564401</v>
      </c>
      <c r="N104" s="250">
        <f t="shared" si="1"/>
        <v>18.83211032</v>
      </c>
      <c r="O104" s="250">
        <f t="shared" si="2"/>
        <v>16.90491443</v>
      </c>
      <c r="P104" s="250" t="str">
        <f t="shared" si="3"/>
        <v>True</v>
      </c>
      <c r="Q104" s="250">
        <f t="shared" si="4"/>
        <v>16.90491443</v>
      </c>
      <c r="R104" s="250">
        <f t="shared" si="15"/>
        <v>5.633698668</v>
      </c>
      <c r="S104" s="250">
        <f t="shared" si="5"/>
        <v>0.172865316</v>
      </c>
      <c r="T104" s="250">
        <f t="shared" si="6"/>
        <v>0.4869379117</v>
      </c>
      <c r="U104" s="250">
        <f t="shared" si="7"/>
        <v>10.30547295</v>
      </c>
      <c r="V104" s="368">
        <f t="shared" si="8"/>
        <v>28.48496684</v>
      </c>
      <c r="W104" s="250" t="str">
        <f t="shared" si="9"/>
        <v>False</v>
      </c>
      <c r="X104" s="269">
        <f t="shared" si="10"/>
        <v>0.5723083097</v>
      </c>
    </row>
    <row r="105" ht="12.75" customHeight="1">
      <c r="A105" s="266"/>
      <c r="I105" s="371"/>
      <c r="J105" s="371">
        <f t="shared" si="11"/>
        <v>60</v>
      </c>
      <c r="K105" s="250">
        <f t="shared" si="12"/>
        <v>4.984784844</v>
      </c>
      <c r="L105" s="250">
        <f t="shared" si="13"/>
        <v>120.2749237</v>
      </c>
      <c r="M105" s="250">
        <f t="shared" si="14"/>
        <v>113.3611475</v>
      </c>
      <c r="N105" s="250">
        <f t="shared" si="1"/>
        <v>19.02829035</v>
      </c>
      <c r="O105" s="250">
        <f t="shared" si="2"/>
        <v>17.01577172</v>
      </c>
      <c r="P105" s="250" t="str">
        <f t="shared" si="3"/>
        <v>True</v>
      </c>
      <c r="Q105" s="250">
        <f t="shared" si="4"/>
        <v>17.01577172</v>
      </c>
      <c r="R105" s="250">
        <f t="shared" si="15"/>
        <v>5.78005806</v>
      </c>
      <c r="S105" s="250">
        <f t="shared" si="5"/>
        <v>0.1751080397</v>
      </c>
      <c r="T105" s="250">
        <f t="shared" si="6"/>
        <v>0.4932225024</v>
      </c>
      <c r="U105" s="250">
        <f t="shared" si="7"/>
        <v>10.57320164</v>
      </c>
      <c r="V105" s="368">
        <f t="shared" si="8"/>
        <v>28.73082208</v>
      </c>
      <c r="W105" s="250" t="str">
        <f t="shared" si="9"/>
        <v>False</v>
      </c>
      <c r="X105" s="269">
        <f t="shared" si="10"/>
        <v>0.5814356161</v>
      </c>
    </row>
    <row r="106" ht="12.75" customHeight="1">
      <c r="A106" s="266"/>
      <c r="J106" s="250">
        <f t="shared" si="11"/>
        <v>61</v>
      </c>
      <c r="K106" s="250">
        <f t="shared" si="12"/>
        <v>5.055814495</v>
      </c>
      <c r="L106" s="250">
        <f t="shared" si="13"/>
        <v>124.1970201</v>
      </c>
      <c r="M106" s="250">
        <f t="shared" si="14"/>
        <v>117.1206269</v>
      </c>
      <c r="N106" s="250">
        <f t="shared" si="1"/>
        <v>19.22291135</v>
      </c>
      <c r="O106" s="250">
        <f t="shared" si="2"/>
        <v>17.1246244</v>
      </c>
      <c r="P106" s="250" t="str">
        <f t="shared" si="3"/>
        <v>True</v>
      </c>
      <c r="Q106" s="250">
        <f t="shared" si="4"/>
        <v>17.1246244</v>
      </c>
      <c r="R106" s="250">
        <f t="shared" si="15"/>
        <v>5.927470094</v>
      </c>
      <c r="S106" s="250">
        <f t="shared" si="5"/>
        <v>0.1773385189</v>
      </c>
      <c r="T106" s="250">
        <f t="shared" si="6"/>
        <v>0.4994723687</v>
      </c>
      <c r="U106" s="250">
        <f t="shared" si="7"/>
        <v>10.84285588</v>
      </c>
      <c r="V106" s="368">
        <f t="shared" si="8"/>
        <v>28.97429626</v>
      </c>
      <c r="W106" s="250" t="str">
        <f t="shared" si="9"/>
        <v>False</v>
      </c>
      <c r="X106" s="269">
        <f t="shared" si="10"/>
        <v>0.5905364139</v>
      </c>
    </row>
    <row r="107" ht="12.75" customHeight="1">
      <c r="A107" s="270"/>
      <c r="B107" s="371"/>
      <c r="C107" s="371"/>
      <c r="D107" s="371"/>
      <c r="E107" s="371"/>
      <c r="F107" s="371"/>
      <c r="G107" s="371"/>
      <c r="H107" s="371"/>
      <c r="J107" s="250">
        <f t="shared" si="11"/>
        <v>62</v>
      </c>
      <c r="K107" s="250">
        <f t="shared" si="12"/>
        <v>5.126544484</v>
      </c>
      <c r="L107" s="250">
        <f t="shared" si="13"/>
        <v>128.1746415</v>
      </c>
      <c r="M107" s="250">
        <f t="shared" si="14"/>
        <v>120.9346757</v>
      </c>
      <c r="N107" s="250">
        <f t="shared" si="1"/>
        <v>19.41601288</v>
      </c>
      <c r="O107" s="250">
        <f t="shared" si="2"/>
        <v>17.23154344</v>
      </c>
      <c r="P107" s="250" t="str">
        <f t="shared" si="3"/>
        <v>True</v>
      </c>
      <c r="Q107" s="250">
        <f t="shared" si="4"/>
        <v>17.23154344</v>
      </c>
      <c r="R107" s="250">
        <f t="shared" si="15"/>
        <v>6.075922922</v>
      </c>
      <c r="S107" s="250">
        <f t="shared" si="5"/>
        <v>0.1795570327</v>
      </c>
      <c r="T107" s="250">
        <f t="shared" si="6"/>
        <v>0.5056883049</v>
      </c>
      <c r="U107" s="250">
        <f t="shared" si="7"/>
        <v>11.11441399</v>
      </c>
      <c r="V107" s="368">
        <f t="shared" si="8"/>
        <v>29.21545392</v>
      </c>
      <c r="W107" s="250" t="str">
        <f t="shared" si="9"/>
        <v>False</v>
      </c>
      <c r="X107" s="269">
        <f t="shared" si="10"/>
        <v>0.5996112391</v>
      </c>
    </row>
    <row r="108" ht="12.75" customHeight="1">
      <c r="A108" s="266"/>
      <c r="J108" s="250">
        <f t="shared" si="11"/>
        <v>63</v>
      </c>
      <c r="K108" s="250">
        <f t="shared" si="12"/>
        <v>5.196981248</v>
      </c>
      <c r="L108" s="250">
        <f t="shared" si="13"/>
        <v>132.2075799</v>
      </c>
      <c r="M108" s="250">
        <f t="shared" si="14"/>
        <v>124.8030957</v>
      </c>
      <c r="N108" s="250">
        <f t="shared" si="1"/>
        <v>19.6076328</v>
      </c>
      <c r="O108" s="250">
        <f t="shared" si="2"/>
        <v>17.33659611</v>
      </c>
      <c r="P108" s="250" t="str">
        <f t="shared" si="3"/>
        <v>True</v>
      </c>
      <c r="Q108" s="250">
        <f t="shared" si="4"/>
        <v>17.33659611</v>
      </c>
      <c r="R108" s="250">
        <f t="shared" si="15"/>
        <v>6.22540504</v>
      </c>
      <c r="S108" s="250">
        <f t="shared" si="5"/>
        <v>0.1817638496</v>
      </c>
      <c r="T108" s="250">
        <f t="shared" si="6"/>
        <v>0.5118710742</v>
      </c>
      <c r="U108" s="250">
        <f t="shared" si="7"/>
        <v>11.38785494</v>
      </c>
      <c r="V108" s="368">
        <f t="shared" si="8"/>
        <v>29.45435679</v>
      </c>
      <c r="W108" s="250" t="str">
        <f t="shared" si="9"/>
        <v>False</v>
      </c>
      <c r="X108" s="269">
        <f t="shared" si="10"/>
        <v>0.608660608</v>
      </c>
    </row>
    <row r="109" ht="12.75" customHeight="1">
      <c r="A109" s="266"/>
      <c r="J109" s="250">
        <f t="shared" si="11"/>
        <v>64</v>
      </c>
      <c r="K109" s="250">
        <f t="shared" si="12"/>
        <v>5.267130977</v>
      </c>
      <c r="L109" s="250">
        <f t="shared" si="13"/>
        <v>136.2956317</v>
      </c>
      <c r="M109" s="250">
        <f t="shared" si="14"/>
        <v>128.7256925</v>
      </c>
      <c r="N109" s="250">
        <f t="shared" si="1"/>
        <v>19.79780744</v>
      </c>
      <c r="O109" s="250">
        <f t="shared" si="2"/>
        <v>17.43984622</v>
      </c>
      <c r="P109" s="250" t="str">
        <f t="shared" si="3"/>
        <v>True</v>
      </c>
      <c r="Q109" s="250">
        <f t="shared" si="4"/>
        <v>17.43984622</v>
      </c>
      <c r="R109" s="250">
        <f t="shared" si="15"/>
        <v>6.375905264</v>
      </c>
      <c r="S109" s="250">
        <f t="shared" si="5"/>
        <v>0.1839592273</v>
      </c>
      <c r="T109" s="250">
        <f t="shared" si="6"/>
        <v>0.51802141</v>
      </c>
      <c r="U109" s="250">
        <f t="shared" si="7"/>
        <v>11.66315827</v>
      </c>
      <c r="V109" s="368">
        <f t="shared" si="8"/>
        <v>29.69106394</v>
      </c>
      <c r="W109" s="250" t="str">
        <f t="shared" si="9"/>
        <v>False</v>
      </c>
      <c r="X109" s="269">
        <f t="shared" si="10"/>
        <v>0.6176850181</v>
      </c>
    </row>
    <row r="110" ht="12.75" customHeight="1">
      <c r="A110" s="266"/>
      <c r="I110" s="371"/>
      <c r="J110" s="371">
        <f t="shared" si="11"/>
        <v>65</v>
      </c>
      <c r="K110" s="250">
        <f t="shared" si="12"/>
        <v>5.336999631</v>
      </c>
      <c r="L110" s="250">
        <f t="shared" si="13"/>
        <v>140.4385974</v>
      </c>
      <c r="M110" s="250">
        <f t="shared" si="14"/>
        <v>132.7022759</v>
      </c>
      <c r="N110" s="250">
        <f t="shared" si="1"/>
        <v>19.98657163</v>
      </c>
      <c r="O110" s="250">
        <f t="shared" si="2"/>
        <v>17.5413544</v>
      </c>
      <c r="P110" s="250" t="str">
        <f t="shared" si="3"/>
        <v>True</v>
      </c>
      <c r="Q110" s="250">
        <f t="shared" si="4"/>
        <v>17.5413544</v>
      </c>
      <c r="R110" s="250">
        <f t="shared" si="15"/>
        <v>6.527412728</v>
      </c>
      <c r="S110" s="250">
        <f t="shared" si="5"/>
        <v>0.1861434139</v>
      </c>
      <c r="T110" s="250">
        <f t="shared" si="6"/>
        <v>0.5241400175</v>
      </c>
      <c r="U110" s="250">
        <f t="shared" si="7"/>
        <v>11.9403041</v>
      </c>
      <c r="V110" s="368">
        <f t="shared" si="8"/>
        <v>29.92563191</v>
      </c>
      <c r="W110" s="250" t="str">
        <f t="shared" si="9"/>
        <v>False</v>
      </c>
      <c r="X110" s="269">
        <f t="shared" si="10"/>
        <v>0.6266849496</v>
      </c>
    </row>
    <row r="111" ht="12.75" customHeight="1">
      <c r="A111" s="266"/>
      <c r="J111" s="250">
        <f t="shared" si="11"/>
        <v>66</v>
      </c>
      <c r="K111" s="250">
        <f t="shared" si="12"/>
        <v>5.406592948</v>
      </c>
      <c r="L111" s="250">
        <f t="shared" si="13"/>
        <v>144.6362816</v>
      </c>
      <c r="M111" s="250">
        <f t="shared" si="14"/>
        <v>136.7326593</v>
      </c>
      <c r="N111" s="250">
        <f t="shared" si="1"/>
        <v>20.1739588</v>
      </c>
      <c r="O111" s="250">
        <f t="shared" si="2"/>
        <v>17.64117826</v>
      </c>
      <c r="P111" s="250" t="str">
        <f t="shared" si="3"/>
        <v>True</v>
      </c>
      <c r="Q111" s="250">
        <f t="shared" si="4"/>
        <v>17.64117826</v>
      </c>
      <c r="R111" s="250">
        <f t="shared" si="15"/>
        <v>6.679916857</v>
      </c>
      <c r="S111" s="250">
        <f t="shared" si="5"/>
        <v>0.1883166481</v>
      </c>
      <c r="T111" s="250">
        <f t="shared" si="6"/>
        <v>0.5302275756</v>
      </c>
      <c r="U111" s="250">
        <f t="shared" si="7"/>
        <v>12.21927308</v>
      </c>
      <c r="V111" s="368">
        <f t="shared" si="8"/>
        <v>30.15811491</v>
      </c>
      <c r="W111" s="250" t="str">
        <f t="shared" si="9"/>
        <v>False</v>
      </c>
      <c r="X111" s="269">
        <f t="shared" si="10"/>
        <v>0.6356608654</v>
      </c>
    </row>
    <row r="112" ht="12.75" customHeight="1">
      <c r="A112" s="270"/>
      <c r="B112" s="371"/>
      <c r="C112" s="371"/>
      <c r="D112" s="371"/>
      <c r="E112" s="371"/>
      <c r="F112" s="371"/>
      <c r="G112" s="371"/>
      <c r="H112" s="371"/>
      <c r="J112" s="250">
        <f t="shared" si="11"/>
        <v>67</v>
      </c>
      <c r="K112" s="250">
        <f t="shared" si="12"/>
        <v>5.475916461</v>
      </c>
      <c r="L112" s="250">
        <f t="shared" si="13"/>
        <v>148.8884927</v>
      </c>
      <c r="M112" s="250">
        <f t="shared" si="14"/>
        <v>140.8166599</v>
      </c>
      <c r="N112" s="250">
        <f t="shared" si="1"/>
        <v>20.3600011</v>
      </c>
      <c r="O112" s="250">
        <f t="shared" si="2"/>
        <v>17.7393726</v>
      </c>
      <c r="P112" s="250" t="str">
        <f t="shared" si="3"/>
        <v>True</v>
      </c>
      <c r="Q112" s="250">
        <f t="shared" si="4"/>
        <v>17.7393726</v>
      </c>
      <c r="R112" s="250">
        <f t="shared" si="15"/>
        <v>6.833407367</v>
      </c>
      <c r="S112" s="250">
        <f t="shared" si="5"/>
        <v>0.1904791598</v>
      </c>
      <c r="T112" s="250">
        <f t="shared" si="6"/>
        <v>0.536284738</v>
      </c>
      <c r="U112" s="250">
        <f t="shared" si="7"/>
        <v>12.5000464</v>
      </c>
      <c r="V112" s="368">
        <f t="shared" si="8"/>
        <v>30.3885649</v>
      </c>
      <c r="W112" s="250" t="str">
        <f t="shared" si="9"/>
        <v>False</v>
      </c>
      <c r="X112" s="269">
        <f t="shared" si="10"/>
        <v>0.6446132127</v>
      </c>
    </row>
    <row r="113" ht="12.75" customHeight="1">
      <c r="A113" s="266"/>
      <c r="J113" s="250">
        <f t="shared" si="11"/>
        <v>68</v>
      </c>
      <c r="K113" s="250">
        <f t="shared" si="12"/>
        <v>5.544975505</v>
      </c>
      <c r="L113" s="250">
        <f t="shared" si="13"/>
        <v>153.1950427</v>
      </c>
      <c r="M113" s="250">
        <f t="shared" si="14"/>
        <v>144.9540981</v>
      </c>
      <c r="N113" s="250">
        <f t="shared" si="1"/>
        <v>20.54472938</v>
      </c>
      <c r="O113" s="250">
        <f t="shared" si="2"/>
        <v>17.83598961</v>
      </c>
      <c r="P113" s="250" t="str">
        <f t="shared" si="3"/>
        <v>True</v>
      </c>
      <c r="Q113" s="250">
        <f t="shared" si="4"/>
        <v>17.83598961</v>
      </c>
      <c r="R113" s="250">
        <f t="shared" si="15"/>
        <v>6.987874241</v>
      </c>
      <c r="S113" s="250">
        <f t="shared" si="5"/>
        <v>0.1926311705</v>
      </c>
      <c r="T113" s="250">
        <f t="shared" si="6"/>
        <v>0.5423121345</v>
      </c>
      <c r="U113" s="250">
        <f t="shared" si="7"/>
        <v>12.78260575</v>
      </c>
      <c r="V113" s="368">
        <f t="shared" si="8"/>
        <v>30.61703178</v>
      </c>
      <c r="W113" s="250" t="str">
        <f t="shared" si="9"/>
        <v>False</v>
      </c>
      <c r="X113" s="269">
        <f t="shared" si="10"/>
        <v>0.6535424237</v>
      </c>
    </row>
    <row r="114" ht="12.75" customHeight="1">
      <c r="A114" s="266"/>
      <c r="J114" s="250">
        <f t="shared" si="11"/>
        <v>69</v>
      </c>
      <c r="K114" s="250">
        <f t="shared" si="12"/>
        <v>5.613775229</v>
      </c>
      <c r="L114" s="250">
        <f t="shared" si="13"/>
        <v>157.5557475</v>
      </c>
      <c r="M114" s="250">
        <f t="shared" si="14"/>
        <v>149.144798</v>
      </c>
      <c r="N114" s="250">
        <f t="shared" si="1"/>
        <v>20.72817336</v>
      </c>
      <c r="O114" s="250">
        <f t="shared" si="2"/>
        <v>17.931079</v>
      </c>
      <c r="P114" s="250" t="str">
        <f t="shared" si="3"/>
        <v>True</v>
      </c>
      <c r="Q114" s="250">
        <f t="shared" si="4"/>
        <v>17.931079</v>
      </c>
      <c r="R114" s="250">
        <f t="shared" si="15"/>
        <v>7.143307726</v>
      </c>
      <c r="S114" s="250">
        <f t="shared" si="5"/>
        <v>0.1947728938</v>
      </c>
      <c r="T114" s="250">
        <f t="shared" si="6"/>
        <v>0.5483103725</v>
      </c>
      <c r="U114" s="250">
        <f t="shared" si="7"/>
        <v>13.06693327</v>
      </c>
      <c r="V114" s="368">
        <f t="shared" si="8"/>
        <v>30.84356342</v>
      </c>
      <c r="W114" s="250" t="str">
        <f t="shared" si="9"/>
        <v>False</v>
      </c>
      <c r="X114" s="269">
        <f t="shared" si="10"/>
        <v>0.6624489157</v>
      </c>
    </row>
    <row r="115" ht="12.75" customHeight="1">
      <c r="A115" s="266"/>
      <c r="I115" s="371"/>
      <c r="J115" s="371">
        <f t="shared" si="11"/>
        <v>70</v>
      </c>
      <c r="K115" s="250">
        <f t="shared" si="12"/>
        <v>5.682320602</v>
      </c>
      <c r="L115" s="250">
        <f t="shared" si="13"/>
        <v>161.9704264</v>
      </c>
      <c r="M115" s="250">
        <f t="shared" si="14"/>
        <v>153.388587</v>
      </c>
      <c r="N115" s="250">
        <f t="shared" si="1"/>
        <v>20.91036161</v>
      </c>
      <c r="O115" s="250">
        <f t="shared" si="2"/>
        <v>18.02468819</v>
      </c>
      <c r="P115" s="250" t="str">
        <f t="shared" si="3"/>
        <v>True</v>
      </c>
      <c r="Q115" s="250">
        <f t="shared" si="4"/>
        <v>18.02468819</v>
      </c>
      <c r="R115" s="250">
        <f t="shared" si="15"/>
        <v>7.299698318</v>
      </c>
      <c r="S115" s="250">
        <f t="shared" si="5"/>
        <v>0.1969045359</v>
      </c>
      <c r="T115" s="250">
        <f t="shared" si="6"/>
        <v>0.5542800377</v>
      </c>
      <c r="U115" s="250">
        <f t="shared" si="7"/>
        <v>13.35301158</v>
      </c>
      <c r="V115" s="368">
        <f t="shared" si="8"/>
        <v>31.06820585</v>
      </c>
      <c r="W115" s="250" t="str">
        <f t="shared" si="9"/>
        <v>False</v>
      </c>
      <c r="X115" s="269">
        <f t="shared" si="10"/>
        <v>0.6713330927</v>
      </c>
    </row>
    <row r="116" ht="12.75" customHeight="1">
      <c r="A116" s="266"/>
      <c r="J116" s="250">
        <f t="shared" si="11"/>
        <v>71</v>
      </c>
      <c r="K116" s="250">
        <f t="shared" si="12"/>
        <v>5.750616425</v>
      </c>
      <c r="L116" s="250">
        <f t="shared" si="13"/>
        <v>166.4389018</v>
      </c>
      <c r="M116" s="250">
        <f t="shared" si="14"/>
        <v>157.6852956</v>
      </c>
      <c r="N116" s="250">
        <f t="shared" si="1"/>
        <v>21.09132166</v>
      </c>
      <c r="O116" s="250">
        <f t="shared" si="2"/>
        <v>18.11686241</v>
      </c>
      <c r="P116" s="250" t="str">
        <f t="shared" si="3"/>
        <v>True</v>
      </c>
      <c r="Q116" s="250">
        <f t="shared" si="4"/>
        <v>18.11686241</v>
      </c>
      <c r="R116" s="250">
        <f t="shared" si="15"/>
        <v>7.457036753</v>
      </c>
      <c r="S116" s="250">
        <f t="shared" si="5"/>
        <v>0.1990262955</v>
      </c>
      <c r="T116" s="250">
        <f t="shared" si="6"/>
        <v>0.5602216956</v>
      </c>
      <c r="U116" s="250">
        <f t="shared" si="7"/>
        <v>13.64082374</v>
      </c>
      <c r="V116" s="368">
        <f t="shared" si="8"/>
        <v>31.2910033</v>
      </c>
      <c r="W116" s="250" t="str">
        <f t="shared" si="9"/>
        <v>False</v>
      </c>
      <c r="X116" s="269">
        <f t="shared" si="10"/>
        <v>0.6801953454</v>
      </c>
    </row>
    <row r="117" ht="12.75" customHeight="1">
      <c r="A117" s="270"/>
      <c r="B117" s="371"/>
      <c r="C117" s="371"/>
      <c r="D117" s="371"/>
      <c r="E117" s="371"/>
      <c r="F117" s="371"/>
      <c r="G117" s="371"/>
      <c r="H117" s="371"/>
      <c r="J117" s="250">
        <f t="shared" si="11"/>
        <v>72</v>
      </c>
      <c r="K117" s="250">
        <f t="shared" si="12"/>
        <v>5.818667339</v>
      </c>
      <c r="L117" s="250">
        <f t="shared" si="13"/>
        <v>170.9609996</v>
      </c>
      <c r="M117" s="250">
        <f t="shared" si="14"/>
        <v>162.0347571</v>
      </c>
      <c r="N117" s="250">
        <f t="shared" si="1"/>
        <v>21.27108003</v>
      </c>
      <c r="O117" s="250">
        <f t="shared" si="2"/>
        <v>18.20764486</v>
      </c>
      <c r="P117" s="250" t="str">
        <f t="shared" si="3"/>
        <v>True</v>
      </c>
      <c r="Q117" s="250">
        <f t="shared" si="4"/>
        <v>18.20764486</v>
      </c>
      <c r="R117" s="250">
        <f t="shared" si="15"/>
        <v>7.615313999</v>
      </c>
      <c r="S117" s="250">
        <f t="shared" si="5"/>
        <v>0.2011383648</v>
      </c>
      <c r="T117" s="250">
        <f t="shared" si="6"/>
        <v>0.5661358922</v>
      </c>
      <c r="U117" s="250">
        <f t="shared" si="7"/>
        <v>13.93035323</v>
      </c>
      <c r="V117" s="368">
        <f t="shared" si="8"/>
        <v>31.51199834</v>
      </c>
      <c r="W117" s="250" t="str">
        <f t="shared" si="9"/>
        <v>False</v>
      </c>
      <c r="X117" s="269">
        <f t="shared" si="10"/>
        <v>0.689036052</v>
      </c>
    </row>
    <row r="118" ht="12.75" customHeight="1">
      <c r="A118" s="266"/>
      <c r="J118" s="250">
        <f t="shared" si="11"/>
        <v>73</v>
      </c>
      <c r="K118" s="250">
        <f t="shared" si="12"/>
        <v>5.886477832</v>
      </c>
      <c r="L118" s="250">
        <f t="shared" si="13"/>
        <v>175.536549</v>
      </c>
      <c r="M118" s="250">
        <f t="shared" si="14"/>
        <v>166.4368083</v>
      </c>
      <c r="N118" s="250">
        <f t="shared" si="1"/>
        <v>21.44966228</v>
      </c>
      <c r="O118" s="250">
        <f t="shared" si="2"/>
        <v>18.29707683</v>
      </c>
      <c r="P118" s="250" t="str">
        <f t="shared" si="3"/>
        <v>True</v>
      </c>
      <c r="Q118" s="250">
        <f t="shared" si="4"/>
        <v>18.29707683</v>
      </c>
      <c r="R118" s="250">
        <f t="shared" si="15"/>
        <v>7.774521242</v>
      </c>
      <c r="S118" s="250">
        <f t="shared" si="5"/>
        <v>0.2032409294</v>
      </c>
      <c r="T118" s="250">
        <f t="shared" si="6"/>
        <v>0.5720231551</v>
      </c>
      <c r="U118" s="250">
        <f t="shared" si="7"/>
        <v>14.22158391</v>
      </c>
      <c r="V118" s="368">
        <f t="shared" si="8"/>
        <v>31.73123194</v>
      </c>
      <c r="W118" s="250" t="str">
        <f t="shared" si="9"/>
        <v>False</v>
      </c>
      <c r="X118" s="269">
        <f t="shared" si="10"/>
        <v>0.6978555789</v>
      </c>
    </row>
    <row r="119" ht="12.75" customHeight="1">
      <c r="A119" s="266"/>
      <c r="J119" s="250">
        <f t="shared" si="11"/>
        <v>74</v>
      </c>
      <c r="K119" s="250">
        <f t="shared" si="12"/>
        <v>5.954052243</v>
      </c>
      <c r="L119" s="250">
        <f t="shared" si="13"/>
        <v>180.1653817</v>
      </c>
      <c r="M119" s="250">
        <f t="shared" si="14"/>
        <v>170.8912883</v>
      </c>
      <c r="N119" s="250">
        <f t="shared" si="1"/>
        <v>21.62709308</v>
      </c>
      <c r="O119" s="250">
        <f t="shared" si="2"/>
        <v>18.3851978</v>
      </c>
      <c r="P119" s="250" t="str">
        <f t="shared" si="3"/>
        <v>True</v>
      </c>
      <c r="Q119" s="250">
        <f t="shared" si="4"/>
        <v>18.3851978</v>
      </c>
      <c r="R119" s="250">
        <f t="shared" si="15"/>
        <v>7.934649884</v>
      </c>
      <c r="S119" s="250">
        <f t="shared" si="5"/>
        <v>0.2053341688</v>
      </c>
      <c r="T119" s="250">
        <f t="shared" si="6"/>
        <v>0.5778839944</v>
      </c>
      <c r="U119" s="250">
        <f t="shared" si="7"/>
        <v>14.51450008</v>
      </c>
      <c r="V119" s="368">
        <f t="shared" si="8"/>
        <v>31.94874356</v>
      </c>
      <c r="W119" s="250" t="str">
        <f t="shared" si="9"/>
        <v>False</v>
      </c>
      <c r="X119" s="269">
        <f t="shared" si="10"/>
        <v>0.706654281</v>
      </c>
    </row>
    <row r="120" ht="12.75" customHeight="1">
      <c r="A120" s="266"/>
      <c r="I120" s="371"/>
      <c r="J120" s="371">
        <f t="shared" si="11"/>
        <v>75</v>
      </c>
      <c r="K120" s="250">
        <f t="shared" si="12"/>
        <v>6.021394775</v>
      </c>
      <c r="L120" s="250">
        <f t="shared" si="13"/>
        <v>184.847333</v>
      </c>
      <c r="M120" s="250">
        <f t="shared" si="14"/>
        <v>175.3980395</v>
      </c>
      <c r="N120" s="250">
        <f t="shared" si="1"/>
        <v>21.80339623</v>
      </c>
      <c r="O120" s="250">
        <f t="shared" si="2"/>
        <v>18.47204553</v>
      </c>
      <c r="P120" s="250" t="str">
        <f t="shared" si="3"/>
        <v>True</v>
      </c>
      <c r="Q120" s="250">
        <f t="shared" si="4"/>
        <v>18.47204553</v>
      </c>
      <c r="R120" s="250">
        <f t="shared" si="15"/>
        <v>8.09569153</v>
      </c>
      <c r="S120" s="250">
        <f t="shared" si="5"/>
        <v>0.2074182565</v>
      </c>
      <c r="T120" s="250">
        <f t="shared" si="6"/>
        <v>0.5837189032</v>
      </c>
      <c r="U120" s="250">
        <f t="shared" si="7"/>
        <v>14.80908635</v>
      </c>
      <c r="V120" s="368">
        <f t="shared" si="8"/>
        <v>32.16457121</v>
      </c>
      <c r="W120" s="250" t="str">
        <f t="shared" si="9"/>
        <v>False</v>
      </c>
      <c r="X120" s="269">
        <f t="shared" si="10"/>
        <v>0.7154325025</v>
      </c>
    </row>
    <row r="121" ht="12.75" customHeight="1">
      <c r="A121" s="266"/>
      <c r="J121" s="250">
        <f t="shared" si="11"/>
        <v>76</v>
      </c>
      <c r="K121" s="250">
        <f t="shared" si="12"/>
        <v>6.088509497</v>
      </c>
      <c r="L121" s="250">
        <f t="shared" si="13"/>
        <v>189.5822406</v>
      </c>
      <c r="M121" s="250">
        <f t="shared" si="14"/>
        <v>179.9569067</v>
      </c>
      <c r="N121" s="250">
        <f t="shared" si="1"/>
        <v>21.97859471</v>
      </c>
      <c r="O121" s="250">
        <f t="shared" si="2"/>
        <v>18.5576562</v>
      </c>
      <c r="P121" s="250" t="str">
        <f t="shared" si="3"/>
        <v>True</v>
      </c>
      <c r="Q121" s="250">
        <f t="shared" si="4"/>
        <v>18.5576562</v>
      </c>
      <c r="R121" s="250">
        <f t="shared" si="15"/>
        <v>8.25763798</v>
      </c>
      <c r="S121" s="250">
        <f t="shared" si="5"/>
        <v>0.2094933605</v>
      </c>
      <c r="T121" s="250">
        <f t="shared" si="6"/>
        <v>0.589528359</v>
      </c>
      <c r="U121" s="250">
        <f t="shared" si="7"/>
        <v>15.10532775</v>
      </c>
      <c r="V121" s="368">
        <f t="shared" si="8"/>
        <v>32.37875157</v>
      </c>
      <c r="W121" s="250" t="str">
        <f t="shared" si="9"/>
        <v>False</v>
      </c>
      <c r="X121" s="269">
        <f t="shared" si="10"/>
        <v>0.7241905771</v>
      </c>
    </row>
    <row r="122" ht="12.75" customHeight="1">
      <c r="A122" s="270"/>
      <c r="B122" s="371"/>
      <c r="C122" s="371"/>
      <c r="D122" s="371"/>
      <c r="E122" s="371"/>
      <c r="F122" s="371"/>
      <c r="G122" s="371"/>
      <c r="H122" s="371"/>
      <c r="J122" s="250">
        <f t="shared" si="11"/>
        <v>77</v>
      </c>
      <c r="K122" s="250">
        <f t="shared" si="12"/>
        <v>6.155400351</v>
      </c>
      <c r="L122" s="250">
        <f t="shared" si="13"/>
        <v>194.369945</v>
      </c>
      <c r="M122" s="250">
        <f t="shared" si="14"/>
        <v>184.5677373</v>
      </c>
      <c r="N122" s="250">
        <f t="shared" si="1"/>
        <v>22.15271071</v>
      </c>
      <c r="O122" s="250">
        <f t="shared" si="2"/>
        <v>18.64206446</v>
      </c>
      <c r="P122" s="250" t="str">
        <f t="shared" si="3"/>
        <v>True</v>
      </c>
      <c r="Q122" s="250">
        <f t="shared" si="4"/>
        <v>18.64206446</v>
      </c>
      <c r="R122" s="250">
        <f t="shared" si="15"/>
        <v>8.420481226</v>
      </c>
      <c r="S122" s="250">
        <f t="shared" si="5"/>
        <v>0.2115596433</v>
      </c>
      <c r="T122" s="250">
        <f t="shared" si="6"/>
        <v>0.5953128237</v>
      </c>
      <c r="U122" s="250">
        <f t="shared" si="7"/>
        <v>15.40320961</v>
      </c>
      <c r="V122" s="368">
        <f t="shared" si="8"/>
        <v>32.59131998</v>
      </c>
      <c r="W122" s="250" t="str">
        <f t="shared" si="9"/>
        <v>False</v>
      </c>
      <c r="X122" s="269">
        <f t="shared" si="10"/>
        <v>0.7329288286</v>
      </c>
    </row>
    <row r="123" ht="12.75" customHeight="1">
      <c r="A123" s="266"/>
      <c r="J123" s="250">
        <f t="shared" si="11"/>
        <v>78</v>
      </c>
      <c r="K123" s="250">
        <f t="shared" si="12"/>
        <v>6.222071158</v>
      </c>
      <c r="L123" s="250">
        <f t="shared" si="13"/>
        <v>199.2102897</v>
      </c>
      <c r="M123" s="250">
        <f t="shared" si="14"/>
        <v>189.2303814</v>
      </c>
      <c r="N123" s="250">
        <f t="shared" si="1"/>
        <v>22.3257657</v>
      </c>
      <c r="O123" s="250">
        <f t="shared" si="2"/>
        <v>18.72530352</v>
      </c>
      <c r="P123" s="250" t="str">
        <f t="shared" si="3"/>
        <v>True</v>
      </c>
      <c r="Q123" s="250">
        <f t="shared" si="4"/>
        <v>18.72530352</v>
      </c>
      <c r="R123" s="250">
        <f t="shared" si="15"/>
        <v>8.584213442</v>
      </c>
      <c r="S123" s="250">
        <f t="shared" si="5"/>
        <v>0.2136172626</v>
      </c>
      <c r="T123" s="250">
        <f t="shared" si="6"/>
        <v>0.6010727448</v>
      </c>
      <c r="U123" s="250">
        <f t="shared" si="7"/>
        <v>15.70271763</v>
      </c>
      <c r="V123" s="368">
        <f t="shared" si="8"/>
        <v>32.8023106</v>
      </c>
      <c r="W123" s="250" t="str">
        <f t="shared" si="9"/>
        <v>False</v>
      </c>
      <c r="X123" s="269">
        <f t="shared" si="10"/>
        <v>0.7416475712</v>
      </c>
    </row>
    <row r="124" ht="12.75" customHeight="1">
      <c r="A124" s="266"/>
      <c r="J124" s="250">
        <f t="shared" si="11"/>
        <v>79</v>
      </c>
      <c r="K124" s="250">
        <f t="shared" si="12"/>
        <v>6.288525622</v>
      </c>
      <c r="L124" s="250">
        <f t="shared" si="13"/>
        <v>204.1031205</v>
      </c>
      <c r="M124" s="250">
        <f t="shared" si="14"/>
        <v>193.9446915</v>
      </c>
      <c r="N124" s="250">
        <f t="shared" si="1"/>
        <v>22.49778043</v>
      </c>
      <c r="O124" s="250">
        <f t="shared" si="2"/>
        <v>18.80740525</v>
      </c>
      <c r="P124" s="250" t="str">
        <f t="shared" si="3"/>
        <v>True</v>
      </c>
      <c r="Q124" s="250">
        <f t="shared" si="4"/>
        <v>18.80740525</v>
      </c>
      <c r="R124" s="250">
        <f t="shared" si="15"/>
        <v>8.748826976</v>
      </c>
      <c r="S124" s="250">
        <f t="shared" si="5"/>
        <v>0.2156663708</v>
      </c>
      <c r="T124" s="250">
        <f t="shared" si="6"/>
        <v>0.606808556</v>
      </c>
      <c r="U124" s="250">
        <f t="shared" si="7"/>
        <v>16.00383781</v>
      </c>
      <c r="V124" s="368">
        <f t="shared" si="8"/>
        <v>33.01175636</v>
      </c>
      <c r="W124" s="250" t="str">
        <f t="shared" si="9"/>
        <v>False</v>
      </c>
      <c r="X124" s="269">
        <f t="shared" si="10"/>
        <v>0.7503471101</v>
      </c>
    </row>
    <row r="125" ht="12.75" customHeight="1">
      <c r="A125" s="266"/>
      <c r="I125" s="371"/>
      <c r="J125" s="371">
        <f t="shared" si="11"/>
        <v>80</v>
      </c>
      <c r="K125" s="250">
        <f t="shared" si="12"/>
        <v>6.354767337</v>
      </c>
      <c r="L125" s="250">
        <f t="shared" si="13"/>
        <v>209.0482858</v>
      </c>
      <c r="M125" s="250">
        <f t="shared" si="14"/>
        <v>198.7105223</v>
      </c>
      <c r="N125" s="250">
        <f t="shared" si="1"/>
        <v>22.66877495</v>
      </c>
      <c r="O125" s="250">
        <f t="shared" si="2"/>
        <v>18.88840023</v>
      </c>
      <c r="P125" s="250" t="str">
        <f t="shared" si="3"/>
        <v>True</v>
      </c>
      <c r="Q125" s="250">
        <f t="shared" si="4"/>
        <v>18.88840023</v>
      </c>
      <c r="R125" s="250">
        <f t="shared" si="15"/>
        <v>8.914314348</v>
      </c>
      <c r="S125" s="250">
        <f t="shared" si="5"/>
        <v>0.2177071159</v>
      </c>
      <c r="T125" s="250">
        <f t="shared" si="6"/>
        <v>0.6125206775</v>
      </c>
      <c r="U125" s="250">
        <f t="shared" si="7"/>
        <v>16.30655645</v>
      </c>
      <c r="V125" s="368">
        <f t="shared" si="8"/>
        <v>33.21968911</v>
      </c>
      <c r="W125" s="250" t="str">
        <f t="shared" si="9"/>
        <v>False</v>
      </c>
      <c r="X125" s="269">
        <f t="shared" si="10"/>
        <v>0.7590277417</v>
      </c>
    </row>
    <row r="126" ht="12.75" customHeight="1">
      <c r="A126" s="266"/>
      <c r="J126" s="250">
        <f t="shared" si="11"/>
        <v>81</v>
      </c>
      <c r="K126" s="250">
        <f t="shared" si="12"/>
        <v>6.420799792</v>
      </c>
      <c r="L126" s="250">
        <f t="shared" si="13"/>
        <v>214.0456365</v>
      </c>
      <c r="M126" s="250">
        <f t="shared" si="14"/>
        <v>203.5277311</v>
      </c>
      <c r="N126" s="250">
        <f t="shared" si="1"/>
        <v>22.83876871</v>
      </c>
      <c r="O126" s="250">
        <f t="shared" si="2"/>
        <v>18.96831781</v>
      </c>
      <c r="P126" s="250" t="str">
        <f t="shared" si="3"/>
        <v>True</v>
      </c>
      <c r="Q126" s="250">
        <f t="shared" si="4"/>
        <v>18.96831781</v>
      </c>
      <c r="R126" s="250">
        <f t="shared" si="15"/>
        <v>9.08066824</v>
      </c>
      <c r="S126" s="250">
        <f t="shared" si="5"/>
        <v>0.2197396413</v>
      </c>
      <c r="T126" s="250">
        <f t="shared" si="6"/>
        <v>0.6182095169</v>
      </c>
      <c r="U126" s="250">
        <f t="shared" si="7"/>
        <v>16.61086019</v>
      </c>
      <c r="V126" s="368">
        <f t="shared" si="8"/>
        <v>33.42613961</v>
      </c>
      <c r="W126" s="250" t="str">
        <f t="shared" si="9"/>
        <v>False</v>
      </c>
      <c r="X126" s="269">
        <f t="shared" si="10"/>
        <v>0.7676897542</v>
      </c>
    </row>
    <row r="127" ht="12.75" customHeight="1">
      <c r="A127" s="270"/>
      <c r="B127" s="371"/>
      <c r="C127" s="371"/>
      <c r="D127" s="371"/>
      <c r="E127" s="371"/>
      <c r="F127" s="371"/>
      <c r="G127" s="371"/>
      <c r="H127" s="371"/>
      <c r="J127" s="250">
        <f t="shared" si="11"/>
        <v>82</v>
      </c>
      <c r="K127" s="250">
        <f t="shared" si="12"/>
        <v>6.486626371</v>
      </c>
      <c r="L127" s="250">
        <f t="shared" si="13"/>
        <v>219.0950257</v>
      </c>
      <c r="M127" s="250">
        <f t="shared" si="14"/>
        <v>208.3961773</v>
      </c>
      <c r="N127" s="250">
        <f t="shared" si="1"/>
        <v>23.00778051</v>
      </c>
      <c r="O127" s="250">
        <f t="shared" si="2"/>
        <v>19.04718623</v>
      </c>
      <c r="P127" s="250" t="str">
        <f t="shared" si="3"/>
        <v>True</v>
      </c>
      <c r="Q127" s="250">
        <f t="shared" si="4"/>
        <v>19.04718623</v>
      </c>
      <c r="R127" s="250">
        <f t="shared" si="15"/>
        <v>9.247881492</v>
      </c>
      <c r="S127" s="250">
        <f t="shared" si="5"/>
        <v>0.2217640863</v>
      </c>
      <c r="T127" s="250">
        <f t="shared" si="6"/>
        <v>0.6238754696</v>
      </c>
      <c r="U127" s="250">
        <f t="shared" si="7"/>
        <v>16.91673591</v>
      </c>
      <c r="V127" s="368">
        <f t="shared" si="8"/>
        <v>33.63113764</v>
      </c>
      <c r="W127" s="250" t="str">
        <f t="shared" si="9"/>
        <v>False</v>
      </c>
      <c r="X127" s="269">
        <f t="shared" si="10"/>
        <v>0.7763334275</v>
      </c>
    </row>
    <row r="128" ht="12.75" customHeight="1">
      <c r="A128" s="266"/>
      <c r="J128" s="250">
        <f t="shared" si="11"/>
        <v>83</v>
      </c>
      <c r="K128" s="250">
        <f t="shared" si="12"/>
        <v>6.552250363</v>
      </c>
      <c r="L128" s="250">
        <f t="shared" si="13"/>
        <v>224.1963092</v>
      </c>
      <c r="M128" s="250">
        <f t="shared" si="14"/>
        <v>213.3157226</v>
      </c>
      <c r="N128" s="250">
        <f t="shared" si="1"/>
        <v>23.17582856</v>
      </c>
      <c r="O128" s="250">
        <f t="shared" si="2"/>
        <v>19.12503258</v>
      </c>
      <c r="P128" s="250" t="str">
        <f t="shared" si="3"/>
        <v>True</v>
      </c>
      <c r="Q128" s="250">
        <f t="shared" si="4"/>
        <v>19.12503258</v>
      </c>
      <c r="R128" s="250">
        <f t="shared" si="15"/>
        <v>9.415947096</v>
      </c>
      <c r="S128" s="250">
        <f t="shared" si="5"/>
        <v>0.2237805859</v>
      </c>
      <c r="T128" s="250">
        <f t="shared" si="6"/>
        <v>0.6295189193</v>
      </c>
      <c r="U128" s="250">
        <f t="shared" si="7"/>
        <v>17.2241708</v>
      </c>
      <c r="V128" s="368">
        <f t="shared" si="8"/>
        <v>33.83471195</v>
      </c>
      <c r="W128" s="250" t="str">
        <f t="shared" si="9"/>
        <v>False</v>
      </c>
      <c r="X128" s="269">
        <f t="shared" si="10"/>
        <v>0.7849590341</v>
      </c>
    </row>
    <row r="129" ht="12.75" customHeight="1">
      <c r="A129" s="266"/>
      <c r="J129" s="250">
        <f t="shared" si="11"/>
        <v>84</v>
      </c>
      <c r="K129" s="250">
        <f t="shared" si="12"/>
        <v>6.617674963</v>
      </c>
      <c r="L129" s="250">
        <f t="shared" si="13"/>
        <v>229.3493446</v>
      </c>
      <c r="M129" s="250">
        <f t="shared" si="14"/>
        <v>218.2862305</v>
      </c>
      <c r="N129" s="250">
        <f t="shared" si="1"/>
        <v>23.34293053</v>
      </c>
      <c r="O129" s="250">
        <f t="shared" si="2"/>
        <v>19.20188297</v>
      </c>
      <c r="P129" s="250" t="str">
        <f t="shared" si="3"/>
        <v>True</v>
      </c>
      <c r="Q129" s="250">
        <f t="shared" si="4"/>
        <v>19.20188297</v>
      </c>
      <c r="R129" s="250">
        <f t="shared" si="15"/>
        <v>9.584858193</v>
      </c>
      <c r="S129" s="250">
        <f t="shared" si="5"/>
        <v>0.2257892713</v>
      </c>
      <c r="T129" s="250">
        <f t="shared" si="6"/>
        <v>0.6351402385</v>
      </c>
      <c r="U129" s="250">
        <f t="shared" si="7"/>
        <v>17.53315231</v>
      </c>
      <c r="V129" s="368">
        <f t="shared" si="8"/>
        <v>34.03689042</v>
      </c>
      <c r="W129" s="250" t="str">
        <f t="shared" si="9"/>
        <v>False</v>
      </c>
      <c r="X129" s="269">
        <f t="shared" si="10"/>
        <v>0.7935668387</v>
      </c>
    </row>
    <row r="130" ht="12.75" customHeight="1">
      <c r="A130" s="266"/>
      <c r="I130" s="371"/>
      <c r="J130" s="371">
        <f t="shared" si="11"/>
        <v>85</v>
      </c>
      <c r="K130" s="250">
        <f t="shared" si="12"/>
        <v>6.682903277</v>
      </c>
      <c r="L130" s="250">
        <f t="shared" si="13"/>
        <v>234.553992</v>
      </c>
      <c r="M130" s="250">
        <f t="shared" si="14"/>
        <v>223.307567</v>
      </c>
      <c r="N130" s="250">
        <f t="shared" si="1"/>
        <v>23.50910352</v>
      </c>
      <c r="O130" s="250">
        <f t="shared" si="2"/>
        <v>19.2777625</v>
      </c>
      <c r="P130" s="250" t="str">
        <f t="shared" si="3"/>
        <v>True</v>
      </c>
      <c r="Q130" s="250">
        <f t="shared" si="4"/>
        <v>19.2777625</v>
      </c>
      <c r="R130" s="250">
        <f t="shared" si="15"/>
        <v>9.754608064</v>
      </c>
      <c r="S130" s="250">
        <f t="shared" si="5"/>
        <v>0.2277902699</v>
      </c>
      <c r="T130" s="250">
        <f t="shared" si="6"/>
        <v>0.6407397892</v>
      </c>
      <c r="U130" s="250">
        <f t="shared" si="7"/>
        <v>17.84366816</v>
      </c>
      <c r="V130" s="368">
        <f t="shared" si="8"/>
        <v>34.2377</v>
      </c>
      <c r="W130" s="250" t="str">
        <f t="shared" si="9"/>
        <v>False</v>
      </c>
      <c r="X130" s="269">
        <f t="shared" si="10"/>
        <v>0.8021570993</v>
      </c>
    </row>
    <row r="131" ht="12.75" customHeight="1">
      <c r="A131" s="266"/>
      <c r="J131" s="250">
        <f t="shared" si="11"/>
        <v>86</v>
      </c>
      <c r="K131" s="250">
        <f t="shared" si="12"/>
        <v>6.747938323</v>
      </c>
      <c r="L131" s="250">
        <f t="shared" si="13"/>
        <v>239.8101134</v>
      </c>
      <c r="M131" s="250">
        <f t="shared" si="14"/>
        <v>228.3795999</v>
      </c>
      <c r="N131" s="250">
        <f t="shared" si="1"/>
        <v>23.67436414</v>
      </c>
      <c r="O131" s="250">
        <f t="shared" si="2"/>
        <v>19.35269531</v>
      </c>
      <c r="P131" s="250" t="str">
        <f t="shared" si="3"/>
        <v>True</v>
      </c>
      <c r="Q131" s="250">
        <f t="shared" si="4"/>
        <v>19.35269531</v>
      </c>
      <c r="R131" s="250">
        <f t="shared" si="15"/>
        <v>9.925190129</v>
      </c>
      <c r="S131" s="250">
        <f t="shared" si="5"/>
        <v>0.2297837053</v>
      </c>
      <c r="T131" s="250">
        <f t="shared" si="6"/>
        <v>0.6463179228</v>
      </c>
      <c r="U131" s="250">
        <f t="shared" si="7"/>
        <v>18.1557063</v>
      </c>
      <c r="V131" s="368">
        <f t="shared" si="8"/>
        <v>34.43716683</v>
      </c>
      <c r="W131" s="250" t="str">
        <f t="shared" si="9"/>
        <v>False</v>
      </c>
      <c r="X131" s="269">
        <f t="shared" si="10"/>
        <v>0.8107300669</v>
      </c>
    </row>
    <row r="132" ht="12.75" customHeight="1">
      <c r="A132" s="270"/>
      <c r="B132" s="371"/>
      <c r="C132" s="371"/>
      <c r="D132" s="371"/>
      <c r="E132" s="371"/>
      <c r="F132" s="371"/>
      <c r="G132" s="371"/>
      <c r="H132" s="371"/>
      <c r="J132" s="250">
        <f t="shared" si="11"/>
        <v>87</v>
      </c>
      <c r="K132" s="250">
        <f t="shared" si="12"/>
        <v>6.812783037</v>
      </c>
      <c r="L132" s="250">
        <f t="shared" si="13"/>
        <v>245.1175731</v>
      </c>
      <c r="M132" s="250">
        <f t="shared" si="14"/>
        <v>233.502199</v>
      </c>
      <c r="N132" s="250">
        <f t="shared" si="1"/>
        <v>23.83872849</v>
      </c>
      <c r="O132" s="250">
        <f t="shared" si="2"/>
        <v>19.4267047</v>
      </c>
      <c r="P132" s="250" t="str">
        <f t="shared" si="3"/>
        <v>True</v>
      </c>
      <c r="Q132" s="250">
        <f t="shared" si="4"/>
        <v>19.4267047</v>
      </c>
      <c r="R132" s="250">
        <f t="shared" si="15"/>
        <v>10.09659794</v>
      </c>
      <c r="S132" s="250">
        <f t="shared" si="5"/>
        <v>0.231769698</v>
      </c>
      <c r="T132" s="250">
        <f t="shared" si="6"/>
        <v>0.651874981</v>
      </c>
      <c r="U132" s="250">
        <f t="shared" si="7"/>
        <v>18.46925494</v>
      </c>
      <c r="V132" s="368">
        <f t="shared" si="8"/>
        <v>34.6353162</v>
      </c>
      <c r="W132" s="250" t="str">
        <f t="shared" si="9"/>
        <v>False</v>
      </c>
      <c r="X132" s="269">
        <f t="shared" si="10"/>
        <v>0.8192859857</v>
      </c>
    </row>
    <row r="133" ht="12.75" customHeight="1">
      <c r="A133" s="266"/>
      <c r="J133" s="250">
        <f t="shared" si="11"/>
        <v>88</v>
      </c>
      <c r="K133" s="250">
        <f t="shared" si="12"/>
        <v>6.877440277</v>
      </c>
      <c r="L133" s="250">
        <f t="shared" si="13"/>
        <v>250.4762372</v>
      </c>
      <c r="M133" s="250">
        <f t="shared" si="14"/>
        <v>238.6752358</v>
      </c>
      <c r="N133" s="250">
        <f t="shared" si="1"/>
        <v>24.0022122</v>
      </c>
      <c r="O133" s="250">
        <f t="shared" si="2"/>
        <v>19.49981309</v>
      </c>
      <c r="P133" s="250" t="str">
        <f t="shared" si="3"/>
        <v>True</v>
      </c>
      <c r="Q133" s="250">
        <f t="shared" si="4"/>
        <v>19.49981309</v>
      </c>
      <c r="R133" s="250">
        <f t="shared" si="15"/>
        <v>10.26882518</v>
      </c>
      <c r="S133" s="250">
        <f t="shared" si="5"/>
        <v>0.233748365</v>
      </c>
      <c r="T133" s="250">
        <f t="shared" si="6"/>
        <v>0.657411296</v>
      </c>
      <c r="U133" s="250">
        <f t="shared" si="7"/>
        <v>18.78430253</v>
      </c>
      <c r="V133" s="368">
        <f t="shared" si="8"/>
        <v>34.83217266</v>
      </c>
      <c r="W133" s="250" t="str">
        <f t="shared" si="9"/>
        <v>False</v>
      </c>
      <c r="X133" s="269">
        <f t="shared" si="10"/>
        <v>0.827825094</v>
      </c>
    </row>
    <row r="134" ht="12.75" customHeight="1">
      <c r="A134" s="266"/>
      <c r="J134" s="250">
        <f t="shared" si="11"/>
        <v>89</v>
      </c>
      <c r="K134" s="250">
        <f t="shared" si="12"/>
        <v>6.941912823</v>
      </c>
      <c r="L134" s="250">
        <f t="shared" si="13"/>
        <v>255.8859738</v>
      </c>
      <c r="M134" s="250">
        <f t="shared" si="14"/>
        <v>243.898584</v>
      </c>
      <c r="N134" s="250">
        <f t="shared" si="1"/>
        <v>24.16483043</v>
      </c>
      <c r="O134" s="250">
        <f t="shared" si="2"/>
        <v>19.5720421</v>
      </c>
      <c r="P134" s="250" t="str">
        <f t="shared" si="3"/>
        <v>True</v>
      </c>
      <c r="Q134" s="250">
        <f t="shared" si="4"/>
        <v>19.5720421</v>
      </c>
      <c r="R134" s="250">
        <f t="shared" si="15"/>
        <v>10.44186566</v>
      </c>
      <c r="S134" s="250">
        <f t="shared" si="5"/>
        <v>0.2357198199</v>
      </c>
      <c r="T134" s="250">
        <f t="shared" si="6"/>
        <v>0.6629271909</v>
      </c>
      <c r="U134" s="250">
        <f t="shared" si="7"/>
        <v>19.10083773</v>
      </c>
      <c r="V134" s="368">
        <f t="shared" si="8"/>
        <v>35.02775999</v>
      </c>
      <c r="W134" s="250" t="str">
        <f t="shared" si="9"/>
        <v>False</v>
      </c>
      <c r="X134" s="269">
        <f t="shared" si="10"/>
        <v>0.8363476236</v>
      </c>
    </row>
    <row r="135" ht="12.75" customHeight="1">
      <c r="A135" s="266"/>
      <c r="I135" s="371"/>
      <c r="J135" s="371">
        <f t="shared" si="11"/>
        <v>90</v>
      </c>
      <c r="K135" s="250">
        <f t="shared" si="12"/>
        <v>7.006203381</v>
      </c>
      <c r="L135" s="250">
        <f t="shared" si="13"/>
        <v>261.346653</v>
      </c>
      <c r="M135" s="250">
        <f t="shared" si="14"/>
        <v>249.1721189</v>
      </c>
      <c r="N135" s="250">
        <f t="shared" si="1"/>
        <v>24.32659794</v>
      </c>
      <c r="O135" s="250">
        <f t="shared" si="2"/>
        <v>19.64341259</v>
      </c>
      <c r="P135" s="250" t="str">
        <f t="shared" si="3"/>
        <v>True</v>
      </c>
      <c r="Q135" s="250">
        <f t="shared" si="4"/>
        <v>19.64341259</v>
      </c>
      <c r="R135" s="250">
        <f t="shared" si="15"/>
        <v>10.6157133</v>
      </c>
      <c r="S135" s="250">
        <f t="shared" si="5"/>
        <v>0.2376841734</v>
      </c>
      <c r="T135" s="250">
        <f t="shared" si="6"/>
        <v>0.66842298</v>
      </c>
      <c r="U135" s="250">
        <f t="shared" si="7"/>
        <v>19.41884944</v>
      </c>
      <c r="V135" s="368">
        <f t="shared" si="8"/>
        <v>35.22210127</v>
      </c>
      <c r="W135" s="250" t="str">
        <f t="shared" si="9"/>
        <v>False</v>
      </c>
      <c r="X135" s="269">
        <f t="shared" si="10"/>
        <v>0.8448538008</v>
      </c>
    </row>
    <row r="136" ht="12.75" customHeight="1">
      <c r="A136" s="266"/>
      <c r="J136" s="250">
        <f t="shared" si="11"/>
        <v>91</v>
      </c>
      <c r="K136" s="250">
        <f t="shared" si="12"/>
        <v>7.070314589</v>
      </c>
      <c r="L136" s="250">
        <f t="shared" si="13"/>
        <v>266.8581468</v>
      </c>
      <c r="M136" s="250">
        <f t="shared" si="14"/>
        <v>254.4957175</v>
      </c>
      <c r="N136" s="250">
        <f t="shared" si="1"/>
        <v>24.48752903</v>
      </c>
      <c r="O136" s="250">
        <f t="shared" si="2"/>
        <v>19.71394469</v>
      </c>
      <c r="P136" s="250" t="str">
        <f t="shared" si="3"/>
        <v>True</v>
      </c>
      <c r="Q136" s="250">
        <f t="shared" si="4"/>
        <v>19.71394469</v>
      </c>
      <c r="R136" s="250">
        <f t="shared" si="15"/>
        <v>10.79036214</v>
      </c>
      <c r="S136" s="250">
        <f t="shared" si="5"/>
        <v>0.2396415334</v>
      </c>
      <c r="T136" s="250">
        <f t="shared" si="6"/>
        <v>0.6738989693</v>
      </c>
      <c r="U136" s="250">
        <f t="shared" si="7"/>
        <v>19.73832676</v>
      </c>
      <c r="V136" s="368">
        <f t="shared" si="8"/>
        <v>35.41521889</v>
      </c>
      <c r="W136" s="250" t="str">
        <f t="shared" si="9"/>
        <v>False</v>
      </c>
      <c r="X136" s="269">
        <f t="shared" si="10"/>
        <v>0.853343846</v>
      </c>
    </row>
    <row r="137" ht="12.75" customHeight="1">
      <c r="A137" s="270"/>
      <c r="B137" s="371"/>
      <c r="C137" s="371"/>
      <c r="D137" s="371"/>
      <c r="E137" s="371"/>
      <c r="F137" s="371"/>
      <c r="G137" s="371"/>
      <c r="H137" s="371"/>
      <c r="J137" s="250">
        <f t="shared" si="11"/>
        <v>92</v>
      </c>
      <c r="K137" s="250">
        <f t="shared" si="12"/>
        <v>7.134249013</v>
      </c>
      <c r="L137" s="250">
        <f t="shared" si="13"/>
        <v>272.4203287</v>
      </c>
      <c r="M137" s="250">
        <f t="shared" si="14"/>
        <v>259.8692588</v>
      </c>
      <c r="N137" s="250">
        <f t="shared" si="1"/>
        <v>24.64763761</v>
      </c>
      <c r="O137" s="250">
        <f t="shared" si="2"/>
        <v>19.7836578</v>
      </c>
      <c r="P137" s="250" t="str">
        <f t="shared" si="3"/>
        <v>True</v>
      </c>
      <c r="Q137" s="250">
        <f t="shared" si="4"/>
        <v>19.7836578</v>
      </c>
      <c r="R137" s="250">
        <f t="shared" si="15"/>
        <v>10.96580635</v>
      </c>
      <c r="S137" s="250">
        <f t="shared" si="5"/>
        <v>0.2415920047</v>
      </c>
      <c r="T137" s="250">
        <f t="shared" si="6"/>
        <v>0.6793554566</v>
      </c>
      <c r="U137" s="250">
        <f t="shared" si="7"/>
        <v>20.059259</v>
      </c>
      <c r="V137" s="368">
        <f t="shared" si="8"/>
        <v>35.60713459</v>
      </c>
      <c r="W137" s="250" t="str">
        <f t="shared" si="9"/>
        <v>False</v>
      </c>
      <c r="X137" s="269">
        <f t="shared" si="10"/>
        <v>0.8618179742</v>
      </c>
    </row>
    <row r="138" ht="12.75" customHeight="1">
      <c r="A138" s="266"/>
      <c r="J138" s="250">
        <f t="shared" si="11"/>
        <v>93</v>
      </c>
      <c r="K138" s="250">
        <f t="shared" si="12"/>
        <v>7.198009158</v>
      </c>
      <c r="L138" s="250">
        <f t="shared" si="13"/>
        <v>278.0330743</v>
      </c>
      <c r="M138" s="250">
        <f t="shared" si="14"/>
        <v>265.2926231</v>
      </c>
      <c r="N138" s="250">
        <f t="shared" si="1"/>
        <v>24.80693723</v>
      </c>
      <c r="O138" s="250">
        <f t="shared" si="2"/>
        <v>19.8525707</v>
      </c>
      <c r="P138" s="250" t="str">
        <f t="shared" si="3"/>
        <v>True</v>
      </c>
      <c r="Q138" s="250">
        <f t="shared" si="4"/>
        <v>19.8525707</v>
      </c>
      <c r="R138" s="250">
        <f t="shared" si="15"/>
        <v>11.14204019</v>
      </c>
      <c r="S138" s="250">
        <f t="shared" si="5"/>
        <v>0.2435356894</v>
      </c>
      <c r="T138" s="250">
        <f t="shared" si="6"/>
        <v>0.6847927318</v>
      </c>
      <c r="U138" s="250">
        <f t="shared" si="7"/>
        <v>20.38163568</v>
      </c>
      <c r="V138" s="368">
        <f t="shared" si="8"/>
        <v>35.79786948</v>
      </c>
      <c r="W138" s="250" t="str">
        <f t="shared" si="9"/>
        <v>False</v>
      </c>
      <c r="X138" s="269">
        <f t="shared" si="10"/>
        <v>0.8702763951</v>
      </c>
    </row>
    <row r="139" ht="12.75" customHeight="1">
      <c r="A139" s="266"/>
      <c r="J139" s="250">
        <f t="shared" si="11"/>
        <v>94</v>
      </c>
      <c r="K139" s="250">
        <f t="shared" si="12"/>
        <v>7.261597461</v>
      </c>
      <c r="L139" s="250">
        <f t="shared" si="13"/>
        <v>283.6962607</v>
      </c>
      <c r="M139" s="250">
        <f t="shared" si="14"/>
        <v>270.7656926</v>
      </c>
      <c r="N139" s="250">
        <f t="shared" si="1"/>
        <v>24.96544103</v>
      </c>
      <c r="O139" s="250">
        <f t="shared" si="2"/>
        <v>19.92070151</v>
      </c>
      <c r="P139" s="250" t="str">
        <f t="shared" si="3"/>
        <v>True</v>
      </c>
      <c r="Q139" s="250">
        <f t="shared" si="4"/>
        <v>19.92070151</v>
      </c>
      <c r="R139" s="250">
        <f t="shared" si="15"/>
        <v>11.31905804</v>
      </c>
      <c r="S139" s="250">
        <f t="shared" si="5"/>
        <v>0.245472687</v>
      </c>
      <c r="T139" s="250">
        <f t="shared" si="6"/>
        <v>0.6902110776</v>
      </c>
      <c r="U139" s="250">
        <f t="shared" si="7"/>
        <v>20.70544651</v>
      </c>
      <c r="V139" s="368">
        <f t="shared" si="8"/>
        <v>35.98744406</v>
      </c>
      <c r="W139" s="250" t="str">
        <f t="shared" si="9"/>
        <v>False</v>
      </c>
      <c r="X139" s="269">
        <f t="shared" si="10"/>
        <v>0.8787193135</v>
      </c>
    </row>
    <row r="140" ht="12.75" customHeight="1">
      <c r="A140" s="266"/>
      <c r="I140" s="371"/>
      <c r="J140" s="371">
        <f t="shared" si="11"/>
        <v>95</v>
      </c>
      <c r="K140" s="250">
        <f t="shared" si="12"/>
        <v>7.325016302</v>
      </c>
      <c r="L140" s="250">
        <f t="shared" si="13"/>
        <v>289.4097669</v>
      </c>
      <c r="M140" s="250">
        <f t="shared" si="14"/>
        <v>276.2883509</v>
      </c>
      <c r="N140" s="250">
        <f t="shared" si="1"/>
        <v>25.12316181</v>
      </c>
      <c r="O140" s="250">
        <f t="shared" si="2"/>
        <v>19.98806773</v>
      </c>
      <c r="P140" s="250" t="str">
        <f t="shared" si="3"/>
        <v>True</v>
      </c>
      <c r="Q140" s="250">
        <f t="shared" si="4"/>
        <v>19.98806773</v>
      </c>
      <c r="R140" s="250">
        <f t="shared" si="15"/>
        <v>11.49685437</v>
      </c>
      <c r="S140" s="250">
        <f t="shared" si="5"/>
        <v>0.2474030946</v>
      </c>
      <c r="T140" s="250">
        <f t="shared" si="6"/>
        <v>0.6956107691</v>
      </c>
      <c r="U140" s="250">
        <f t="shared" si="7"/>
        <v>21.03068138</v>
      </c>
      <c r="V140" s="368">
        <f t="shared" si="8"/>
        <v>36.17587827</v>
      </c>
      <c r="W140" s="250" t="str">
        <f t="shared" si="9"/>
        <v>False</v>
      </c>
      <c r="X140" s="269">
        <f t="shared" si="10"/>
        <v>0.8871469292</v>
      </c>
    </row>
    <row r="141" ht="12.75" customHeight="1">
      <c r="A141" s="266"/>
      <c r="J141" s="250">
        <f t="shared" si="11"/>
        <v>96</v>
      </c>
      <c r="K141" s="250">
        <f t="shared" si="12"/>
        <v>7.388267999</v>
      </c>
      <c r="L141" s="250">
        <f t="shared" si="13"/>
        <v>295.1734733</v>
      </c>
      <c r="M141" s="250">
        <f t="shared" si="14"/>
        <v>281.8604834</v>
      </c>
      <c r="N141" s="250">
        <f t="shared" si="1"/>
        <v>25.28011202</v>
      </c>
      <c r="O141" s="250">
        <f t="shared" si="2"/>
        <v>20.0546863</v>
      </c>
      <c r="P141" s="250" t="str">
        <f t="shared" si="3"/>
        <v>True</v>
      </c>
      <c r="Q141" s="250">
        <f t="shared" si="4"/>
        <v>20.0546863</v>
      </c>
      <c r="R141" s="250">
        <f t="shared" si="15"/>
        <v>11.67542376</v>
      </c>
      <c r="S141" s="250">
        <f t="shared" si="5"/>
        <v>0.2493270066</v>
      </c>
      <c r="T141" s="250">
        <f t="shared" si="6"/>
        <v>0.7009920748</v>
      </c>
      <c r="U141" s="250">
        <f t="shared" si="7"/>
        <v>21.35733038</v>
      </c>
      <c r="V141" s="368">
        <f t="shared" si="8"/>
        <v>36.36319146</v>
      </c>
      <c r="W141" s="250" t="str">
        <f t="shared" si="9"/>
        <v>False</v>
      </c>
      <c r="X141" s="269">
        <f t="shared" si="10"/>
        <v>0.8955594373</v>
      </c>
    </row>
    <row r="142" ht="12.75" customHeight="1">
      <c r="A142" s="270"/>
      <c r="B142" s="371"/>
      <c r="C142" s="371"/>
      <c r="D142" s="371"/>
      <c r="E142" s="371"/>
      <c r="F142" s="371"/>
      <c r="G142" s="371"/>
      <c r="H142" s="371"/>
      <c r="J142" s="250">
        <f t="shared" si="11"/>
        <v>97</v>
      </c>
      <c r="K142" s="250">
        <f t="shared" si="12"/>
        <v>7.451354818</v>
      </c>
      <c r="L142" s="250">
        <f t="shared" si="13"/>
        <v>300.987262</v>
      </c>
      <c r="M142" s="250">
        <f t="shared" si="14"/>
        <v>287.4819769</v>
      </c>
      <c r="N142" s="250">
        <f t="shared" si="1"/>
        <v>25.4363038</v>
      </c>
      <c r="O142" s="250">
        <f t="shared" si="2"/>
        <v>20.12057361</v>
      </c>
      <c r="P142" s="250" t="str">
        <f t="shared" si="3"/>
        <v>True</v>
      </c>
      <c r="Q142" s="250">
        <f t="shared" si="4"/>
        <v>20.12057361</v>
      </c>
      <c r="R142" s="250">
        <f t="shared" si="15"/>
        <v>11.85476089</v>
      </c>
      <c r="S142" s="250">
        <f t="shared" si="5"/>
        <v>0.2512445151</v>
      </c>
      <c r="T142" s="250">
        <f t="shared" si="6"/>
        <v>0.7063552561</v>
      </c>
      <c r="U142" s="250">
        <f t="shared" si="7"/>
        <v>21.68538377</v>
      </c>
      <c r="V142" s="368">
        <f t="shared" si="8"/>
        <v>36.54940247</v>
      </c>
      <c r="W142" s="250" t="str">
        <f t="shared" si="9"/>
        <v>False</v>
      </c>
      <c r="X142" s="269">
        <f t="shared" si="10"/>
        <v>0.9039570282</v>
      </c>
    </row>
    <row r="143" ht="12.75" customHeight="1">
      <c r="A143" s="266"/>
      <c r="J143" s="250">
        <f t="shared" si="11"/>
        <v>98</v>
      </c>
      <c r="K143" s="250">
        <f t="shared" si="12"/>
        <v>7.514278964</v>
      </c>
      <c r="L143" s="250">
        <f t="shared" si="13"/>
        <v>306.8510167</v>
      </c>
      <c r="M143" s="250">
        <f t="shared" si="14"/>
        <v>293.1527194</v>
      </c>
      <c r="N143" s="250">
        <f t="shared" si="1"/>
        <v>25.59174894</v>
      </c>
      <c r="O143" s="250">
        <f t="shared" si="2"/>
        <v>20.18574549</v>
      </c>
      <c r="P143" s="250" t="str">
        <f t="shared" si="3"/>
        <v>True</v>
      </c>
      <c r="Q143" s="250">
        <f t="shared" si="4"/>
        <v>20.18574549</v>
      </c>
      <c r="R143" s="250">
        <f t="shared" si="15"/>
        <v>12.03486052</v>
      </c>
      <c r="S143" s="250">
        <f t="shared" si="5"/>
        <v>0.2531557101</v>
      </c>
      <c r="T143" s="250">
        <f t="shared" si="6"/>
        <v>0.7117005683</v>
      </c>
      <c r="U143" s="250">
        <f t="shared" si="7"/>
        <v>22.01483198</v>
      </c>
      <c r="V143" s="368">
        <f t="shared" si="8"/>
        <v>36.73452961</v>
      </c>
      <c r="W143" s="250" t="str">
        <f t="shared" si="9"/>
        <v>False</v>
      </c>
      <c r="X143" s="269">
        <f t="shared" si="10"/>
        <v>0.9123398881</v>
      </c>
    </row>
    <row r="144" ht="12.75" customHeight="1">
      <c r="A144" s="266"/>
      <c r="J144" s="250">
        <f t="shared" si="11"/>
        <v>99</v>
      </c>
      <c r="K144" s="250">
        <f t="shared" si="12"/>
        <v>7.577042595</v>
      </c>
      <c r="L144" s="250">
        <f t="shared" si="13"/>
        <v>312.7646225</v>
      </c>
      <c r="M144" s="250">
        <f t="shared" si="14"/>
        <v>298.8726008</v>
      </c>
      <c r="N144" s="250">
        <f t="shared" si="1"/>
        <v>25.74645893</v>
      </c>
      <c r="O144" s="250">
        <f t="shared" si="2"/>
        <v>20.25021728</v>
      </c>
      <c r="P144" s="250" t="str">
        <f t="shared" si="3"/>
        <v>True</v>
      </c>
      <c r="Q144" s="250">
        <f t="shared" si="4"/>
        <v>20.25021728</v>
      </c>
      <c r="R144" s="250">
        <f t="shared" si="15"/>
        <v>12.21571753</v>
      </c>
      <c r="S144" s="250">
        <f t="shared" si="5"/>
        <v>0.2550606792</v>
      </c>
      <c r="T144" s="250">
        <f t="shared" si="6"/>
        <v>0.7170282601</v>
      </c>
      <c r="U144" s="250">
        <f t="shared" si="7"/>
        <v>22.34566561</v>
      </c>
      <c r="V144" s="368">
        <f t="shared" si="8"/>
        <v>36.91859071</v>
      </c>
      <c r="W144" s="250" t="str">
        <f t="shared" si="9"/>
        <v>False</v>
      </c>
      <c r="X144" s="269">
        <f t="shared" si="10"/>
        <v>0.9207081988</v>
      </c>
    </row>
    <row r="145" ht="12.75" customHeight="1">
      <c r="A145" s="266"/>
      <c r="J145" s="250">
        <f t="shared" si="11"/>
        <v>100</v>
      </c>
      <c r="K145" s="250">
        <f>species19!$C$29*(R144^species19!$C$30)*U144</f>
        <v>-10.22761115</v>
      </c>
      <c r="L145" s="250">
        <f t="shared" si="13"/>
        <v>300.8607072</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0" width="11.0"/>
    <col customWidth="1" min="21" max="21" width="13.86"/>
    <col customWidth="1" min="22"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0.7</v>
      </c>
      <c r="E3" s="276">
        <v>0.8</v>
      </c>
      <c r="F3" s="277">
        <v>0.8637</v>
      </c>
      <c r="G3" s="277">
        <v>0.724</v>
      </c>
      <c r="H3" s="277" t="s">
        <v>2311</v>
      </c>
      <c r="X3" s="269"/>
    </row>
    <row r="4" ht="12.75" customHeight="1">
      <c r="A4" s="273"/>
      <c r="B4" s="278" t="s">
        <v>2312</v>
      </c>
      <c r="C4" s="279">
        <v>1.0436</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0.2902</v>
      </c>
      <c r="E7" s="276">
        <v>0.04</v>
      </c>
      <c r="F7" s="277">
        <v>0.1164</v>
      </c>
      <c r="G7" s="277">
        <v>0.2902</v>
      </c>
      <c r="H7" s="277" t="s">
        <v>2311</v>
      </c>
      <c r="X7" s="269"/>
    </row>
    <row r="8" ht="12.75" customHeight="1">
      <c r="A8" s="289"/>
      <c r="B8" s="290" t="s">
        <v>2315</v>
      </c>
      <c r="C8" s="291">
        <v>0.9715</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0.62</v>
      </c>
      <c r="E11" s="276">
        <v>0.25</v>
      </c>
      <c r="F11" s="277">
        <v>0.15</v>
      </c>
      <c r="G11" s="277">
        <v>0.55</v>
      </c>
      <c r="H11" s="277" t="s">
        <v>2311</v>
      </c>
      <c r="X11" s="269"/>
    </row>
    <row r="12" ht="12.75" customHeight="1">
      <c r="A12" s="295"/>
      <c r="B12" s="296" t="s">
        <v>2318</v>
      </c>
      <c r="C12" s="297">
        <v>0.7092</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0.033280262</v>
      </c>
      <c r="E15" s="276">
        <v>0.03</v>
      </c>
      <c r="F15" s="277">
        <v>0.0265</v>
      </c>
      <c r="G15" s="277">
        <v>0.0303</v>
      </c>
      <c r="H15" s="277" t="s">
        <v>2311</v>
      </c>
      <c r="X15" s="269"/>
    </row>
    <row r="16" ht="12.75" customHeight="1">
      <c r="A16" s="266"/>
      <c r="B16" s="302" t="s">
        <v>153</v>
      </c>
      <c r="C16" s="303">
        <v>0.402149617</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50.83312971</v>
      </c>
      <c r="D19" s="250"/>
      <c r="E19" s="276">
        <v>100.0</v>
      </c>
      <c r="F19" s="277">
        <v>160.81198</v>
      </c>
      <c r="G19" s="277">
        <v>80.2588695</v>
      </c>
      <c r="H19" s="277" t="s">
        <v>2311</v>
      </c>
      <c r="I19" s="305">
        <v>50.83312971</v>
      </c>
      <c r="X19" s="269"/>
    </row>
    <row r="20" ht="12.75" customHeight="1">
      <c r="A20" s="306"/>
      <c r="B20" s="307" t="s">
        <v>158</v>
      </c>
      <c r="C20" s="308">
        <v>0.826162594</v>
      </c>
      <c r="E20" s="276">
        <v>1.0</v>
      </c>
      <c r="F20" s="277">
        <v>1.0964662</v>
      </c>
      <c r="G20" s="277">
        <v>0.92930453</v>
      </c>
      <c r="H20" s="277">
        <v>0.6667</v>
      </c>
      <c r="I20" s="308">
        <v>0.826162594</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species'!AN27</f>
        <v>25.908</v>
      </c>
      <c r="E24" s="276" t="s">
        <v>2324</v>
      </c>
      <c r="F24" s="277">
        <v>31.464273</v>
      </c>
      <c r="G24" s="277">
        <v>30.112785</v>
      </c>
      <c r="H24" s="277" t="s">
        <v>2311</v>
      </c>
      <c r="X24" s="269"/>
    </row>
    <row r="25" ht="12.75" customHeight="1">
      <c r="A25" s="266"/>
      <c r="B25" s="314" t="s">
        <v>170</v>
      </c>
      <c r="C25" s="315">
        <v>8.0</v>
      </c>
      <c r="E25" s="276">
        <v>15.0</v>
      </c>
      <c r="F25" s="277">
        <v>8.5</v>
      </c>
      <c r="G25" s="277">
        <v>8.9</v>
      </c>
      <c r="H25" s="277" t="s">
        <v>2311</v>
      </c>
      <c r="I25" s="315">
        <v>8.0</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0.51</v>
      </c>
      <c r="D28" s="250"/>
      <c r="E28" s="276">
        <v>1.5</v>
      </c>
      <c r="F28" s="277">
        <v>1.5056</v>
      </c>
      <c r="G28" s="277">
        <v>0.58408</v>
      </c>
      <c r="H28" s="277" t="s">
        <v>2311</v>
      </c>
      <c r="I28" s="317">
        <v>0.51</v>
      </c>
      <c r="X28" s="269"/>
    </row>
    <row r="29" ht="12.75" customHeight="1">
      <c r="A29" s="266"/>
      <c r="B29" s="318" t="s">
        <v>133</v>
      </c>
      <c r="C29" s="319">
        <v>-0.4577</v>
      </c>
      <c r="D29" s="250"/>
      <c r="E29" s="276">
        <v>-0.45</v>
      </c>
      <c r="F29" s="277">
        <v>-0.44834</v>
      </c>
      <c r="G29" s="277">
        <v>-0.45767</v>
      </c>
      <c r="H29" s="277" t="s">
        <v>2311</v>
      </c>
      <c r="I29" s="319">
        <v>-0.4577</v>
      </c>
      <c r="X29" s="269"/>
    </row>
    <row r="30" ht="12.75" customHeight="1">
      <c r="A30" s="280"/>
      <c r="B30" s="281"/>
      <c r="C30" s="281"/>
      <c r="D30" s="281"/>
      <c r="E30" s="283"/>
      <c r="F30" s="284"/>
      <c r="G30" s="284"/>
      <c r="H30" s="285"/>
      <c r="X30" s="269"/>
    </row>
    <row r="31" ht="12.75" customHeight="1">
      <c r="A31" s="324" t="s">
        <v>2327</v>
      </c>
      <c r="B31" s="380"/>
      <c r="C31" s="380">
        <f>'All species'!AN10</f>
        <v>0.0000027</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0.2300695009</v>
      </c>
      <c r="E35" s="276"/>
      <c r="F35" s="277"/>
      <c r="G35" s="277"/>
      <c r="H35" s="277"/>
      <c r="X35" s="269"/>
    </row>
    <row r="36" ht="12.75" customHeight="1">
      <c r="A36" s="330" t="s">
        <v>117</v>
      </c>
      <c r="B36" s="338"/>
      <c r="C36" s="339">
        <f>C31/C35</f>
        <v>0.0000117355842</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species'!AN5</f>
        <v>425</v>
      </c>
      <c r="E39" s="276" t="s">
        <v>2324</v>
      </c>
      <c r="F39" s="277">
        <v>995.76</v>
      </c>
      <c r="G39" s="277">
        <v>764.3</v>
      </c>
      <c r="H39" s="277"/>
      <c r="X39" s="269"/>
    </row>
    <row r="40" ht="12.75" customHeight="1">
      <c r="A40" s="350" t="s">
        <v>2339</v>
      </c>
      <c r="B40" s="351"/>
      <c r="C40" s="352">
        <f>C39/2</f>
        <v>212.5</v>
      </c>
      <c r="E40" s="353" t="s">
        <v>2340</v>
      </c>
      <c r="F40" s="277"/>
      <c r="G40" s="277"/>
      <c r="H40" s="277"/>
      <c r="J40" s="354" t="s">
        <v>2341</v>
      </c>
      <c r="K40" s="355">
        <f t="array" ref="K40">INDEX(J:J,MATCH("True",P:P,0))</f>
        <v>30</v>
      </c>
      <c r="L40" s="356">
        <f>'All species'!AN30</f>
        <v>30</v>
      </c>
      <c r="X40" s="269"/>
    </row>
    <row r="41" ht="12.75" customHeight="1">
      <c r="A41" s="382" t="s">
        <v>2342</v>
      </c>
      <c r="B41" s="351"/>
      <c r="C41" s="352">
        <f>'All species'!AN6</f>
        <v>9.07</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0.0000027</v>
      </c>
      <c r="L45" s="250">
        <f>K45</f>
        <v>0.0000027</v>
      </c>
      <c r="M45" s="250">
        <f>L45*C44</f>
        <v>0.000002673</v>
      </c>
      <c r="N45" s="250">
        <f t="shared" ref="N45:N144" si="1">($C$19*(S45^$C$20))-$C$21</f>
        <v>0.04301832876</v>
      </c>
      <c r="O45" s="250">
        <f t="shared" ref="O45:O144" si="2">$C$24+($C$25*(LN(S45)))</f>
        <v>-42.59839191</v>
      </c>
      <c r="P45" s="250" t="str">
        <f t="shared" ref="P45:P146" si="3">IF(P44="True", "True", IF(O45&gt;N45,"True","False"))</f>
        <v>False</v>
      </c>
      <c r="Q45" s="250">
        <f t="shared" ref="Q45:Q146" si="4">IF(P45="True", O45, N45)</f>
        <v>0.04301832876</v>
      </c>
      <c r="R45" s="250">
        <f>L45-M45</f>
        <v>0.000000027</v>
      </c>
      <c r="S45" s="250">
        <f t="shared" ref="S45:S144" si="5">$C$15*(M45^$C$16)</f>
        <v>0.0001909881854</v>
      </c>
      <c r="T45" s="250">
        <f t="shared" ref="T45:T144" si="6">(((R45/$C$41)/$C$44)^0.5)*0.7071067812</f>
        <v>0.00003877444975</v>
      </c>
      <c r="U45" s="250">
        <f t="shared" ref="U45:U144" si="7">(((R45/$C$38)/$C$42)/2)</f>
        <v>0.00000004938989215</v>
      </c>
      <c r="V45" s="368">
        <f t="shared" ref="V45:V144" si="8">0.79*((($C$41*1000000000)/(9.81*$C$39))^0.33)*(S45^0.6667)</f>
        <v>0.3232700064</v>
      </c>
      <c r="W45" s="250" t="str">
        <f t="shared" ref="W45:W146" si="9">IF(Q45&gt;V45,"True","False")</f>
        <v>False</v>
      </c>
      <c r="X45" s="269">
        <f t="shared" ref="X45:X146" si="10">$C$33*(K45^$C$34)</f>
        <v>0.00000007691360406</v>
      </c>
    </row>
    <row r="46" ht="12.75" customHeight="1">
      <c r="A46" s="370" t="s">
        <v>2361</v>
      </c>
      <c r="C46" s="356">
        <f>'All species'!AN33</f>
        <v>1.02</v>
      </c>
      <c r="J46" s="368">
        <f t="shared" ref="J46:J146" si="11">J45+1</f>
        <v>1</v>
      </c>
      <c r="K46" s="250">
        <f t="shared" ref="K46:K144" si="12">$C$28*(R45^$C$29)*U45</f>
        <v>0.00007334543</v>
      </c>
      <c r="L46" s="250">
        <f t="shared" ref="L46:L146" si="13">M45+R45+K46</f>
        <v>0.00007604543</v>
      </c>
      <c r="M46" s="250">
        <f t="shared" ref="M46:M144" si="14">M45+($C$3*(K46^$C$4))</f>
        <v>0.00003657313006</v>
      </c>
      <c r="N46" s="250">
        <f t="shared" si="1"/>
        <v>0.102596723</v>
      </c>
      <c r="O46" s="250">
        <f t="shared" si="2"/>
        <v>-34.18184317</v>
      </c>
      <c r="P46" s="250" t="str">
        <f t="shared" si="3"/>
        <v>False</v>
      </c>
      <c r="Q46" s="250">
        <f t="shared" si="4"/>
        <v>0.102596723</v>
      </c>
      <c r="R46" s="250">
        <f t="shared" ref="R46:R144" si="15">IF(P46="False",$C$7*(M46^$C$8),$C$11*(M46^$C$12))</f>
        <v>0.00001420068905</v>
      </c>
      <c r="S46" s="250">
        <f t="shared" si="5"/>
        <v>0.0005469077614</v>
      </c>
      <c r="T46" s="250">
        <f t="shared" si="6"/>
        <v>0.0008892389358</v>
      </c>
      <c r="U46" s="250">
        <f t="shared" si="7"/>
        <v>0.00002597668521</v>
      </c>
      <c r="V46" s="368">
        <f t="shared" si="8"/>
        <v>0.6519070809</v>
      </c>
      <c r="W46" s="250" t="str">
        <f t="shared" si="9"/>
        <v>False</v>
      </c>
      <c r="X46" s="269">
        <f t="shared" si="10"/>
        <v>0.000002884796386</v>
      </c>
    </row>
    <row r="47" ht="12.75" customHeight="1">
      <c r="A47" s="370" t="s">
        <v>2362</v>
      </c>
      <c r="C47" s="356">
        <f>'All species'!AN34</f>
        <v>2.88</v>
      </c>
      <c r="J47" s="368">
        <f t="shared" si="11"/>
        <v>2</v>
      </c>
      <c r="K47" s="250">
        <f t="shared" si="12"/>
        <v>0.002192511536</v>
      </c>
      <c r="L47" s="250">
        <f t="shared" si="13"/>
        <v>0.002243285355</v>
      </c>
      <c r="M47" s="250">
        <f t="shared" si="14"/>
        <v>0.001211754758</v>
      </c>
      <c r="N47" s="250">
        <f t="shared" si="1"/>
        <v>0.3282643271</v>
      </c>
      <c r="O47" s="250">
        <f t="shared" si="2"/>
        <v>-22.92000996</v>
      </c>
      <c r="P47" s="250" t="str">
        <f t="shared" si="3"/>
        <v>False</v>
      </c>
      <c r="Q47" s="250">
        <f t="shared" si="4"/>
        <v>0.3282643271</v>
      </c>
      <c r="R47" s="250">
        <f t="shared" si="15"/>
        <v>0.0004258285953</v>
      </c>
      <c r="S47" s="250">
        <f t="shared" si="5"/>
        <v>0.00223502862</v>
      </c>
      <c r="T47" s="250">
        <f t="shared" si="6"/>
        <v>0.004869464144</v>
      </c>
      <c r="U47" s="250">
        <f t="shared" si="7"/>
        <v>0.0007789491998</v>
      </c>
      <c r="V47" s="368">
        <f t="shared" si="8"/>
        <v>1.666423617</v>
      </c>
      <c r="W47" s="250" t="str">
        <f t="shared" si="9"/>
        <v>False</v>
      </c>
      <c r="X47" s="269">
        <f t="shared" si="10"/>
        <v>0.0001201841144</v>
      </c>
    </row>
    <row r="48" ht="12.75" customHeight="1">
      <c r="A48" s="266"/>
      <c r="J48" s="368">
        <f t="shared" si="11"/>
        <v>3</v>
      </c>
      <c r="K48" s="250">
        <f t="shared" si="12"/>
        <v>0.01386368026</v>
      </c>
      <c r="L48" s="250">
        <f t="shared" si="13"/>
        <v>0.01550126361</v>
      </c>
      <c r="M48" s="250">
        <f t="shared" si="14"/>
        <v>0.009264843367</v>
      </c>
      <c r="N48" s="250">
        <f t="shared" si="1"/>
        <v>0.6452575884</v>
      </c>
      <c r="O48" s="250">
        <f t="shared" si="2"/>
        <v>-16.37572491</v>
      </c>
      <c r="P48" s="250" t="str">
        <f t="shared" si="3"/>
        <v>False</v>
      </c>
      <c r="Q48" s="250">
        <f t="shared" si="4"/>
        <v>0.6452575884</v>
      </c>
      <c r="R48" s="250">
        <f t="shared" si="15"/>
        <v>0.003072420147</v>
      </c>
      <c r="S48" s="250">
        <f t="shared" si="5"/>
        <v>0.005064673459</v>
      </c>
      <c r="T48" s="250">
        <f t="shared" si="6"/>
        <v>0.01307988915</v>
      </c>
      <c r="U48" s="250">
        <f t="shared" si="7"/>
        <v>0.005620240729</v>
      </c>
      <c r="V48" s="368">
        <f t="shared" si="8"/>
        <v>2.875032962</v>
      </c>
      <c r="W48" s="250" t="str">
        <f t="shared" si="9"/>
        <v>False</v>
      </c>
      <c r="X48" s="269">
        <f t="shared" si="10"/>
        <v>0.0009099870768</v>
      </c>
    </row>
    <row r="49" ht="12.75" customHeight="1">
      <c r="A49" s="266"/>
      <c r="J49" s="368">
        <f t="shared" si="11"/>
        <v>4</v>
      </c>
      <c r="K49" s="250">
        <f t="shared" si="12"/>
        <v>0.04048603269</v>
      </c>
      <c r="L49" s="250">
        <f t="shared" si="13"/>
        <v>0.05282329621</v>
      </c>
      <c r="M49" s="250">
        <f t="shared" si="14"/>
        <v>0.03390717336</v>
      </c>
      <c r="N49" s="250">
        <f t="shared" si="1"/>
        <v>0.9929684741</v>
      </c>
      <c r="O49" s="250">
        <f t="shared" si="2"/>
        <v>-12.20173475</v>
      </c>
      <c r="P49" s="250" t="str">
        <f t="shared" si="3"/>
        <v>False</v>
      </c>
      <c r="Q49" s="250">
        <f t="shared" si="4"/>
        <v>0.9929684741</v>
      </c>
      <c r="R49" s="250">
        <f t="shared" si="15"/>
        <v>0.01083616688</v>
      </c>
      <c r="S49" s="250">
        <f t="shared" si="5"/>
        <v>0.008533831454</v>
      </c>
      <c r="T49" s="250">
        <f t="shared" si="6"/>
        <v>0.02456414225</v>
      </c>
      <c r="U49" s="250">
        <f t="shared" si="7"/>
        <v>0.01982211532</v>
      </c>
      <c r="V49" s="368">
        <f t="shared" si="8"/>
        <v>4.0711033</v>
      </c>
      <c r="W49" s="250" t="str">
        <f t="shared" si="9"/>
        <v>False</v>
      </c>
      <c r="X49" s="269">
        <f t="shared" si="10"/>
        <v>0.002950761442</v>
      </c>
    </row>
    <row r="50" ht="12.75" customHeight="1">
      <c r="A50" s="266"/>
      <c r="J50" s="368">
        <f t="shared" si="11"/>
        <v>5</v>
      </c>
      <c r="K50" s="250">
        <f t="shared" si="12"/>
        <v>0.08019689862</v>
      </c>
      <c r="L50" s="250">
        <f t="shared" si="13"/>
        <v>0.1249402389</v>
      </c>
      <c r="M50" s="250">
        <f t="shared" si="14"/>
        <v>0.08419662312</v>
      </c>
      <c r="N50" s="250">
        <f t="shared" si="1"/>
        <v>1.343295838</v>
      </c>
      <c r="O50" s="250">
        <f t="shared" si="2"/>
        <v>-9.275603354</v>
      </c>
      <c r="P50" s="250" t="str">
        <f t="shared" si="3"/>
        <v>False</v>
      </c>
      <c r="Q50" s="250">
        <f t="shared" si="4"/>
        <v>1.343295838</v>
      </c>
      <c r="R50" s="250">
        <f t="shared" si="15"/>
        <v>0.02621930548</v>
      </c>
      <c r="S50" s="250">
        <f t="shared" si="5"/>
        <v>0.01230252911</v>
      </c>
      <c r="T50" s="250">
        <f t="shared" si="6"/>
        <v>0.0382097638</v>
      </c>
      <c r="U50" s="250">
        <f t="shared" si="7"/>
        <v>0.04796180258</v>
      </c>
      <c r="V50" s="368">
        <f t="shared" si="8"/>
        <v>5.195383897</v>
      </c>
      <c r="W50" s="250" t="str">
        <f t="shared" si="9"/>
        <v>False</v>
      </c>
      <c r="X50" s="269">
        <f t="shared" si="10"/>
        <v>0.006248689239</v>
      </c>
    </row>
    <row r="51" ht="12.75" customHeight="1">
      <c r="A51" s="266"/>
      <c r="J51" s="368">
        <f t="shared" si="11"/>
        <v>6</v>
      </c>
      <c r="K51" s="250">
        <f t="shared" si="12"/>
        <v>0.1294979095</v>
      </c>
      <c r="L51" s="250">
        <f t="shared" si="13"/>
        <v>0.2399138381</v>
      </c>
      <c r="M51" s="250">
        <f t="shared" si="14"/>
        <v>0.16711589</v>
      </c>
      <c r="N51" s="250">
        <f t="shared" si="1"/>
        <v>1.686892751</v>
      </c>
      <c r="O51" s="250">
        <f t="shared" si="2"/>
        <v>-7.070109623</v>
      </c>
      <c r="P51" s="250" t="str">
        <f t="shared" si="3"/>
        <v>False</v>
      </c>
      <c r="Q51" s="250">
        <f t="shared" si="4"/>
        <v>1.686892751</v>
      </c>
      <c r="R51" s="250">
        <f t="shared" si="15"/>
        <v>0.05103394586</v>
      </c>
      <c r="S51" s="250">
        <f t="shared" si="5"/>
        <v>0.01620778328</v>
      </c>
      <c r="T51" s="250">
        <f t="shared" si="6"/>
        <v>0.05330811619</v>
      </c>
      <c r="U51" s="250">
        <f t="shared" si="7"/>
        <v>0.09335411415</v>
      </c>
      <c r="V51" s="368">
        <f t="shared" si="8"/>
        <v>6.243686874</v>
      </c>
      <c r="W51" s="250" t="str">
        <f t="shared" si="9"/>
        <v>False</v>
      </c>
      <c r="X51" s="269">
        <f t="shared" si="10"/>
        <v>0.01057367573</v>
      </c>
    </row>
    <row r="52" ht="12.75" customHeight="1">
      <c r="A52" s="266"/>
      <c r="J52" s="250">
        <f t="shared" si="11"/>
        <v>7</v>
      </c>
      <c r="K52" s="250">
        <f t="shared" si="12"/>
        <v>0.1858302906</v>
      </c>
      <c r="L52" s="250">
        <f t="shared" si="13"/>
        <v>0.4039801265</v>
      </c>
      <c r="M52" s="250">
        <f t="shared" si="14"/>
        <v>0.2879941015</v>
      </c>
      <c r="N52" s="250">
        <f t="shared" si="1"/>
        <v>2.021240028</v>
      </c>
      <c r="O52" s="250">
        <f t="shared" si="2"/>
        <v>-5.319142228</v>
      </c>
      <c r="P52" s="250" t="str">
        <f t="shared" si="3"/>
        <v>False</v>
      </c>
      <c r="Q52" s="250">
        <f t="shared" si="4"/>
        <v>2.021240028</v>
      </c>
      <c r="R52" s="250">
        <f t="shared" si="15"/>
        <v>0.08659415301</v>
      </c>
      <c r="S52" s="250">
        <f t="shared" si="5"/>
        <v>0.02017335149</v>
      </c>
      <c r="T52" s="250">
        <f t="shared" si="6"/>
        <v>0.06943973355</v>
      </c>
      <c r="U52" s="250">
        <f t="shared" si="7"/>
        <v>0.1584028103</v>
      </c>
      <c r="V52" s="368">
        <f t="shared" si="8"/>
        <v>7.224601656</v>
      </c>
      <c r="W52" s="250" t="str">
        <f t="shared" si="9"/>
        <v>False</v>
      </c>
      <c r="X52" s="269">
        <f t="shared" si="10"/>
        <v>0.01571825561</v>
      </c>
    </row>
    <row r="53" ht="12.75" customHeight="1">
      <c r="A53" s="266"/>
      <c r="J53" s="250">
        <f t="shared" si="11"/>
        <v>8</v>
      </c>
      <c r="K53" s="250">
        <f t="shared" si="12"/>
        <v>0.2475395178</v>
      </c>
      <c r="L53" s="250">
        <f t="shared" si="13"/>
        <v>0.6221277723</v>
      </c>
      <c r="M53" s="250">
        <f t="shared" si="14"/>
        <v>0.4510383497</v>
      </c>
      <c r="N53" s="250">
        <f t="shared" si="1"/>
        <v>2.34610993</v>
      </c>
      <c r="O53" s="250">
        <f t="shared" si="2"/>
        <v>-3.875867888</v>
      </c>
      <c r="P53" s="250" t="str">
        <f t="shared" si="3"/>
        <v>False</v>
      </c>
      <c r="Q53" s="250">
        <f t="shared" si="4"/>
        <v>2.34610993</v>
      </c>
      <c r="R53" s="250">
        <f t="shared" si="15"/>
        <v>0.1338954422</v>
      </c>
      <c r="S53" s="250">
        <f t="shared" si="5"/>
        <v>0.02416177389</v>
      </c>
      <c r="T53" s="250">
        <f t="shared" si="6"/>
        <v>0.0863468817</v>
      </c>
      <c r="U53" s="250">
        <f t="shared" si="7"/>
        <v>0.2449289425</v>
      </c>
      <c r="V53" s="368">
        <f t="shared" si="8"/>
        <v>8.147987577</v>
      </c>
      <c r="W53" s="250" t="str">
        <f t="shared" si="9"/>
        <v>False</v>
      </c>
      <c r="X53" s="269">
        <f t="shared" si="10"/>
        <v>0.02153271392</v>
      </c>
    </row>
    <row r="54" ht="12.75" customHeight="1">
      <c r="A54" s="266"/>
      <c r="J54" s="250">
        <f t="shared" si="11"/>
        <v>9</v>
      </c>
      <c r="K54" s="250">
        <f t="shared" si="12"/>
        <v>0.3135375639</v>
      </c>
      <c r="L54" s="250">
        <f t="shared" si="13"/>
        <v>0.8984713558</v>
      </c>
      <c r="M54" s="250">
        <f t="shared" si="14"/>
        <v>0.6596919321</v>
      </c>
      <c r="N54" s="250">
        <f t="shared" si="1"/>
        <v>2.662015293</v>
      </c>
      <c r="O54" s="250">
        <f t="shared" si="2"/>
        <v>-2.652623377</v>
      </c>
      <c r="P54" s="250" t="str">
        <f t="shared" si="3"/>
        <v>False</v>
      </c>
      <c r="Q54" s="250">
        <f t="shared" si="4"/>
        <v>2.662015293</v>
      </c>
      <c r="R54" s="250">
        <f t="shared" si="15"/>
        <v>0.1937257529</v>
      </c>
      <c r="S54" s="250">
        <f t="shared" si="5"/>
        <v>0.0281536598</v>
      </c>
      <c r="T54" s="250">
        <f t="shared" si="6"/>
        <v>0.1038621815</v>
      </c>
      <c r="U54" s="250">
        <f t="shared" si="7"/>
        <v>0.3543738534</v>
      </c>
      <c r="V54" s="368">
        <f t="shared" si="8"/>
        <v>9.022424713</v>
      </c>
      <c r="W54" s="250" t="str">
        <f t="shared" si="9"/>
        <v>False</v>
      </c>
      <c r="X54" s="269">
        <f t="shared" si="10"/>
        <v>0.02791079648</v>
      </c>
    </row>
    <row r="55" ht="12.75" customHeight="1">
      <c r="A55" s="266"/>
      <c r="I55" s="371"/>
      <c r="J55" s="371">
        <f t="shared" si="11"/>
        <v>10</v>
      </c>
      <c r="K55" s="250">
        <f t="shared" si="12"/>
        <v>0.3830771023</v>
      </c>
      <c r="L55" s="250">
        <f t="shared" si="13"/>
        <v>1.236494787</v>
      </c>
      <c r="M55" s="250">
        <f t="shared" si="14"/>
        <v>0.9168590938</v>
      </c>
      <c r="N55" s="250">
        <f t="shared" si="1"/>
        <v>2.969669977</v>
      </c>
      <c r="O55" s="250">
        <f t="shared" si="2"/>
        <v>-1.593583774</v>
      </c>
      <c r="P55" s="250" t="str">
        <f t="shared" si="3"/>
        <v>False</v>
      </c>
      <c r="Q55" s="250">
        <f t="shared" si="4"/>
        <v>2.969669977</v>
      </c>
      <c r="R55" s="250">
        <f t="shared" si="15"/>
        <v>0.2667315452</v>
      </c>
      <c r="S55" s="250">
        <f t="shared" si="5"/>
        <v>0.03213858416</v>
      </c>
      <c r="T55" s="250">
        <f t="shared" si="6"/>
        <v>0.1218711619</v>
      </c>
      <c r="U55" s="250">
        <f t="shared" si="7"/>
        <v>0.4879200834</v>
      </c>
      <c r="V55" s="368">
        <f t="shared" si="8"/>
        <v>9.854920031</v>
      </c>
      <c r="W55" s="250" t="str">
        <f t="shared" si="9"/>
        <v>False</v>
      </c>
      <c r="X55" s="269">
        <f t="shared" si="10"/>
        <v>0.03477510205</v>
      </c>
    </row>
    <row r="56" ht="12.75" customHeight="1">
      <c r="A56" s="266"/>
      <c r="J56" s="250">
        <f t="shared" si="11"/>
        <v>11</v>
      </c>
      <c r="K56" s="250">
        <f t="shared" si="12"/>
        <v>0.4556219375</v>
      </c>
      <c r="L56" s="250">
        <f t="shared" si="13"/>
        <v>1.639212577</v>
      </c>
      <c r="M56" s="250">
        <f t="shared" si="14"/>
        <v>1.225048587</v>
      </c>
      <c r="N56" s="250">
        <f t="shared" si="1"/>
        <v>3.269798217</v>
      </c>
      <c r="O56" s="250">
        <f t="shared" si="2"/>
        <v>-0.6612980622</v>
      </c>
      <c r="P56" s="250" t="str">
        <f t="shared" si="3"/>
        <v>False</v>
      </c>
      <c r="Q56" s="250">
        <f t="shared" si="4"/>
        <v>3.269798217</v>
      </c>
      <c r="R56" s="250">
        <f t="shared" si="15"/>
        <v>0.3534584367</v>
      </c>
      <c r="S56" s="250">
        <f t="shared" si="5"/>
        <v>0.03611083725</v>
      </c>
      <c r="T56" s="250">
        <f t="shared" si="6"/>
        <v>0.14029201</v>
      </c>
      <c r="U56" s="250">
        <f t="shared" si="7"/>
        <v>0.6465657062</v>
      </c>
      <c r="V56" s="368">
        <f t="shared" si="8"/>
        <v>10.65112144</v>
      </c>
      <c r="W56" s="250" t="str">
        <f t="shared" si="9"/>
        <v>False</v>
      </c>
      <c r="X56" s="269">
        <f t="shared" si="10"/>
        <v>0.04206737926</v>
      </c>
    </row>
    <row r="57" ht="12.75" customHeight="1">
      <c r="A57" s="266"/>
      <c r="J57" s="250">
        <f t="shared" si="11"/>
        <v>12</v>
      </c>
      <c r="K57" s="250">
        <f t="shared" si="12"/>
        <v>0.530772457</v>
      </c>
      <c r="L57" s="250">
        <f t="shared" si="13"/>
        <v>2.10927948</v>
      </c>
      <c r="M57" s="250">
        <f t="shared" si="14"/>
        <v>1.586468788</v>
      </c>
      <c r="N57" s="250">
        <f t="shared" si="1"/>
        <v>3.563070184</v>
      </c>
      <c r="O57" s="250">
        <f t="shared" si="2"/>
        <v>0.1704443524</v>
      </c>
      <c r="P57" s="250" t="str">
        <f t="shared" si="3"/>
        <v>False</v>
      </c>
      <c r="Q57" s="250">
        <f t="shared" si="4"/>
        <v>3.563070184</v>
      </c>
      <c r="R57" s="250">
        <f t="shared" si="15"/>
        <v>0.4543773159</v>
      </c>
      <c r="S57" s="250">
        <f t="shared" si="5"/>
        <v>0.04006731133</v>
      </c>
      <c r="T57" s="250">
        <f t="shared" si="6"/>
        <v>0.1590640669</v>
      </c>
      <c r="U57" s="250">
        <f t="shared" si="7"/>
        <v>0.8311720973</v>
      </c>
      <c r="V57" s="368">
        <f t="shared" si="8"/>
        <v>11.41559634</v>
      </c>
      <c r="W57" s="250" t="str">
        <f t="shared" si="9"/>
        <v>False</v>
      </c>
      <c r="X57" s="269">
        <f t="shared" si="10"/>
        <v>0.04974244003</v>
      </c>
    </row>
    <row r="58" ht="12.75" customHeight="1">
      <c r="A58" s="266"/>
      <c r="J58" s="250">
        <f t="shared" si="11"/>
        <v>13</v>
      </c>
      <c r="K58" s="250">
        <f t="shared" si="12"/>
        <v>0.6082211732</v>
      </c>
      <c r="L58" s="250">
        <f t="shared" si="13"/>
        <v>2.649067277</v>
      </c>
      <c r="M58" s="250">
        <f t="shared" si="14"/>
        <v>2.003093146</v>
      </c>
      <c r="N58" s="250">
        <f t="shared" si="1"/>
        <v>3.850084767</v>
      </c>
      <c r="O58" s="250">
        <f t="shared" si="2"/>
        <v>0.9206364482</v>
      </c>
      <c r="P58" s="250" t="str">
        <f t="shared" si="3"/>
        <v>False</v>
      </c>
      <c r="Q58" s="250">
        <f t="shared" si="4"/>
        <v>3.850084767</v>
      </c>
      <c r="R58" s="250">
        <f t="shared" si="15"/>
        <v>0.5699018548</v>
      </c>
      <c r="S58" s="250">
        <f t="shared" si="5"/>
        <v>0.04400638931</v>
      </c>
      <c r="T58" s="250">
        <f t="shared" si="6"/>
        <v>0.1781409633</v>
      </c>
      <c r="U58" s="250">
        <f t="shared" si="7"/>
        <v>1.042495968</v>
      </c>
      <c r="V58" s="368">
        <f t="shared" si="8"/>
        <v>12.15207156</v>
      </c>
      <c r="W58" s="250" t="str">
        <f t="shared" si="9"/>
        <v>False</v>
      </c>
      <c r="X58" s="269">
        <f t="shared" si="10"/>
        <v>0.05776429866</v>
      </c>
    </row>
    <row r="59" ht="12.75" customHeight="1">
      <c r="A59" s="266"/>
      <c r="J59" s="250">
        <f t="shared" si="11"/>
        <v>14</v>
      </c>
      <c r="K59" s="250">
        <f t="shared" si="12"/>
        <v>0.6877250886</v>
      </c>
      <c r="L59" s="250">
        <f t="shared" si="13"/>
        <v>3.260720089</v>
      </c>
      <c r="M59" s="250">
        <f t="shared" si="14"/>
        <v>2.47670678</v>
      </c>
      <c r="N59" s="250">
        <f t="shared" si="1"/>
        <v>4.13136996</v>
      </c>
      <c r="O59" s="250">
        <f t="shared" si="2"/>
        <v>1.603445342</v>
      </c>
      <c r="P59" s="250" t="str">
        <f t="shared" si="3"/>
        <v>False</v>
      </c>
      <c r="Q59" s="250">
        <f t="shared" si="4"/>
        <v>4.13136996</v>
      </c>
      <c r="R59" s="250">
        <f t="shared" si="15"/>
        <v>0.7004007062</v>
      </c>
      <c r="S59" s="250">
        <f t="shared" si="5"/>
        <v>0.04792733198</v>
      </c>
      <c r="T59" s="250">
        <f t="shared" si="6"/>
        <v>0.1974863345</v>
      </c>
      <c r="U59" s="250">
        <f t="shared" si="7"/>
        <v>1.281211679</v>
      </c>
      <c r="V59" s="368">
        <f t="shared" si="8"/>
        <v>12.86362087</v>
      </c>
      <c r="W59" s="250" t="str">
        <f t="shared" si="9"/>
        <v>False</v>
      </c>
      <c r="X59" s="269">
        <f t="shared" si="10"/>
        <v>0.06610365283</v>
      </c>
    </row>
    <row r="60" ht="12.75" customHeight="1">
      <c r="A60" s="266"/>
      <c r="I60" s="371"/>
      <c r="J60" s="371">
        <f t="shared" si="11"/>
        <v>15</v>
      </c>
      <c r="K60" s="250">
        <f t="shared" si="12"/>
        <v>0.7690878271</v>
      </c>
      <c r="L60" s="250">
        <f t="shared" si="13"/>
        <v>3.946195314</v>
      </c>
      <c r="M60" s="250">
        <f t="shared" si="14"/>
        <v>3.008940675</v>
      </c>
      <c r="N60" s="250">
        <f t="shared" si="1"/>
        <v>4.407389345</v>
      </c>
      <c r="O60" s="250">
        <f t="shared" si="2"/>
        <v>2.229699477</v>
      </c>
      <c r="P60" s="250" t="str">
        <f t="shared" si="3"/>
        <v>False</v>
      </c>
      <c r="Q60" s="250">
        <f t="shared" si="4"/>
        <v>4.407389345</v>
      </c>
      <c r="R60" s="250">
        <f t="shared" si="15"/>
        <v>0.8462062817</v>
      </c>
      <c r="S60" s="250">
        <f t="shared" si="5"/>
        <v>0.05182992647</v>
      </c>
      <c r="T60" s="250">
        <f t="shared" si="6"/>
        <v>0.2170710384</v>
      </c>
      <c r="U60" s="250">
        <f t="shared" si="7"/>
        <v>1.547927296</v>
      </c>
      <c r="V60" s="368">
        <f t="shared" si="8"/>
        <v>13.55280713</v>
      </c>
      <c r="W60" s="250" t="str">
        <f t="shared" si="9"/>
        <v>False</v>
      </c>
      <c r="X60" s="269">
        <f t="shared" si="10"/>
        <v>0.07473618843</v>
      </c>
    </row>
    <row r="61" ht="12.75" customHeight="1">
      <c r="A61" s="266"/>
      <c r="J61" s="250">
        <f t="shared" si="11"/>
        <v>16</v>
      </c>
      <c r="K61" s="250">
        <f t="shared" si="12"/>
        <v>0.8521476632</v>
      </c>
      <c r="L61" s="250">
        <f t="shared" si="13"/>
        <v>4.70729462</v>
      </c>
      <c r="M61" s="250">
        <f t="shared" si="14"/>
        <v>3.60129743</v>
      </c>
      <c r="N61" s="250">
        <f t="shared" si="1"/>
        <v>4.678550112</v>
      </c>
      <c r="O61" s="250">
        <f t="shared" si="2"/>
        <v>2.807849379</v>
      </c>
      <c r="P61" s="250" t="str">
        <f t="shared" si="3"/>
        <v>False</v>
      </c>
      <c r="Q61" s="250">
        <f t="shared" si="4"/>
        <v>4.678550112</v>
      </c>
      <c r="R61" s="250">
        <f t="shared" si="15"/>
        <v>1.00762125</v>
      </c>
      <c r="S61" s="250">
        <f t="shared" si="5"/>
        <v>0.05571427798</v>
      </c>
      <c r="T61" s="250">
        <f t="shared" si="6"/>
        <v>0.2368712873</v>
      </c>
      <c r="U61" s="250">
        <f t="shared" si="7"/>
        <v>1.843196477</v>
      </c>
      <c r="V61" s="368">
        <f t="shared" si="8"/>
        <v>14.22178952</v>
      </c>
      <c r="W61" s="250" t="str">
        <f t="shared" si="9"/>
        <v>False</v>
      </c>
      <c r="X61" s="269">
        <f t="shared" si="10"/>
        <v>0.08364140458</v>
      </c>
    </row>
    <row r="62" ht="12.75" customHeight="1">
      <c r="A62" s="270"/>
      <c r="B62" s="371"/>
      <c r="C62" s="371"/>
      <c r="D62" s="371"/>
      <c r="E62" s="371"/>
      <c r="F62" s="371"/>
      <c r="G62" s="371"/>
      <c r="H62" s="371"/>
      <c r="J62" s="250">
        <f t="shared" si="11"/>
        <v>17</v>
      </c>
      <c r="K62" s="250">
        <f t="shared" si="12"/>
        <v>0.9367692477</v>
      </c>
      <c r="L62" s="250">
        <f t="shared" si="13"/>
        <v>5.545687927</v>
      </c>
      <c r="M62" s="250">
        <f t="shared" si="14"/>
        <v>4.255171097</v>
      </c>
      <c r="N62" s="250">
        <f t="shared" si="1"/>
        <v>4.945210855</v>
      </c>
      <c r="O62" s="250">
        <f t="shared" si="2"/>
        <v>3.344609071</v>
      </c>
      <c r="P62" s="250" t="str">
        <f t="shared" si="3"/>
        <v>False</v>
      </c>
      <c r="Q62" s="250">
        <f t="shared" si="4"/>
        <v>4.945210855</v>
      </c>
      <c r="R62" s="250">
        <f t="shared" si="15"/>
        <v>1.184923466</v>
      </c>
      <c r="S62" s="250">
        <f t="shared" si="5"/>
        <v>0.05958068312</v>
      </c>
      <c r="T62" s="250">
        <f t="shared" si="6"/>
        <v>0.2568673536</v>
      </c>
      <c r="U62" s="250">
        <f t="shared" si="7"/>
        <v>2.167527488</v>
      </c>
      <c r="V62" s="368">
        <f t="shared" si="8"/>
        <v>14.87240485</v>
      </c>
      <c r="W62" s="250" t="str">
        <f t="shared" si="9"/>
        <v>False</v>
      </c>
      <c r="X62" s="269">
        <f t="shared" si="10"/>
        <v>0.09280177673</v>
      </c>
    </row>
    <row r="63" ht="12.75" customHeight="1">
      <c r="A63" s="266"/>
      <c r="J63" s="250">
        <f t="shared" si="11"/>
        <v>18</v>
      </c>
      <c r="K63" s="250">
        <f t="shared" si="12"/>
        <v>1.02283773</v>
      </c>
      <c r="L63" s="250">
        <f t="shared" si="13"/>
        <v>6.462932292</v>
      </c>
      <c r="M63" s="250">
        <f t="shared" si="14"/>
        <v>4.971862761</v>
      </c>
      <c r="N63" s="250">
        <f t="shared" si="1"/>
        <v>5.207688548</v>
      </c>
      <c r="O63" s="250">
        <f t="shared" si="2"/>
        <v>3.845396656</v>
      </c>
      <c r="P63" s="250" t="str">
        <f t="shared" si="3"/>
        <v>False</v>
      </c>
      <c r="Q63" s="250">
        <f t="shared" si="4"/>
        <v>5.207688548</v>
      </c>
      <c r="R63" s="250">
        <f t="shared" si="15"/>
        <v>1.378369787</v>
      </c>
      <c r="S63" s="250">
        <f t="shared" si="5"/>
        <v>0.06342955125</v>
      </c>
      <c r="T63" s="250">
        <f t="shared" si="6"/>
        <v>0.2770426507</v>
      </c>
      <c r="U63" s="250">
        <f t="shared" si="7"/>
        <v>2.52139019</v>
      </c>
      <c r="V63" s="368">
        <f t="shared" si="8"/>
        <v>15.50622967</v>
      </c>
      <c r="W63" s="250" t="str">
        <f t="shared" si="9"/>
        <v>False</v>
      </c>
      <c r="X63" s="269">
        <f t="shared" si="10"/>
        <v>0.1022021463</v>
      </c>
    </row>
    <row r="64" ht="12.75" customHeight="1">
      <c r="A64" s="266"/>
      <c r="J64" s="250">
        <f t="shared" si="11"/>
        <v>19</v>
      </c>
      <c r="K64" s="250">
        <f t="shared" si="12"/>
        <v>1.110254478</v>
      </c>
      <c r="L64" s="250">
        <f t="shared" si="13"/>
        <v>7.460487026</v>
      </c>
      <c r="M64" s="250">
        <f t="shared" si="14"/>
        <v>5.752592991</v>
      </c>
      <c r="N64" s="250">
        <f t="shared" si="1"/>
        <v>5.466264548</v>
      </c>
      <c r="O64" s="250">
        <f t="shared" si="2"/>
        <v>4.314644574</v>
      </c>
      <c r="P64" s="250" t="str">
        <f t="shared" si="3"/>
        <v>False</v>
      </c>
      <c r="Q64" s="250">
        <f t="shared" si="4"/>
        <v>5.466264548</v>
      </c>
      <c r="R64" s="250">
        <f t="shared" si="15"/>
        <v>1.588199087</v>
      </c>
      <c r="S64" s="250">
        <f t="shared" si="5"/>
        <v>0.06726135492</v>
      </c>
      <c r="T64" s="250">
        <f t="shared" si="6"/>
        <v>0.2973830644</v>
      </c>
      <c r="U64" s="250">
        <f t="shared" si="7"/>
        <v>2.905221541</v>
      </c>
      <c r="V64" s="368">
        <f t="shared" si="8"/>
        <v>16.12462821</v>
      </c>
      <c r="W64" s="250" t="str">
        <f t="shared" si="9"/>
        <v>False</v>
      </c>
      <c r="X64" s="269">
        <f t="shared" si="10"/>
        <v>0.1118292657</v>
      </c>
    </row>
    <row r="65" ht="12.75" customHeight="1">
      <c r="A65" s="266"/>
      <c r="I65" s="371"/>
      <c r="J65" s="371">
        <f t="shared" si="11"/>
        <v>20</v>
      </c>
      <c r="K65" s="250">
        <f t="shared" si="12"/>
        <v>1.198933899</v>
      </c>
      <c r="L65" s="250">
        <f t="shared" si="13"/>
        <v>8.539725977</v>
      </c>
      <c r="M65" s="250">
        <f t="shared" si="14"/>
        <v>6.598511938</v>
      </c>
      <c r="N65" s="250">
        <f t="shared" si="1"/>
        <v>5.721189685</v>
      </c>
      <c r="O65" s="250">
        <f t="shared" si="2"/>
        <v>4.756022925</v>
      </c>
      <c r="P65" s="250" t="str">
        <f t="shared" si="3"/>
        <v>False</v>
      </c>
      <c r="Q65" s="250">
        <f t="shared" si="4"/>
        <v>5.721189685</v>
      </c>
      <c r="R65" s="250">
        <f t="shared" si="15"/>
        <v>1.814634668</v>
      </c>
      <c r="S65" s="250">
        <f t="shared" si="5"/>
        <v>0.07107659829</v>
      </c>
      <c r="T65" s="250">
        <f t="shared" si="6"/>
        <v>0.3178764565</v>
      </c>
      <c r="U65" s="250">
        <f t="shared" si="7"/>
        <v>3.31943002</v>
      </c>
      <c r="V65" s="368">
        <f t="shared" si="8"/>
        <v>16.72878978</v>
      </c>
      <c r="W65" s="250" t="str">
        <f t="shared" si="9"/>
        <v>False</v>
      </c>
      <c r="X65" s="269">
        <f t="shared" si="10"/>
        <v>0.1216714526</v>
      </c>
    </row>
    <row r="66" ht="12.75" customHeight="1">
      <c r="A66" s="266"/>
      <c r="J66" s="250">
        <f t="shared" si="11"/>
        <v>21</v>
      </c>
      <c r="K66" s="250">
        <f t="shared" si="12"/>
        <v>1.288801031</v>
      </c>
      <c r="L66" s="250">
        <f t="shared" si="13"/>
        <v>9.701947637</v>
      </c>
      <c r="M66" s="250">
        <f t="shared" si="14"/>
        <v>7.510707635</v>
      </c>
      <c r="N66" s="250">
        <f t="shared" si="1"/>
        <v>5.972688541</v>
      </c>
      <c r="O66" s="250">
        <f t="shared" si="2"/>
        <v>5.172603367</v>
      </c>
      <c r="P66" s="250" t="str">
        <f t="shared" si="3"/>
        <v>False</v>
      </c>
      <c r="Q66" s="250">
        <f t="shared" si="4"/>
        <v>5.972688541</v>
      </c>
      <c r="R66" s="250">
        <f t="shared" si="15"/>
        <v>2.057886227</v>
      </c>
      <c r="S66" s="250">
        <f t="shared" si="5"/>
        <v>0.07487579693</v>
      </c>
      <c r="T66" s="250">
        <f t="shared" si="6"/>
        <v>0.3385122906</v>
      </c>
      <c r="U66" s="250">
        <f t="shared" si="7"/>
        <v>3.764399214</v>
      </c>
      <c r="V66" s="368">
        <f t="shared" si="8"/>
        <v>17.31975828</v>
      </c>
      <c r="W66" s="250" t="str">
        <f t="shared" si="9"/>
        <v>False</v>
      </c>
      <c r="X66" s="269">
        <f t="shared" si="10"/>
        <v>0.1317183231</v>
      </c>
    </row>
    <row r="67" ht="12.75" customHeight="1">
      <c r="A67" s="270"/>
      <c r="B67" s="371"/>
      <c r="C67" s="371"/>
      <c r="D67" s="371"/>
      <c r="E67" s="371"/>
      <c r="F67" s="371"/>
      <c r="G67" s="371"/>
      <c r="H67" s="371"/>
      <c r="J67" s="250">
        <f t="shared" si="11"/>
        <v>22</v>
      </c>
      <c r="K67" s="250">
        <f t="shared" si="12"/>
        <v>1.379789684</v>
      </c>
      <c r="L67" s="250">
        <f t="shared" si="13"/>
        <v>10.94838354</v>
      </c>
      <c r="M67" s="250">
        <f t="shared" si="14"/>
        <v>8.490212902</v>
      </c>
      <c r="N67" s="250">
        <f t="shared" si="1"/>
        <v>6.220963042</v>
      </c>
      <c r="O67" s="250">
        <f t="shared" si="2"/>
        <v>5.56698149</v>
      </c>
      <c r="P67" s="250" t="str">
        <f t="shared" si="3"/>
        <v>False</v>
      </c>
      <c r="Q67" s="250">
        <f t="shared" si="4"/>
        <v>6.220963042</v>
      </c>
      <c r="R67" s="250">
        <f t="shared" si="15"/>
        <v>2.318151468</v>
      </c>
      <c r="S67" s="250">
        <f t="shared" si="5"/>
        <v>0.07865946498</v>
      </c>
      <c r="T67" s="250">
        <f t="shared" si="6"/>
        <v>0.3592813435</v>
      </c>
      <c r="U67" s="250">
        <f t="shared" si="7"/>
        <v>4.240490777</v>
      </c>
      <c r="V67" s="368">
        <f t="shared" si="8"/>
        <v>17.89845567</v>
      </c>
      <c r="W67" s="250" t="str">
        <f t="shared" si="9"/>
        <v>False</v>
      </c>
      <c r="X67" s="269">
        <f t="shared" si="10"/>
        <v>0.1419605821</v>
      </c>
    </row>
    <row r="68" ht="12.75" customHeight="1">
      <c r="A68" s="266"/>
      <c r="J68" s="250">
        <f t="shared" si="11"/>
        <v>23</v>
      </c>
      <c r="K68" s="250">
        <f t="shared" si="12"/>
        <v>1.471840988</v>
      </c>
      <c r="L68" s="250">
        <f t="shared" si="13"/>
        <v>12.28020536</v>
      </c>
      <c r="M68" s="250">
        <f t="shared" si="14"/>
        <v>9.53801115</v>
      </c>
      <c r="N68" s="250">
        <f t="shared" si="1"/>
        <v>6.466195471</v>
      </c>
      <c r="O68" s="250">
        <f t="shared" si="2"/>
        <v>5.941369632</v>
      </c>
      <c r="P68" s="250" t="str">
        <f t="shared" si="3"/>
        <v>False</v>
      </c>
      <c r="Q68" s="250">
        <f t="shared" si="4"/>
        <v>6.466195471</v>
      </c>
      <c r="R68" s="250">
        <f t="shared" si="15"/>
        <v>2.595617454</v>
      </c>
      <c r="S68" s="250">
        <f t="shared" si="5"/>
        <v>0.08242810699</v>
      </c>
      <c r="T68" s="250">
        <f t="shared" si="6"/>
        <v>0.3801754812</v>
      </c>
      <c r="U68" s="250">
        <f t="shared" si="7"/>
        <v>4.748046893</v>
      </c>
      <c r="V68" s="368">
        <f t="shared" si="8"/>
        <v>18.46570089</v>
      </c>
      <c r="W68" s="250" t="str">
        <f t="shared" si="9"/>
        <v>False</v>
      </c>
      <c r="X68" s="269">
        <f t="shared" si="10"/>
        <v>0.1523898566</v>
      </c>
    </row>
    <row r="69" ht="12.75" customHeight="1">
      <c r="A69" s="266"/>
      <c r="J69" s="250">
        <f t="shared" si="11"/>
        <v>24</v>
      </c>
      <c r="K69" s="250">
        <f t="shared" si="12"/>
        <v>1.564902245</v>
      </c>
      <c r="L69" s="250">
        <f t="shared" si="13"/>
        <v>13.69853085</v>
      </c>
      <c r="M69" s="250">
        <f t="shared" si="14"/>
        <v>10.6550413</v>
      </c>
      <c r="N69" s="250">
        <f t="shared" si="1"/>
        <v>6.708551013</v>
      </c>
      <c r="O69" s="250">
        <f t="shared" si="2"/>
        <v>6.297668251</v>
      </c>
      <c r="P69" s="250" t="str">
        <f t="shared" si="3"/>
        <v>False</v>
      </c>
      <c r="Q69" s="250">
        <f t="shared" si="4"/>
        <v>6.708551013</v>
      </c>
      <c r="R69" s="250">
        <f t="shared" si="15"/>
        <v>2.890461734</v>
      </c>
      <c r="S69" s="250">
        <f t="shared" si="5"/>
        <v>0.08618221297</v>
      </c>
      <c r="T69" s="250">
        <f t="shared" si="6"/>
        <v>0.4011874819</v>
      </c>
      <c r="U69" s="250">
        <f t="shared" si="7"/>
        <v>5.287392344</v>
      </c>
      <c r="V69" s="368">
        <f t="shared" si="8"/>
        <v>19.02222518</v>
      </c>
      <c r="W69" s="250" t="str">
        <f t="shared" si="9"/>
        <v>False</v>
      </c>
      <c r="X69" s="269">
        <f t="shared" si="10"/>
        <v>0.1629985619</v>
      </c>
    </row>
    <row r="70" ht="12.75" customHeight="1">
      <c r="A70" s="266"/>
      <c r="I70" s="371"/>
      <c r="J70" s="371">
        <f t="shared" si="11"/>
        <v>25</v>
      </c>
      <c r="K70" s="250">
        <f t="shared" si="12"/>
        <v>1.658926006</v>
      </c>
      <c r="L70" s="250">
        <f t="shared" si="13"/>
        <v>15.20442904</v>
      </c>
      <c r="M70" s="250">
        <f t="shared" si="14"/>
        <v>11.84220201</v>
      </c>
      <c r="N70" s="250">
        <f t="shared" si="1"/>
        <v>6.948179899</v>
      </c>
      <c r="O70" s="250">
        <f t="shared" si="2"/>
        <v>6.637521516</v>
      </c>
      <c r="P70" s="250" t="str">
        <f t="shared" si="3"/>
        <v>False</v>
      </c>
      <c r="Q70" s="250">
        <f t="shared" si="4"/>
        <v>6.948179899</v>
      </c>
      <c r="R70" s="250">
        <f t="shared" si="15"/>
        <v>3.202853306</v>
      </c>
      <c r="S70" s="250">
        <f t="shared" si="5"/>
        <v>0.08992225543</v>
      </c>
      <c r="T70" s="250">
        <f t="shared" si="6"/>
        <v>0.4223108946</v>
      </c>
      <c r="U70" s="250">
        <f t="shared" si="7"/>
        <v>5.858836272</v>
      </c>
      <c r="V70" s="368">
        <f t="shared" si="8"/>
        <v>19.56868458</v>
      </c>
      <c r="W70" s="250" t="str">
        <f t="shared" si="9"/>
        <v>False</v>
      </c>
      <c r="X70" s="269">
        <f t="shared" si="10"/>
        <v>0.173779792</v>
      </c>
    </row>
    <row r="71" ht="12.75" customHeight="1">
      <c r="A71" s="266"/>
      <c r="I71" s="371"/>
      <c r="J71" s="250">
        <f t="shared" si="11"/>
        <v>26</v>
      </c>
      <c r="K71" s="250">
        <f t="shared" si="12"/>
        <v>1.753869319</v>
      </c>
      <c r="L71" s="250">
        <f t="shared" si="13"/>
        <v>16.79892463</v>
      </c>
      <c r="M71" s="250">
        <f t="shared" si="14"/>
        <v>13.10035528</v>
      </c>
      <c r="N71" s="250">
        <f t="shared" si="1"/>
        <v>7.185219224</v>
      </c>
      <c r="O71" s="250">
        <f t="shared" si="2"/>
        <v>6.962361111</v>
      </c>
      <c r="P71" s="250" t="str">
        <f t="shared" si="3"/>
        <v>False</v>
      </c>
      <c r="Q71" s="250">
        <f t="shared" si="4"/>
        <v>7.185219224</v>
      </c>
      <c r="R71" s="250">
        <f t="shared" si="15"/>
        <v>3.532953442</v>
      </c>
      <c r="S71" s="250">
        <f t="shared" si="5"/>
        <v>0.09364868788</v>
      </c>
      <c r="T71" s="250">
        <f t="shared" si="6"/>
        <v>0.4435399247</v>
      </c>
      <c r="U71" s="250">
        <f t="shared" si="7"/>
        <v>6.462673683</v>
      </c>
      <c r="V71" s="368">
        <f t="shared" si="8"/>
        <v>20.10567036</v>
      </c>
      <c r="W71" s="250" t="str">
        <f t="shared" si="9"/>
        <v>False</v>
      </c>
      <c r="X71" s="269">
        <f t="shared" si="10"/>
        <v>0.1847272303</v>
      </c>
    </row>
    <row r="72" ht="12.75" customHeight="1">
      <c r="A72" s="270"/>
      <c r="B72" s="371"/>
      <c r="C72" s="371"/>
      <c r="D72" s="371"/>
      <c r="E72" s="371"/>
      <c r="F72" s="371"/>
      <c r="G72" s="371"/>
      <c r="H72" s="371"/>
      <c r="J72" s="250">
        <f t="shared" si="11"/>
        <v>27</v>
      </c>
      <c r="K72" s="250">
        <f t="shared" si="12"/>
        <v>1.849693118</v>
      </c>
      <c r="L72" s="250">
        <f t="shared" si="13"/>
        <v>18.48300183</v>
      </c>
      <c r="M72" s="250">
        <f t="shared" si="14"/>
        <v>14.43032963</v>
      </c>
      <c r="N72" s="250">
        <f t="shared" si="1"/>
        <v>7.419794505</v>
      </c>
      <c r="O72" s="250">
        <f t="shared" si="2"/>
        <v>7.273441103</v>
      </c>
      <c r="P72" s="250" t="str">
        <f t="shared" si="3"/>
        <v>False</v>
      </c>
      <c r="Q72" s="250">
        <f t="shared" si="4"/>
        <v>7.419794505</v>
      </c>
      <c r="R72" s="250">
        <f t="shared" si="15"/>
        <v>3.880916392</v>
      </c>
      <c r="S72" s="250">
        <f t="shared" si="5"/>
        <v>0.09736194412</v>
      </c>
      <c r="T72" s="250">
        <f t="shared" si="6"/>
        <v>0.4648693411</v>
      </c>
      <c r="U72" s="250">
        <f t="shared" si="7"/>
        <v>7.099186742</v>
      </c>
      <c r="V72" s="368">
        <f t="shared" si="8"/>
        <v>20.63371754</v>
      </c>
      <c r="W72" s="250" t="str">
        <f t="shared" si="9"/>
        <v>False</v>
      </c>
      <c r="X72" s="269">
        <f t="shared" si="10"/>
        <v>0.1958350746</v>
      </c>
    </row>
    <row r="73" ht="12.75" customHeight="1">
      <c r="A73" s="266"/>
      <c r="J73" s="250">
        <f t="shared" si="11"/>
        <v>28</v>
      </c>
      <c r="K73" s="250">
        <f t="shared" si="12"/>
        <v>1.946361715</v>
      </c>
      <c r="L73" s="250">
        <f t="shared" si="13"/>
        <v>20.25760774</v>
      </c>
      <c r="M73" s="250">
        <f t="shared" si="14"/>
        <v>15.83292287</v>
      </c>
      <c r="N73" s="250">
        <f t="shared" si="1"/>
        <v>7.652021</v>
      </c>
      <c r="O73" s="250">
        <f t="shared" si="2"/>
        <v>7.57186598</v>
      </c>
      <c r="P73" s="250" t="str">
        <f t="shared" si="3"/>
        <v>False</v>
      </c>
      <c r="Q73" s="250">
        <f t="shared" si="4"/>
        <v>7.652021</v>
      </c>
      <c r="R73" s="250">
        <f t="shared" si="15"/>
        <v>4.246890005</v>
      </c>
      <c r="S73" s="250">
        <f t="shared" si="5"/>
        <v>0.1010624383</v>
      </c>
      <c r="T73" s="250">
        <f t="shared" si="6"/>
        <v>0.4862943993</v>
      </c>
      <c r="U73" s="250">
        <f t="shared" si="7"/>
        <v>7.768645901</v>
      </c>
      <c r="V73" s="368">
        <f t="shared" si="8"/>
        <v>21.15331213</v>
      </c>
      <c r="W73" s="250" t="str">
        <f t="shared" si="9"/>
        <v>False</v>
      </c>
      <c r="X73" s="269">
        <f t="shared" si="10"/>
        <v>0.2070979752</v>
      </c>
      <c r="Y73" s="371"/>
      <c r="Z73" s="371"/>
    </row>
    <row r="74" ht="12.75" customHeight="1">
      <c r="A74" s="266"/>
      <c r="J74" s="250">
        <f t="shared" si="11"/>
        <v>29</v>
      </c>
      <c r="K74" s="250">
        <f t="shared" si="12"/>
        <v>2.043842379</v>
      </c>
      <c r="L74" s="250">
        <f t="shared" si="13"/>
        <v>22.12365525</v>
      </c>
      <c r="M74" s="250">
        <f t="shared" si="14"/>
        <v>17.30890448</v>
      </c>
      <c r="N74" s="250">
        <f t="shared" si="1"/>
        <v>7.882004853</v>
      </c>
      <c r="O74" s="250">
        <f t="shared" si="2"/>
        <v>7.858613395</v>
      </c>
      <c r="P74" s="250" t="str">
        <f t="shared" si="3"/>
        <v>False</v>
      </c>
      <c r="Q74" s="250">
        <f t="shared" si="4"/>
        <v>7.882004853</v>
      </c>
      <c r="R74" s="250">
        <f t="shared" si="15"/>
        <v>4.631016264</v>
      </c>
      <c r="S74" s="250">
        <f t="shared" si="5"/>
        <v>0.1047505651</v>
      </c>
      <c r="T74" s="250">
        <f t="shared" si="6"/>
        <v>0.5078107782</v>
      </c>
      <c r="U74" s="250">
        <f t="shared" si="7"/>
        <v>8.471310883</v>
      </c>
      <c r="V74" s="368">
        <f t="shared" si="8"/>
        <v>21.66489714</v>
      </c>
      <c r="W74" s="250" t="str">
        <f t="shared" si="9"/>
        <v>False</v>
      </c>
      <c r="X74" s="269">
        <f t="shared" si="10"/>
        <v>0.2185109823</v>
      </c>
    </row>
    <row r="75" ht="12.75" customHeight="1">
      <c r="A75" s="270"/>
      <c r="B75" s="371"/>
      <c r="C75" s="371"/>
      <c r="D75" s="371"/>
      <c r="E75" s="371"/>
      <c r="I75" s="371"/>
      <c r="J75" s="371">
        <f t="shared" si="11"/>
        <v>30</v>
      </c>
      <c r="K75" s="250">
        <f t="shared" si="12"/>
        <v>2.142104979</v>
      </c>
      <c r="L75" s="250">
        <f t="shared" si="13"/>
        <v>24.08202572</v>
      </c>
      <c r="M75" s="250">
        <f t="shared" si="14"/>
        <v>18.8590178</v>
      </c>
      <c r="N75" s="250">
        <f t="shared" si="1"/>
        <v>8.109844076</v>
      </c>
      <c r="O75" s="250">
        <f t="shared" si="2"/>
        <v>8.134552757</v>
      </c>
      <c r="P75" s="250" t="str">
        <f t="shared" si="3"/>
        <v>True</v>
      </c>
      <c r="Q75" s="250">
        <f t="shared" si="4"/>
        <v>8.134552757</v>
      </c>
      <c r="R75" s="250">
        <f t="shared" si="15"/>
        <v>4.977254113</v>
      </c>
      <c r="S75" s="250">
        <f t="shared" si="5"/>
        <v>0.1084267005</v>
      </c>
      <c r="T75" s="250">
        <f t="shared" si="6"/>
        <v>0.5264518649</v>
      </c>
      <c r="U75" s="250">
        <f t="shared" si="7"/>
        <v>9.104668291</v>
      </c>
      <c r="V75" s="368">
        <f t="shared" si="8"/>
        <v>22.1688778</v>
      </c>
      <c r="W75" s="250" t="str">
        <f t="shared" si="9"/>
        <v>False</v>
      </c>
      <c r="X75" s="269">
        <f t="shared" si="10"/>
        <v>0.2300695009</v>
      </c>
    </row>
    <row r="76" ht="12.75" customHeight="1">
      <c r="A76" s="266"/>
      <c r="J76" s="250">
        <f t="shared" si="11"/>
        <v>31</v>
      </c>
      <c r="K76" s="250">
        <f t="shared" si="12"/>
        <v>2.227522328</v>
      </c>
      <c r="L76" s="250">
        <f t="shared" si="13"/>
        <v>26.06379424</v>
      </c>
      <c r="M76" s="250">
        <f t="shared" si="14"/>
        <v>20.4736929</v>
      </c>
      <c r="N76" s="250">
        <f t="shared" si="1"/>
        <v>8.334238096</v>
      </c>
      <c r="O76" s="250">
        <f t="shared" si="2"/>
        <v>8.398844171</v>
      </c>
      <c r="P76" s="250" t="str">
        <f t="shared" si="3"/>
        <v>True</v>
      </c>
      <c r="Q76" s="250">
        <f t="shared" si="4"/>
        <v>8.398844171</v>
      </c>
      <c r="R76" s="250">
        <f t="shared" si="15"/>
        <v>5.275844949</v>
      </c>
      <c r="S76" s="250">
        <f t="shared" si="5"/>
        <v>0.112068557</v>
      </c>
      <c r="T76" s="250">
        <f t="shared" si="6"/>
        <v>0.5420130875</v>
      </c>
      <c r="U76" s="250">
        <f t="shared" si="7"/>
        <v>9.650867149</v>
      </c>
      <c r="V76" s="368">
        <f t="shared" si="8"/>
        <v>22.66257283</v>
      </c>
      <c r="W76" s="250" t="str">
        <f t="shared" si="9"/>
        <v>False</v>
      </c>
      <c r="X76" s="269">
        <f t="shared" si="10"/>
        <v>0.2401593172</v>
      </c>
    </row>
    <row r="77" ht="12.75" customHeight="1">
      <c r="A77" s="270"/>
      <c r="B77" s="371"/>
      <c r="C77" s="371"/>
      <c r="D77" s="371"/>
      <c r="E77" s="371"/>
      <c r="F77" s="371"/>
      <c r="G77" s="371"/>
      <c r="H77" s="371"/>
      <c r="J77" s="250">
        <f t="shared" si="11"/>
        <v>32</v>
      </c>
      <c r="K77" s="250">
        <f t="shared" si="12"/>
        <v>2.299023731</v>
      </c>
      <c r="L77" s="250">
        <f t="shared" si="13"/>
        <v>28.04856157</v>
      </c>
      <c r="M77" s="250">
        <f t="shared" si="14"/>
        <v>22.14249481</v>
      </c>
      <c r="N77" s="250">
        <f t="shared" si="1"/>
        <v>8.5540579</v>
      </c>
      <c r="O77" s="250">
        <f t="shared" si="2"/>
        <v>8.650936695</v>
      </c>
      <c r="P77" s="250" t="str">
        <f t="shared" si="3"/>
        <v>True</v>
      </c>
      <c r="Q77" s="250">
        <f t="shared" si="4"/>
        <v>8.650936695</v>
      </c>
      <c r="R77" s="250">
        <f t="shared" si="15"/>
        <v>5.577330234</v>
      </c>
      <c r="S77" s="250">
        <f t="shared" si="5"/>
        <v>0.1156562426</v>
      </c>
      <c r="T77" s="250">
        <f t="shared" si="6"/>
        <v>0.5572844708</v>
      </c>
      <c r="U77" s="250">
        <f t="shared" si="7"/>
        <v>10.20236069</v>
      </c>
      <c r="V77" s="368">
        <f t="shared" si="8"/>
        <v>23.14372188</v>
      </c>
      <c r="W77" s="250" t="str">
        <f t="shared" si="9"/>
        <v>False</v>
      </c>
      <c r="X77" s="269">
        <f t="shared" si="10"/>
        <v>0.2486345101</v>
      </c>
    </row>
    <row r="78" ht="12.75" customHeight="1">
      <c r="A78" s="266"/>
      <c r="F78" s="371"/>
      <c r="G78" s="371"/>
      <c r="H78" s="371"/>
      <c r="J78" s="250">
        <f t="shared" si="11"/>
        <v>33</v>
      </c>
      <c r="K78" s="250">
        <f t="shared" si="12"/>
        <v>2.369362468</v>
      </c>
      <c r="L78" s="250">
        <f t="shared" si="13"/>
        <v>30.08918751</v>
      </c>
      <c r="M78" s="250">
        <f t="shared" si="14"/>
        <v>23.86461508</v>
      </c>
      <c r="N78" s="250">
        <f t="shared" si="1"/>
        <v>8.769589823</v>
      </c>
      <c r="O78" s="250">
        <f t="shared" si="2"/>
        <v>8.891899009</v>
      </c>
      <c r="P78" s="250" t="str">
        <f t="shared" si="3"/>
        <v>True</v>
      </c>
      <c r="Q78" s="250">
        <f t="shared" si="4"/>
        <v>8.891899009</v>
      </c>
      <c r="R78" s="250">
        <f t="shared" si="15"/>
        <v>5.881595241</v>
      </c>
      <c r="S78" s="250">
        <f t="shared" si="5"/>
        <v>0.1191928364</v>
      </c>
      <c r="T78" s="250">
        <f t="shared" si="6"/>
        <v>0.5722836367</v>
      </c>
      <c r="U78" s="250">
        <f t="shared" si="7"/>
        <v>10.75893906</v>
      </c>
      <c r="V78" s="368">
        <f t="shared" si="8"/>
        <v>23.61317331</v>
      </c>
      <c r="W78" s="250" t="str">
        <f t="shared" si="9"/>
        <v>False</v>
      </c>
      <c r="X78" s="269">
        <f t="shared" si="10"/>
        <v>0.2569970635</v>
      </c>
    </row>
    <row r="79" ht="12.75" customHeight="1">
      <c r="A79" s="266"/>
      <c r="J79" s="250">
        <f t="shared" si="11"/>
        <v>34</v>
      </c>
      <c r="K79" s="250">
        <f t="shared" si="12"/>
        <v>2.438606353</v>
      </c>
      <c r="L79" s="250">
        <f t="shared" si="13"/>
        <v>32.18481667</v>
      </c>
      <c r="M79" s="250">
        <f t="shared" si="14"/>
        <v>25.63929125</v>
      </c>
      <c r="N79" s="250">
        <f t="shared" si="1"/>
        <v>8.981091325</v>
      </c>
      <c r="O79" s="250">
        <f t="shared" si="2"/>
        <v>9.122665869</v>
      </c>
      <c r="P79" s="250" t="str">
        <f t="shared" si="3"/>
        <v>True</v>
      </c>
      <c r="Q79" s="250">
        <f t="shared" si="4"/>
        <v>9.122665869</v>
      </c>
      <c r="R79" s="250">
        <f t="shared" si="15"/>
        <v>6.188534778</v>
      </c>
      <c r="S79" s="250">
        <f t="shared" si="5"/>
        <v>0.1226811254</v>
      </c>
      <c r="T79" s="250">
        <f t="shared" si="6"/>
        <v>0.5870264626</v>
      </c>
      <c r="U79" s="250">
        <f t="shared" si="7"/>
        <v>11.32040982</v>
      </c>
      <c r="V79" s="368">
        <f t="shared" si="8"/>
        <v>24.07168565</v>
      </c>
      <c r="W79" s="250" t="str">
        <f t="shared" si="9"/>
        <v>False</v>
      </c>
      <c r="X79" s="269">
        <f t="shared" si="10"/>
        <v>0.2652531826</v>
      </c>
    </row>
    <row r="80" ht="12.75" customHeight="1">
      <c r="A80" s="266"/>
      <c r="I80" s="371"/>
      <c r="J80" s="371">
        <f t="shared" si="11"/>
        <v>35</v>
      </c>
      <c r="K80" s="250">
        <f t="shared" si="12"/>
        <v>2.506816665</v>
      </c>
      <c r="L80" s="250">
        <f t="shared" si="13"/>
        <v>34.3346427</v>
      </c>
      <c r="M80" s="250">
        <f t="shared" si="14"/>
        <v>27.46580253</v>
      </c>
      <c r="N80" s="250">
        <f t="shared" si="1"/>
        <v>9.188794911</v>
      </c>
      <c r="O80" s="250">
        <f t="shared" si="2"/>
        <v>9.344059519</v>
      </c>
      <c r="P80" s="250" t="str">
        <f t="shared" si="3"/>
        <v>True</v>
      </c>
      <c r="Q80" s="250">
        <f t="shared" si="4"/>
        <v>9.344059519</v>
      </c>
      <c r="R80" s="250">
        <f t="shared" si="15"/>
        <v>6.498052022</v>
      </c>
      <c r="S80" s="250">
        <f t="shared" si="5"/>
        <v>0.1261236429</v>
      </c>
      <c r="T80" s="250">
        <f t="shared" si="6"/>
        <v>0.6015273151</v>
      </c>
      <c r="U80" s="250">
        <f t="shared" si="7"/>
        <v>11.88659587</v>
      </c>
      <c r="V80" s="368">
        <f t="shared" si="8"/>
        <v>24.51994024</v>
      </c>
      <c r="W80" s="250" t="str">
        <f t="shared" si="9"/>
        <v>False</v>
      </c>
      <c r="X80" s="269">
        <f t="shared" si="10"/>
        <v>0.2734084966</v>
      </c>
    </row>
    <row r="81" ht="12.75" customHeight="1">
      <c r="A81" s="266"/>
      <c r="J81" s="250">
        <f t="shared" si="11"/>
        <v>36</v>
      </c>
      <c r="K81" s="250">
        <f t="shared" si="12"/>
        <v>2.574049003</v>
      </c>
      <c r="L81" s="250">
        <f t="shared" si="13"/>
        <v>36.53790355</v>
      </c>
      <c r="M81" s="250">
        <f t="shared" si="14"/>
        <v>29.34346594</v>
      </c>
      <c r="N81" s="250">
        <f t="shared" si="1"/>
        <v>9.392911395</v>
      </c>
      <c r="O81" s="250">
        <f t="shared" si="2"/>
        <v>9.556806992</v>
      </c>
      <c r="P81" s="250" t="str">
        <f t="shared" si="3"/>
        <v>True</v>
      </c>
      <c r="Q81" s="250">
        <f t="shared" si="4"/>
        <v>9.556806992</v>
      </c>
      <c r="R81" s="250">
        <f t="shared" si="15"/>
        <v>6.810057538</v>
      </c>
      <c r="S81" s="250">
        <f t="shared" si="5"/>
        <v>0.1295226997</v>
      </c>
      <c r="T81" s="250">
        <f t="shared" si="6"/>
        <v>0.6157992448</v>
      </c>
      <c r="U81" s="250">
        <f t="shared" si="7"/>
        <v>12.45733361</v>
      </c>
      <c r="V81" s="368">
        <f t="shared" si="8"/>
        <v>24.95855169</v>
      </c>
      <c r="W81" s="250" t="str">
        <f t="shared" si="9"/>
        <v>False</v>
      </c>
      <c r="X81" s="269">
        <f t="shared" si="10"/>
        <v>0.2814681321</v>
      </c>
    </row>
    <row r="82" ht="12.75" customHeight="1">
      <c r="A82" s="270"/>
      <c r="B82" s="371"/>
      <c r="C82" s="371"/>
      <c r="D82" s="371"/>
      <c r="E82" s="371"/>
      <c r="F82" s="371"/>
      <c r="G82" s="371"/>
      <c r="H82" s="371"/>
      <c r="J82" s="250">
        <f t="shared" si="11"/>
        <v>37</v>
      </c>
      <c r="K82" s="250">
        <f t="shared" si="12"/>
        <v>2.640354003</v>
      </c>
      <c r="L82" s="250">
        <f t="shared" si="13"/>
        <v>38.79387748</v>
      </c>
      <c r="M82" s="250">
        <f t="shared" si="14"/>
        <v>31.27163304</v>
      </c>
      <c r="N82" s="250">
        <f t="shared" si="1"/>
        <v>9.593632632</v>
      </c>
      <c r="O82" s="250">
        <f t="shared" si="2"/>
        <v>9.761554224</v>
      </c>
      <c r="P82" s="250" t="str">
        <f t="shared" si="3"/>
        <v>True</v>
      </c>
      <c r="Q82" s="250">
        <f t="shared" si="4"/>
        <v>9.761554224</v>
      </c>
      <c r="R82" s="250">
        <f t="shared" si="15"/>
        <v>7.124468448</v>
      </c>
      <c r="S82" s="250">
        <f t="shared" si="5"/>
        <v>0.1328804108</v>
      </c>
      <c r="T82" s="250">
        <f t="shared" si="6"/>
        <v>0.6298541498</v>
      </c>
      <c r="U82" s="250">
        <f t="shared" si="7"/>
        <v>13.03247142</v>
      </c>
      <c r="V82" s="368">
        <f t="shared" si="8"/>
        <v>25.38807661</v>
      </c>
      <c r="W82" s="250" t="str">
        <f t="shared" si="9"/>
        <v>False</v>
      </c>
      <c r="X82" s="269">
        <f t="shared" si="10"/>
        <v>0.2894367744</v>
      </c>
    </row>
    <row r="83" ht="12.75" customHeight="1">
      <c r="A83" s="266"/>
      <c r="J83" s="250">
        <f t="shared" si="11"/>
        <v>38</v>
      </c>
      <c r="K83" s="250">
        <f t="shared" si="12"/>
        <v>2.705777947</v>
      </c>
      <c r="L83" s="250">
        <f t="shared" si="13"/>
        <v>41.10187943</v>
      </c>
      <c r="M83" s="250">
        <f t="shared" si="14"/>
        <v>33.24968698</v>
      </c>
      <c r="N83" s="250">
        <f t="shared" si="1"/>
        <v>9.791133831</v>
      </c>
      <c r="O83" s="250">
        <f t="shared" si="2"/>
        <v>9.958877649</v>
      </c>
      <c r="P83" s="250" t="str">
        <f t="shared" si="3"/>
        <v>True</v>
      </c>
      <c r="Q83" s="250">
        <f t="shared" si="4"/>
        <v>9.958877649</v>
      </c>
      <c r="R83" s="250">
        <f t="shared" si="15"/>
        <v>7.441207718</v>
      </c>
      <c r="S83" s="250">
        <f t="shared" si="5"/>
        <v>0.1361987186</v>
      </c>
      <c r="T83" s="250">
        <f t="shared" si="6"/>
        <v>0.6437029142</v>
      </c>
      <c r="U83" s="250">
        <f t="shared" si="7"/>
        <v>13.61186839</v>
      </c>
      <c r="V83" s="368">
        <f t="shared" si="8"/>
        <v>25.80902095</v>
      </c>
      <c r="W83" s="250" t="str">
        <f t="shared" si="9"/>
        <v>False</v>
      </c>
      <c r="X83" s="269">
        <f t="shared" si="10"/>
        <v>0.2973187201</v>
      </c>
    </row>
    <row r="84" ht="12.75" customHeight="1">
      <c r="A84" s="266"/>
      <c r="J84" s="250">
        <f t="shared" si="11"/>
        <v>39</v>
      </c>
      <c r="K84" s="250">
        <f t="shared" si="12"/>
        <v>2.77036327</v>
      </c>
      <c r="L84" s="250">
        <f t="shared" si="13"/>
        <v>43.46125797</v>
      </c>
      <c r="M84" s="250">
        <f t="shared" si="14"/>
        <v>35.27703992</v>
      </c>
      <c r="N84" s="250">
        <f t="shared" si="1"/>
        <v>9.985575505</v>
      </c>
      <c r="O84" s="250">
        <f t="shared" si="2"/>
        <v>10.1492938</v>
      </c>
      <c r="P84" s="250" t="str">
        <f t="shared" si="3"/>
        <v>True</v>
      </c>
      <c r="Q84" s="250">
        <f t="shared" si="4"/>
        <v>10.1492938</v>
      </c>
      <c r="R84" s="250">
        <f t="shared" si="15"/>
        <v>7.760203547</v>
      </c>
      <c r="S84" s="250">
        <f t="shared" si="5"/>
        <v>0.1394794116</v>
      </c>
      <c r="T84" s="250">
        <f t="shared" si="6"/>
        <v>0.6573555254</v>
      </c>
      <c r="U84" s="250">
        <f t="shared" si="7"/>
        <v>14.19539319</v>
      </c>
      <c r="V84" s="368">
        <f t="shared" si="8"/>
        <v>26.22184614</v>
      </c>
      <c r="W84" s="250" t="str">
        <f t="shared" si="9"/>
        <v>False</v>
      </c>
      <c r="X84" s="269">
        <f t="shared" si="10"/>
        <v>0.305117921</v>
      </c>
    </row>
    <row r="85" ht="12.75" customHeight="1">
      <c r="A85" s="266"/>
      <c r="I85" s="371"/>
      <c r="J85" s="371">
        <f t="shared" si="11"/>
        <v>40</v>
      </c>
      <c r="K85" s="250">
        <f t="shared" si="12"/>
        <v>2.834149001</v>
      </c>
      <c r="L85" s="250">
        <f t="shared" si="13"/>
        <v>45.87139247</v>
      </c>
      <c r="M85" s="250">
        <f t="shared" si="14"/>
        <v>37.35313074</v>
      </c>
      <c r="N85" s="250">
        <f t="shared" si="1"/>
        <v>10.17710515</v>
      </c>
      <c r="O85" s="250">
        <f t="shared" si="2"/>
        <v>10.33326729</v>
      </c>
      <c r="P85" s="250" t="str">
        <f t="shared" si="3"/>
        <v>True</v>
      </c>
      <c r="Q85" s="250">
        <f t="shared" si="4"/>
        <v>10.33326729</v>
      </c>
      <c r="R85" s="250">
        <f t="shared" si="15"/>
        <v>8.081388839</v>
      </c>
      <c r="S85" s="250">
        <f t="shared" si="5"/>
        <v>0.1427241419</v>
      </c>
      <c r="T85" s="250">
        <f t="shared" si="6"/>
        <v>0.6708211752</v>
      </c>
      <c r="U85" s="250">
        <f t="shared" si="7"/>
        <v>14.78292308</v>
      </c>
      <c r="V85" s="368">
        <f t="shared" si="8"/>
        <v>26.62697438</v>
      </c>
      <c r="W85" s="250" t="str">
        <f t="shared" si="9"/>
        <v>False</v>
      </c>
      <c r="X85" s="269">
        <f t="shared" si="10"/>
        <v>0.3128380231</v>
      </c>
    </row>
    <row r="86" ht="12.75" customHeight="1">
      <c r="A86" s="266"/>
      <c r="J86" s="250">
        <f t="shared" si="11"/>
        <v>41</v>
      </c>
      <c r="K86" s="250">
        <f t="shared" si="12"/>
        <v>2.897171134</v>
      </c>
      <c r="L86" s="250">
        <f t="shared" si="13"/>
        <v>48.33169071</v>
      </c>
      <c r="M86" s="250">
        <f t="shared" si="14"/>
        <v>39.47742298</v>
      </c>
      <c r="N86" s="250">
        <f t="shared" si="1"/>
        <v>10.36585867</v>
      </c>
      <c r="O86" s="250">
        <f t="shared" si="2"/>
        <v>10.51121755</v>
      </c>
      <c r="P86" s="250" t="str">
        <f t="shared" si="3"/>
        <v>True</v>
      </c>
      <c r="Q86" s="250">
        <f t="shared" si="4"/>
        <v>10.51121755</v>
      </c>
      <c r="R86" s="250">
        <f t="shared" si="15"/>
        <v>8.404700748</v>
      </c>
      <c r="S86" s="250">
        <f t="shared" si="5"/>
        <v>0.1459344391</v>
      </c>
      <c r="T86" s="250">
        <f t="shared" si="6"/>
        <v>0.684108346</v>
      </c>
      <c r="U86" s="250">
        <f t="shared" si="7"/>
        <v>15.37434309</v>
      </c>
      <c r="V86" s="368">
        <f t="shared" si="8"/>
        <v>27.02479308</v>
      </c>
      <c r="W86" s="250" t="str">
        <f t="shared" si="9"/>
        <v>False</v>
      </c>
      <c r="X86" s="269">
        <f t="shared" si="10"/>
        <v>0.3204823985</v>
      </c>
    </row>
    <row r="87" ht="12.75" customHeight="1">
      <c r="A87" s="270"/>
      <c r="B87" s="371"/>
      <c r="C87" s="371"/>
      <c r="D87" s="371"/>
      <c r="E87" s="371"/>
      <c r="F87" s="371"/>
      <c r="G87" s="371"/>
      <c r="H87" s="371"/>
      <c r="J87" s="250">
        <f t="shared" si="11"/>
        <v>42</v>
      </c>
      <c r="K87" s="250">
        <f t="shared" si="12"/>
        <v>2.959462958</v>
      </c>
      <c r="L87" s="250">
        <f t="shared" si="13"/>
        <v>50.84158669</v>
      </c>
      <c r="M87" s="250">
        <f t="shared" si="14"/>
        <v>41.64940303</v>
      </c>
      <c r="N87" s="250">
        <f t="shared" si="1"/>
        <v>10.55196164</v>
      </c>
      <c r="O87" s="250">
        <f t="shared" si="2"/>
        <v>10.6835245</v>
      </c>
      <c r="P87" s="250" t="str">
        <f t="shared" si="3"/>
        <v>True</v>
      </c>
      <c r="Q87" s="250">
        <f t="shared" si="4"/>
        <v>10.6835245</v>
      </c>
      <c r="R87" s="250">
        <f t="shared" si="15"/>
        <v>8.73008027</v>
      </c>
      <c r="S87" s="250">
        <f t="shared" si="5"/>
        <v>0.1491117227</v>
      </c>
      <c r="T87" s="250">
        <f t="shared" si="6"/>
        <v>0.6972248858</v>
      </c>
      <c r="U87" s="250">
        <f t="shared" si="7"/>
        <v>15.9695453</v>
      </c>
      <c r="V87" s="368">
        <f t="shared" si="8"/>
        <v>27.41565873</v>
      </c>
      <c r="W87" s="250" t="str">
        <f t="shared" si="9"/>
        <v>False</v>
      </c>
      <c r="X87" s="269">
        <f t="shared" si="10"/>
        <v>0.3280541741</v>
      </c>
    </row>
    <row r="88" ht="12.75" customHeight="1">
      <c r="A88" s="266"/>
      <c r="J88" s="250">
        <f t="shared" si="11"/>
        <v>43</v>
      </c>
      <c r="K88" s="250">
        <f t="shared" si="12"/>
        <v>3.021055332</v>
      </c>
      <c r="L88" s="250">
        <f t="shared" si="13"/>
        <v>53.40053863</v>
      </c>
      <c r="M88" s="250">
        <f t="shared" si="14"/>
        <v>43.86857847</v>
      </c>
      <c r="N88" s="250">
        <f t="shared" si="1"/>
        <v>10.73553034</v>
      </c>
      <c r="O88" s="250">
        <f t="shared" si="2"/>
        <v>10.8505333</v>
      </c>
      <c r="P88" s="250" t="str">
        <f t="shared" si="3"/>
        <v>True</v>
      </c>
      <c r="Q88" s="250">
        <f t="shared" si="4"/>
        <v>10.8505333</v>
      </c>
      <c r="R88" s="250">
        <f t="shared" si="15"/>
        <v>9.057471901</v>
      </c>
      <c r="S88" s="250">
        <f t="shared" si="5"/>
        <v>0.1522573135</v>
      </c>
      <c r="T88" s="250">
        <f t="shared" si="6"/>
        <v>0.7101780728</v>
      </c>
      <c r="U88" s="250">
        <f t="shared" si="7"/>
        <v>16.56842816</v>
      </c>
      <c r="V88" s="368">
        <f t="shared" si="8"/>
        <v>27.79990025</v>
      </c>
      <c r="W88" s="250" t="str">
        <f t="shared" si="9"/>
        <v>False</v>
      </c>
      <c r="X88" s="269">
        <f t="shared" si="10"/>
        <v>0.3355562567</v>
      </c>
    </row>
    <row r="89" ht="12.75" customHeight="1">
      <c r="A89" s="266"/>
      <c r="J89" s="250">
        <f t="shared" si="11"/>
        <v>44</v>
      </c>
      <c r="K89" s="250">
        <f t="shared" si="12"/>
        <v>3.081976929</v>
      </c>
      <c r="L89" s="250">
        <f t="shared" si="13"/>
        <v>56.0080273</v>
      </c>
      <c r="M89" s="250">
        <f t="shared" si="14"/>
        <v>46.13447662</v>
      </c>
      <c r="N89" s="250">
        <f t="shared" si="1"/>
        <v>10.91667272</v>
      </c>
      <c r="O89" s="250">
        <f t="shared" si="2"/>
        <v>11.01255849</v>
      </c>
      <c r="P89" s="250" t="str">
        <f t="shared" si="3"/>
        <v>True</v>
      </c>
      <c r="Q89" s="250">
        <f t="shared" si="4"/>
        <v>11.01255849</v>
      </c>
      <c r="R89" s="250">
        <f t="shared" si="15"/>
        <v>9.386823321</v>
      </c>
      <c r="S89" s="250">
        <f t="shared" si="5"/>
        <v>0.1553724427</v>
      </c>
      <c r="T89" s="250">
        <f t="shared" si="6"/>
        <v>0.7229746724</v>
      </c>
      <c r="U89" s="250">
        <f t="shared" si="7"/>
        <v>17.17089598</v>
      </c>
      <c r="V89" s="368">
        <f t="shared" si="8"/>
        <v>28.17782179</v>
      </c>
      <c r="W89" s="250" t="str">
        <f t="shared" si="9"/>
        <v>False</v>
      </c>
      <c r="X89" s="269">
        <f t="shared" si="10"/>
        <v>0.3429913538</v>
      </c>
    </row>
    <row r="90" ht="12.75" customHeight="1">
      <c r="A90" s="266"/>
      <c r="I90" s="371"/>
      <c r="J90" s="371">
        <f t="shared" si="11"/>
        <v>45</v>
      </c>
      <c r="K90" s="250">
        <f t="shared" si="12"/>
        <v>3.142254452</v>
      </c>
      <c r="L90" s="250">
        <f t="shared" si="13"/>
        <v>58.66355439</v>
      </c>
      <c r="M90" s="250">
        <f t="shared" si="14"/>
        <v>48.44664316</v>
      </c>
      <c r="N90" s="250">
        <f t="shared" si="1"/>
        <v>11.09548919</v>
      </c>
      <c r="O90" s="250">
        <f t="shared" si="2"/>
        <v>11.16988752</v>
      </c>
      <c r="P90" s="250" t="str">
        <f t="shared" si="3"/>
        <v>True</v>
      </c>
      <c r="Q90" s="250">
        <f t="shared" si="4"/>
        <v>11.16988752</v>
      </c>
      <c r="R90" s="250">
        <f t="shared" si="15"/>
        <v>9.718085122</v>
      </c>
      <c r="S90" s="250">
        <f t="shared" si="5"/>
        <v>0.1584582606</v>
      </c>
      <c r="T90" s="250">
        <f t="shared" si="6"/>
        <v>0.7356209865</v>
      </c>
      <c r="U90" s="250">
        <f t="shared" si="7"/>
        <v>17.77685837</v>
      </c>
      <c r="V90" s="368">
        <f t="shared" si="8"/>
        <v>28.54970532</v>
      </c>
      <c r="W90" s="250" t="str">
        <f t="shared" si="9"/>
        <v>False</v>
      </c>
      <c r="X90" s="269">
        <f t="shared" si="10"/>
        <v>0.3503619932</v>
      </c>
    </row>
    <row r="91" ht="12.75" customHeight="1">
      <c r="A91" s="266"/>
      <c r="J91" s="250">
        <f t="shared" si="11"/>
        <v>46</v>
      </c>
      <c r="K91" s="250">
        <f t="shared" si="12"/>
        <v>3.201912818</v>
      </c>
      <c r="L91" s="250">
        <f t="shared" si="13"/>
        <v>61.3666411</v>
      </c>
      <c r="M91" s="250">
        <f t="shared" si="14"/>
        <v>50.80464097</v>
      </c>
      <c r="N91" s="250">
        <f t="shared" si="1"/>
        <v>11.27207338</v>
      </c>
      <c r="O91" s="250">
        <f t="shared" si="2"/>
        <v>11.3227837</v>
      </c>
      <c r="P91" s="250" t="str">
        <f t="shared" si="3"/>
        <v>True</v>
      </c>
      <c r="Q91" s="250">
        <f t="shared" si="4"/>
        <v>11.3227837</v>
      </c>
      <c r="R91" s="250">
        <f t="shared" si="15"/>
        <v>10.05121057</v>
      </c>
      <c r="S91" s="250">
        <f t="shared" si="5"/>
        <v>0.1615158436</v>
      </c>
      <c r="T91" s="250">
        <f t="shared" si="6"/>
        <v>0.7481228971</v>
      </c>
      <c r="U91" s="250">
        <f t="shared" si="7"/>
        <v>18.38622985</v>
      </c>
      <c r="V91" s="368">
        <f t="shared" si="8"/>
        <v>28.91581277</v>
      </c>
      <c r="W91" s="250" t="str">
        <f t="shared" si="9"/>
        <v>False</v>
      </c>
      <c r="X91" s="269">
        <f t="shared" si="10"/>
        <v>0.3576705392</v>
      </c>
    </row>
    <row r="92" ht="12.75" customHeight="1">
      <c r="A92" s="270"/>
      <c r="B92" s="371"/>
      <c r="C92" s="371"/>
      <c r="D92" s="371"/>
      <c r="E92" s="371"/>
      <c r="F92" s="371"/>
      <c r="G92" s="371"/>
      <c r="H92" s="371"/>
      <c r="J92" s="250">
        <f t="shared" si="11"/>
        <v>47</v>
      </c>
      <c r="K92" s="250">
        <f t="shared" si="12"/>
        <v>3.260975324</v>
      </c>
      <c r="L92" s="250">
        <f t="shared" si="13"/>
        <v>64.11682686</v>
      </c>
      <c r="M92" s="250">
        <f t="shared" si="14"/>
        <v>53.20804898</v>
      </c>
      <c r="N92" s="250">
        <f t="shared" si="1"/>
        <v>11.44651272</v>
      </c>
      <c r="O92" s="250">
        <f t="shared" si="2"/>
        <v>11.47148889</v>
      </c>
      <c r="P92" s="250" t="str">
        <f t="shared" si="3"/>
        <v>True</v>
      </c>
      <c r="Q92" s="250">
        <f t="shared" si="4"/>
        <v>11.47148889</v>
      </c>
      <c r="R92" s="250">
        <f t="shared" si="15"/>
        <v>10.38615537</v>
      </c>
      <c r="S92" s="250">
        <f t="shared" si="5"/>
        <v>0.1645462013</v>
      </c>
      <c r="T92" s="250">
        <f t="shared" si="6"/>
        <v>0.7604859046</v>
      </c>
      <c r="U92" s="250">
        <f t="shared" si="7"/>
        <v>18.9989294</v>
      </c>
      <c r="V92" s="368">
        <f t="shared" si="8"/>
        <v>29.27638794</v>
      </c>
      <c r="W92" s="250" t="str">
        <f t="shared" si="9"/>
        <v>False</v>
      </c>
      <c r="X92" s="269">
        <f t="shared" si="10"/>
        <v>0.3649192073</v>
      </c>
    </row>
    <row r="93" ht="12.75" customHeight="1">
      <c r="A93" s="266"/>
      <c r="J93" s="250">
        <f t="shared" si="11"/>
        <v>48</v>
      </c>
      <c r="K93" s="250">
        <f t="shared" si="12"/>
        <v>3.319463794</v>
      </c>
      <c r="L93" s="250">
        <f t="shared" si="13"/>
        <v>66.91366815</v>
      </c>
      <c r="M93" s="250">
        <f t="shared" si="14"/>
        <v>55.6564612</v>
      </c>
      <c r="N93" s="250">
        <f t="shared" si="1"/>
        <v>11.61888903</v>
      </c>
      <c r="O93" s="250">
        <f t="shared" si="2"/>
        <v>11.61622573</v>
      </c>
      <c r="P93" s="250" t="str">
        <f t="shared" si="3"/>
        <v>True</v>
      </c>
      <c r="Q93" s="250">
        <f t="shared" si="4"/>
        <v>11.61622573</v>
      </c>
      <c r="R93" s="250">
        <f t="shared" si="15"/>
        <v>10.72287752</v>
      </c>
      <c r="S93" s="250">
        <f t="shared" si="5"/>
        <v>0.1675502817</v>
      </c>
      <c r="T93" s="250">
        <f t="shared" si="6"/>
        <v>0.7727151621</v>
      </c>
      <c r="U93" s="250">
        <f t="shared" si="7"/>
        <v>19.61488016</v>
      </c>
      <c r="V93" s="368">
        <f t="shared" si="8"/>
        <v>29.63165826</v>
      </c>
      <c r="W93" s="250" t="str">
        <f t="shared" si="9"/>
        <v>False</v>
      </c>
      <c r="X93" s="269">
        <f t="shared" si="10"/>
        <v>0.3721100775</v>
      </c>
    </row>
    <row r="94" ht="12.75" customHeight="1">
      <c r="A94" s="266"/>
      <c r="J94" s="250">
        <f t="shared" si="11"/>
        <v>49</v>
      </c>
      <c r="K94" s="250">
        <f t="shared" si="12"/>
        <v>3.377398704</v>
      </c>
      <c r="L94" s="250">
        <f t="shared" si="13"/>
        <v>69.75673742</v>
      </c>
      <c r="M94" s="250">
        <f t="shared" si="14"/>
        <v>58.14948579</v>
      </c>
      <c r="N94" s="250">
        <f t="shared" si="1"/>
        <v>11.78927901</v>
      </c>
      <c r="O94" s="250">
        <f t="shared" si="2"/>
        <v>11.75719964</v>
      </c>
      <c r="P94" s="250" t="str">
        <f t="shared" si="3"/>
        <v>True</v>
      </c>
      <c r="Q94" s="250">
        <f t="shared" si="4"/>
        <v>11.75719964</v>
      </c>
      <c r="R94" s="250">
        <f t="shared" si="15"/>
        <v>11.06133707</v>
      </c>
      <c r="S94" s="250">
        <f t="shared" si="5"/>
        <v>0.1705289767</v>
      </c>
      <c r="T94" s="250">
        <f t="shared" si="6"/>
        <v>0.7848155053</v>
      </c>
      <c r="U94" s="250">
        <f t="shared" si="7"/>
        <v>20.23400907</v>
      </c>
      <c r="V94" s="368">
        <f t="shared" si="8"/>
        <v>29.9818362</v>
      </c>
      <c r="W94" s="250" t="str">
        <f t="shared" si="9"/>
        <v>False</v>
      </c>
      <c r="X94" s="269">
        <f t="shared" si="10"/>
        <v>0.3792451055</v>
      </c>
    </row>
    <row r="95" ht="12.75" customHeight="1">
      <c r="A95" s="266"/>
      <c r="I95" s="371"/>
      <c r="J95" s="371">
        <f t="shared" si="11"/>
        <v>50</v>
      </c>
      <c r="K95" s="250">
        <f t="shared" si="12"/>
        <v>3.4347993</v>
      </c>
      <c r="L95" s="250">
        <f t="shared" si="13"/>
        <v>72.64562216</v>
      </c>
      <c r="M95" s="250">
        <f t="shared" si="14"/>
        <v>60.68674423</v>
      </c>
      <c r="N95" s="250">
        <f t="shared" si="1"/>
        <v>11.95775465</v>
      </c>
      <c r="O95" s="250">
        <f t="shared" si="2"/>
        <v>11.89460051</v>
      </c>
      <c r="P95" s="250" t="str">
        <f t="shared" si="3"/>
        <v>True</v>
      </c>
      <c r="Q95" s="250">
        <f t="shared" si="4"/>
        <v>11.89460051</v>
      </c>
      <c r="R95" s="250">
        <f t="shared" si="15"/>
        <v>11.40149602</v>
      </c>
      <c r="S95" s="250">
        <f t="shared" si="5"/>
        <v>0.1734831267</v>
      </c>
      <c r="T95" s="250">
        <f t="shared" si="6"/>
        <v>0.7967914795</v>
      </c>
      <c r="U95" s="250">
        <f t="shared" si="7"/>
        <v>20.85624662</v>
      </c>
      <c r="V95" s="368">
        <f t="shared" si="8"/>
        <v>30.32712066</v>
      </c>
      <c r="W95" s="250" t="str">
        <f t="shared" si="9"/>
        <v>False</v>
      </c>
      <c r="X95" s="269">
        <f t="shared" si="10"/>
        <v>0.3863261334</v>
      </c>
    </row>
    <row r="96" ht="12.75" customHeight="1">
      <c r="A96" s="266"/>
      <c r="J96" s="250">
        <f t="shared" si="11"/>
        <v>51</v>
      </c>
      <c r="K96" s="250">
        <f t="shared" si="12"/>
        <v>3.4916837</v>
      </c>
      <c r="L96" s="250">
        <f t="shared" si="13"/>
        <v>75.57992394</v>
      </c>
      <c r="M96" s="250">
        <f t="shared" si="14"/>
        <v>63.26787053</v>
      </c>
      <c r="N96" s="250">
        <f t="shared" si="1"/>
        <v>12.12438367</v>
      </c>
      <c r="O96" s="250">
        <f t="shared" si="2"/>
        <v>12.02860427</v>
      </c>
      <c r="P96" s="250" t="str">
        <f t="shared" si="3"/>
        <v>True</v>
      </c>
      <c r="Q96" s="250">
        <f t="shared" si="4"/>
        <v>12.02860427</v>
      </c>
      <c r="R96" s="250">
        <f t="shared" si="15"/>
        <v>11.74331816</v>
      </c>
      <c r="S96" s="250">
        <f t="shared" si="5"/>
        <v>0.1764135249</v>
      </c>
      <c r="T96" s="250">
        <f t="shared" si="6"/>
        <v>0.8086473635</v>
      </c>
      <c r="U96" s="250">
        <f t="shared" si="7"/>
        <v>21.48152656</v>
      </c>
      <c r="V96" s="368">
        <f t="shared" si="8"/>
        <v>30.66769811</v>
      </c>
      <c r="W96" s="250" t="str">
        <f t="shared" si="9"/>
        <v>False</v>
      </c>
      <c r="X96" s="269">
        <f t="shared" si="10"/>
        <v>0.3933548988</v>
      </c>
    </row>
    <row r="97" ht="12.75" customHeight="1">
      <c r="A97" s="270"/>
      <c r="B97" s="371"/>
      <c r="C97" s="371"/>
      <c r="D97" s="371"/>
      <c r="E97" s="371"/>
      <c r="F97" s="371"/>
      <c r="G97" s="371"/>
      <c r="H97" s="371"/>
      <c r="J97" s="250">
        <f t="shared" si="11"/>
        <v>52</v>
      </c>
      <c r="K97" s="250">
        <f t="shared" si="12"/>
        <v>3.548068986</v>
      </c>
      <c r="L97" s="250">
        <f t="shared" si="13"/>
        <v>78.55925767</v>
      </c>
      <c r="M97" s="250">
        <f t="shared" si="14"/>
        <v>65.89251057</v>
      </c>
      <c r="N97" s="250">
        <f t="shared" si="1"/>
        <v>12.28922984</v>
      </c>
      <c r="O97" s="250">
        <f t="shared" si="2"/>
        <v>12.15937419</v>
      </c>
      <c r="P97" s="250" t="str">
        <f t="shared" si="3"/>
        <v>True</v>
      </c>
      <c r="Q97" s="250">
        <f t="shared" si="4"/>
        <v>12.15937419</v>
      </c>
      <c r="R97" s="250">
        <f t="shared" si="15"/>
        <v>12.08676893</v>
      </c>
      <c r="S97" s="250">
        <f t="shared" si="5"/>
        <v>0.1793209205</v>
      </c>
      <c r="T97" s="250">
        <f t="shared" si="6"/>
        <v>0.8203871914</v>
      </c>
      <c r="U97" s="250">
        <f t="shared" si="7"/>
        <v>22.1097857</v>
      </c>
      <c r="V97" s="368">
        <f t="shared" si="8"/>
        <v>31.00374365</v>
      </c>
      <c r="W97" s="250" t="str">
        <f t="shared" si="9"/>
        <v>False</v>
      </c>
      <c r="X97" s="269">
        <f t="shared" si="10"/>
        <v>0.4003330427</v>
      </c>
    </row>
    <row r="98" ht="12.75" customHeight="1">
      <c r="A98" s="266"/>
      <c r="J98" s="250">
        <f t="shared" si="11"/>
        <v>53</v>
      </c>
      <c r="K98" s="250">
        <f t="shared" si="12"/>
        <v>3.603971284</v>
      </c>
      <c r="L98" s="250">
        <f t="shared" si="13"/>
        <v>81.58325078</v>
      </c>
      <c r="M98" s="250">
        <f t="shared" si="14"/>
        <v>68.56032137</v>
      </c>
      <c r="N98" s="250">
        <f t="shared" si="1"/>
        <v>12.45235331</v>
      </c>
      <c r="O98" s="250">
        <f t="shared" si="2"/>
        <v>12.28706208</v>
      </c>
      <c r="P98" s="250" t="str">
        <f t="shared" si="3"/>
        <v>True</v>
      </c>
      <c r="Q98" s="250">
        <f t="shared" si="4"/>
        <v>12.28706208</v>
      </c>
      <c r="R98" s="250">
        <f t="shared" si="15"/>
        <v>12.43181535</v>
      </c>
      <c r="S98" s="250">
        <f t="shared" si="5"/>
        <v>0.1822060226</v>
      </c>
      <c r="T98" s="250">
        <f t="shared" si="6"/>
        <v>0.8320147716</v>
      </c>
      <c r="U98" s="250">
        <f t="shared" si="7"/>
        <v>22.74096368</v>
      </c>
      <c r="V98" s="368">
        <f t="shared" si="8"/>
        <v>31.33542197</v>
      </c>
      <c r="W98" s="250" t="str">
        <f t="shared" si="9"/>
        <v>False</v>
      </c>
      <c r="X98" s="269">
        <f t="shared" si="10"/>
        <v>0.4072621178</v>
      </c>
    </row>
    <row r="99" ht="12.75" customHeight="1">
      <c r="A99" s="266"/>
      <c r="J99" s="250">
        <f t="shared" si="11"/>
        <v>54</v>
      </c>
      <c r="K99" s="250">
        <f t="shared" si="12"/>
        <v>3.659405839</v>
      </c>
      <c r="L99" s="250">
        <f t="shared" si="13"/>
        <v>84.65154256</v>
      </c>
      <c r="M99" s="250">
        <f t="shared" si="14"/>
        <v>71.27097058</v>
      </c>
      <c r="N99" s="250">
        <f t="shared" si="1"/>
        <v>12.61381088</v>
      </c>
      <c r="O99" s="250">
        <f t="shared" si="2"/>
        <v>12.41180934</v>
      </c>
      <c r="P99" s="250" t="str">
        <f t="shared" si="3"/>
        <v>True</v>
      </c>
      <c r="Q99" s="250">
        <f t="shared" si="4"/>
        <v>12.41180934</v>
      </c>
      <c r="R99" s="250">
        <f t="shared" si="15"/>
        <v>12.77842585</v>
      </c>
      <c r="S99" s="250">
        <f t="shared" si="5"/>
        <v>0.1850695029</v>
      </c>
      <c r="T99" s="250">
        <f t="shared" si="6"/>
        <v>0.8435337043</v>
      </c>
      <c r="U99" s="250">
        <f t="shared" si="7"/>
        <v>23.37500277</v>
      </c>
      <c r="V99" s="368">
        <f t="shared" si="8"/>
        <v>31.66288815</v>
      </c>
      <c r="W99" s="250" t="str">
        <f t="shared" si="9"/>
        <v>False</v>
      </c>
      <c r="X99" s="269">
        <f t="shared" si="10"/>
        <v>0.4141435943</v>
      </c>
    </row>
    <row r="100" ht="12.75" customHeight="1">
      <c r="A100" s="266"/>
      <c r="I100" s="371"/>
      <c r="J100" s="371">
        <f t="shared" si="11"/>
        <v>55</v>
      </c>
      <c r="K100" s="250">
        <f t="shared" si="12"/>
        <v>3.714387085</v>
      </c>
      <c r="L100" s="250">
        <f t="shared" si="13"/>
        <v>87.76378352</v>
      </c>
      <c r="M100" s="250">
        <f t="shared" si="14"/>
        <v>74.02413584</v>
      </c>
      <c r="N100" s="250">
        <f t="shared" si="1"/>
        <v>12.77365627</v>
      </c>
      <c r="O100" s="250">
        <f t="shared" si="2"/>
        <v>12.53374786</v>
      </c>
      <c r="P100" s="250" t="str">
        <f t="shared" si="3"/>
        <v>True</v>
      </c>
      <c r="Q100" s="250">
        <f t="shared" si="4"/>
        <v>12.53374786</v>
      </c>
      <c r="R100" s="250">
        <f t="shared" si="15"/>
        <v>13.12657023</v>
      </c>
      <c r="S100" s="250">
        <f t="shared" si="5"/>
        <v>0.1879119987</v>
      </c>
      <c r="T100" s="250">
        <f t="shared" si="6"/>
        <v>0.8549473975</v>
      </c>
      <c r="U100" s="250">
        <f t="shared" si="7"/>
        <v>24.01184771</v>
      </c>
      <c r="V100" s="368">
        <f t="shared" si="8"/>
        <v>31.98628847</v>
      </c>
      <c r="W100" s="250" t="str">
        <f t="shared" si="9"/>
        <v>False</v>
      </c>
      <c r="X100" s="269">
        <f t="shared" si="10"/>
        <v>0.4209788666</v>
      </c>
    </row>
    <row r="101" ht="12.75" customHeight="1">
      <c r="A101" s="266"/>
      <c r="J101" s="250">
        <f t="shared" si="11"/>
        <v>56</v>
      </c>
      <c r="K101" s="250">
        <f t="shared" si="12"/>
        <v>3.7689287</v>
      </c>
      <c r="L101" s="250">
        <f t="shared" si="13"/>
        <v>90.91963477</v>
      </c>
      <c r="M101" s="250">
        <f t="shared" si="14"/>
        <v>76.81950431</v>
      </c>
      <c r="N101" s="250">
        <f t="shared" si="1"/>
        <v>12.93194032</v>
      </c>
      <c r="O101" s="250">
        <f t="shared" si="2"/>
        <v>12.65300089</v>
      </c>
      <c r="P101" s="250" t="str">
        <f t="shared" si="3"/>
        <v>True</v>
      </c>
      <c r="Q101" s="250">
        <f t="shared" si="4"/>
        <v>12.65300089</v>
      </c>
      <c r="R101" s="250">
        <f t="shared" si="15"/>
        <v>13.47621955</v>
      </c>
      <c r="S101" s="250">
        <f t="shared" si="5"/>
        <v>0.1907341149</v>
      </c>
      <c r="T101" s="250">
        <f t="shared" si="6"/>
        <v>0.8662590806</v>
      </c>
      <c r="U101" s="250">
        <f t="shared" si="7"/>
        <v>24.65144556</v>
      </c>
      <c r="V101" s="368">
        <f t="shared" si="8"/>
        <v>32.30576106</v>
      </c>
      <c r="W101" s="250" t="str">
        <f t="shared" si="9"/>
        <v>False</v>
      </c>
      <c r="X101" s="269">
        <f t="shared" si="10"/>
        <v>0.4277692584</v>
      </c>
    </row>
    <row r="102" ht="12.75" customHeight="1">
      <c r="A102" s="270"/>
      <c r="B102" s="371"/>
      <c r="C102" s="371"/>
      <c r="D102" s="371"/>
      <c r="E102" s="371"/>
      <c r="F102" s="371"/>
      <c r="G102" s="371"/>
      <c r="H102" s="371"/>
      <c r="J102" s="250">
        <f t="shared" si="11"/>
        <v>57</v>
      </c>
      <c r="K102" s="250">
        <f t="shared" si="12"/>
        <v>3.823043664</v>
      </c>
      <c r="L102" s="250">
        <f t="shared" si="13"/>
        <v>94.11876752</v>
      </c>
      <c r="M102" s="250">
        <f t="shared" si="14"/>
        <v>79.6567722</v>
      </c>
      <c r="N102" s="250">
        <f t="shared" si="1"/>
        <v>13.08871126</v>
      </c>
      <c r="O102" s="250">
        <f t="shared" si="2"/>
        <v>12.76968375</v>
      </c>
      <c r="P102" s="250" t="str">
        <f t="shared" si="3"/>
        <v>True</v>
      </c>
      <c r="Q102" s="250">
        <f t="shared" si="4"/>
        <v>12.76968375</v>
      </c>
      <c r="R102" s="250">
        <f t="shared" si="15"/>
        <v>13.82734603</v>
      </c>
      <c r="S102" s="250">
        <f t="shared" si="5"/>
        <v>0.193536427</v>
      </c>
      <c r="T102" s="250">
        <f t="shared" si="6"/>
        <v>0.877471818</v>
      </c>
      <c r="U102" s="250">
        <f t="shared" si="7"/>
        <v>25.29374553</v>
      </c>
      <c r="V102" s="368">
        <f t="shared" si="8"/>
        <v>32.62143649</v>
      </c>
      <c r="W102" s="250" t="str">
        <f t="shared" si="9"/>
        <v>False</v>
      </c>
      <c r="X102" s="269">
        <f t="shared" si="10"/>
        <v>0.4345160282</v>
      </c>
    </row>
    <row r="103" ht="12.75" customHeight="1">
      <c r="A103" s="266"/>
      <c r="J103" s="250">
        <f t="shared" si="11"/>
        <v>58</v>
      </c>
      <c r="K103" s="250">
        <f t="shared" si="12"/>
        <v>3.876744309</v>
      </c>
      <c r="L103" s="250">
        <f t="shared" si="13"/>
        <v>97.36086254</v>
      </c>
      <c r="M103" s="250">
        <f t="shared" si="14"/>
        <v>82.53564426</v>
      </c>
      <c r="N103" s="250">
        <f t="shared" si="1"/>
        <v>13.24401482</v>
      </c>
      <c r="O103" s="250">
        <f t="shared" si="2"/>
        <v>12.88390452</v>
      </c>
      <c r="P103" s="250" t="str">
        <f t="shared" si="3"/>
        <v>True</v>
      </c>
      <c r="Q103" s="250">
        <f t="shared" si="4"/>
        <v>12.88390452</v>
      </c>
      <c r="R103" s="250">
        <f t="shared" si="15"/>
        <v>14.17992304</v>
      </c>
      <c r="S103" s="250">
        <f t="shared" si="5"/>
        <v>0.1963194823</v>
      </c>
      <c r="T103" s="250">
        <f t="shared" si="6"/>
        <v>0.8885885201</v>
      </c>
      <c r="U103" s="250">
        <f t="shared" si="7"/>
        <v>25.93869887</v>
      </c>
      <c r="V103" s="368">
        <f t="shared" si="8"/>
        <v>32.93343841</v>
      </c>
      <c r="W103" s="250" t="str">
        <f t="shared" si="9"/>
        <v>False</v>
      </c>
      <c r="X103" s="269">
        <f t="shared" si="10"/>
        <v>0.4412203732</v>
      </c>
    </row>
    <row r="104" ht="12.75" customHeight="1">
      <c r="A104" s="266"/>
      <c r="J104" s="250">
        <f t="shared" si="11"/>
        <v>59</v>
      </c>
      <c r="K104" s="250">
        <f t="shared" si="12"/>
        <v>3.93004236</v>
      </c>
      <c r="L104" s="250">
        <f t="shared" si="13"/>
        <v>100.6456097</v>
      </c>
      <c r="M104" s="250">
        <f t="shared" si="14"/>
        <v>85.45583347</v>
      </c>
      <c r="N104" s="250">
        <f t="shared" si="1"/>
        <v>13.39789447</v>
      </c>
      <c r="O104" s="250">
        <f t="shared" si="2"/>
        <v>12.9957646</v>
      </c>
      <c r="P104" s="250" t="str">
        <f t="shared" si="3"/>
        <v>True</v>
      </c>
      <c r="Q104" s="250">
        <f t="shared" si="4"/>
        <v>12.9957646</v>
      </c>
      <c r="R104" s="250">
        <f t="shared" si="15"/>
        <v>14.53392495</v>
      </c>
      <c r="S104" s="250">
        <f t="shared" si="5"/>
        <v>0.1990838025</v>
      </c>
      <c r="T104" s="250">
        <f t="shared" si="6"/>
        <v>0.8996119546</v>
      </c>
      <c r="U104" s="250">
        <f t="shared" si="7"/>
        <v>26.58625873</v>
      </c>
      <c r="V104" s="368">
        <f t="shared" si="8"/>
        <v>33.24188397</v>
      </c>
      <c r="W104" s="250" t="str">
        <f t="shared" si="9"/>
        <v>False</v>
      </c>
      <c r="X104" s="269">
        <f t="shared" si="10"/>
        <v>0.4478834339</v>
      </c>
    </row>
    <row r="105" ht="12.75" customHeight="1">
      <c r="A105" s="266"/>
      <c r="I105" s="371"/>
      <c r="J105" s="371">
        <f t="shared" si="11"/>
        <v>60</v>
      </c>
      <c r="K105" s="250">
        <f t="shared" si="12"/>
        <v>3.982948983</v>
      </c>
      <c r="L105" s="250">
        <f t="shared" si="13"/>
        <v>103.9727074</v>
      </c>
      <c r="M105" s="250">
        <f t="shared" si="14"/>
        <v>88.41706053</v>
      </c>
      <c r="N105" s="250">
        <f t="shared" si="1"/>
        <v>13.55039154</v>
      </c>
      <c r="O105" s="250">
        <f t="shared" si="2"/>
        <v>13.10535928</v>
      </c>
      <c r="P105" s="250" t="str">
        <f t="shared" si="3"/>
        <v>True</v>
      </c>
      <c r="Q105" s="250">
        <f t="shared" si="4"/>
        <v>13.10535928</v>
      </c>
      <c r="R105" s="250">
        <f t="shared" si="15"/>
        <v>14.88932714</v>
      </c>
      <c r="S105" s="250">
        <f t="shared" si="5"/>
        <v>0.201829885</v>
      </c>
      <c r="T105" s="250">
        <f t="shared" si="6"/>
        <v>0.9105447557</v>
      </c>
      <c r="U105" s="250">
        <f t="shared" si="7"/>
        <v>27.23638006</v>
      </c>
      <c r="V105" s="368">
        <f t="shared" si="8"/>
        <v>33.54688433</v>
      </c>
      <c r="W105" s="250" t="str">
        <f t="shared" si="9"/>
        <v>False</v>
      </c>
      <c r="X105" s="269">
        <f t="shared" si="10"/>
        <v>0.4545062979</v>
      </c>
    </row>
    <row r="106" ht="12.75" customHeight="1">
      <c r="A106" s="266"/>
      <c r="J106" s="250">
        <f t="shared" si="11"/>
        <v>61</v>
      </c>
      <c r="K106" s="250">
        <f t="shared" si="12"/>
        <v>4.035474816</v>
      </c>
      <c r="L106" s="250">
        <f t="shared" si="13"/>
        <v>107.3418625</v>
      </c>
      <c r="M106" s="250">
        <f t="shared" si="14"/>
        <v>91.41905362</v>
      </c>
      <c r="N106" s="250">
        <f t="shared" si="1"/>
        <v>13.7015454</v>
      </c>
      <c r="O106" s="250">
        <f t="shared" si="2"/>
        <v>13.2127782</v>
      </c>
      <c r="P106" s="250" t="str">
        <f t="shared" si="3"/>
        <v>True</v>
      </c>
      <c r="Q106" s="250">
        <f t="shared" si="4"/>
        <v>13.2127782</v>
      </c>
      <c r="R106" s="250">
        <f t="shared" si="15"/>
        <v>15.2461059</v>
      </c>
      <c r="S106" s="250">
        <f t="shared" si="5"/>
        <v>0.2045582045</v>
      </c>
      <c r="T106" s="250">
        <f t="shared" si="6"/>
        <v>0.9213894334</v>
      </c>
      <c r="U106" s="250">
        <f t="shared" si="7"/>
        <v>27.88901949</v>
      </c>
      <c r="V106" s="368">
        <f t="shared" si="8"/>
        <v>33.84854507</v>
      </c>
      <c r="W106" s="250" t="str">
        <f t="shared" si="9"/>
        <v>False</v>
      </c>
      <c r="X106" s="269">
        <f t="shared" si="10"/>
        <v>0.4610900028</v>
      </c>
    </row>
    <row r="107" ht="12.75" customHeight="1">
      <c r="A107" s="270"/>
      <c r="B107" s="371"/>
      <c r="C107" s="371"/>
      <c r="D107" s="371"/>
      <c r="E107" s="371"/>
      <c r="F107" s="371"/>
      <c r="G107" s="371"/>
      <c r="H107" s="371"/>
      <c r="J107" s="250">
        <f t="shared" si="11"/>
        <v>62</v>
      </c>
      <c r="K107" s="250">
        <f t="shared" si="12"/>
        <v>4.087630007</v>
      </c>
      <c r="L107" s="250">
        <f t="shared" si="13"/>
        <v>110.7527895</v>
      </c>
      <c r="M107" s="250">
        <f t="shared" si="14"/>
        <v>94.46154796</v>
      </c>
      <c r="N107" s="250">
        <f t="shared" si="1"/>
        <v>13.85139353</v>
      </c>
      <c r="O107" s="250">
        <f t="shared" si="2"/>
        <v>13.31810578</v>
      </c>
      <c r="P107" s="250" t="str">
        <f t="shared" si="3"/>
        <v>True</v>
      </c>
      <c r="Q107" s="250">
        <f t="shared" si="4"/>
        <v>13.31810578</v>
      </c>
      <c r="R107" s="250">
        <f t="shared" si="15"/>
        <v>15.6042384</v>
      </c>
      <c r="S107" s="250">
        <f t="shared" si="5"/>
        <v>0.2072692146</v>
      </c>
      <c r="T107" s="250">
        <f t="shared" si="6"/>
        <v>0.9321483813</v>
      </c>
      <c r="U107" s="250">
        <f t="shared" si="7"/>
        <v>28.54413524</v>
      </c>
      <c r="V107" s="368">
        <f t="shared" si="8"/>
        <v>34.14696654</v>
      </c>
      <c r="W107" s="250" t="str">
        <f t="shared" si="9"/>
        <v>False</v>
      </c>
      <c r="X107" s="269">
        <f t="shared" si="10"/>
        <v>0.4676355404</v>
      </c>
    </row>
    <row r="108" ht="12.75" customHeight="1">
      <c r="A108" s="266"/>
      <c r="J108" s="250">
        <f t="shared" si="11"/>
        <v>63</v>
      </c>
      <c r="K108" s="250">
        <f t="shared" si="12"/>
        <v>4.139424246</v>
      </c>
      <c r="L108" s="250">
        <f t="shared" si="13"/>
        <v>114.2052106</v>
      </c>
      <c r="M108" s="250">
        <f t="shared" si="14"/>
        <v>97.54428557</v>
      </c>
      <c r="N108" s="250">
        <f t="shared" si="1"/>
        <v>13.99997171</v>
      </c>
      <c r="O108" s="250">
        <f t="shared" si="2"/>
        <v>13.42142167</v>
      </c>
      <c r="P108" s="250" t="str">
        <f t="shared" si="3"/>
        <v>True</v>
      </c>
      <c r="Q108" s="250">
        <f t="shared" si="4"/>
        <v>13.42142167</v>
      </c>
      <c r="R108" s="250">
        <f t="shared" si="15"/>
        <v>15.96370262</v>
      </c>
      <c r="S108" s="250">
        <f t="shared" si="5"/>
        <v>0.2099633491</v>
      </c>
      <c r="T108" s="250">
        <f t="shared" si="6"/>
        <v>0.9428238842</v>
      </c>
      <c r="U108" s="250">
        <f t="shared" si="7"/>
        <v>29.20168706</v>
      </c>
      <c r="V108" s="368">
        <f t="shared" si="8"/>
        <v>34.44224427</v>
      </c>
      <c r="W108" s="250" t="str">
        <f t="shared" si="9"/>
        <v>False</v>
      </c>
      <c r="X108" s="269">
        <f t="shared" si="10"/>
        <v>0.4741438584</v>
      </c>
    </row>
    <row r="109" ht="12.75" customHeight="1">
      <c r="A109" s="266"/>
      <c r="J109" s="250">
        <f t="shared" si="11"/>
        <v>64</v>
      </c>
      <c r="K109" s="250">
        <f t="shared" si="12"/>
        <v>4.190866791</v>
      </c>
      <c r="L109" s="250">
        <f t="shared" si="13"/>
        <v>117.698855</v>
      </c>
      <c r="M109" s="250">
        <f t="shared" si="14"/>
        <v>100.6670149</v>
      </c>
      <c r="N109" s="250">
        <f t="shared" si="1"/>
        <v>14.14731406</v>
      </c>
      <c r="O109" s="250">
        <f t="shared" si="2"/>
        <v>13.52280102</v>
      </c>
      <c r="P109" s="250" t="str">
        <f t="shared" si="3"/>
        <v>True</v>
      </c>
      <c r="Q109" s="250">
        <f t="shared" si="4"/>
        <v>13.52280102</v>
      </c>
      <c r="R109" s="250">
        <f t="shared" si="15"/>
        <v>16.32447733</v>
      </c>
      <c r="S109" s="250">
        <f t="shared" si="5"/>
        <v>0.2126410231</v>
      </c>
      <c r="T109" s="250">
        <f t="shared" si="6"/>
        <v>0.9534181251</v>
      </c>
      <c r="U109" s="250">
        <f t="shared" si="7"/>
        <v>29.8616361</v>
      </c>
      <c r="V109" s="368">
        <f t="shared" si="8"/>
        <v>34.73446924</v>
      </c>
      <c r="W109" s="250" t="str">
        <f t="shared" si="9"/>
        <v>False</v>
      </c>
      <c r="X109" s="269">
        <f t="shared" si="10"/>
        <v>0.4806158641</v>
      </c>
    </row>
    <row r="110" ht="12.75" customHeight="1">
      <c r="A110" s="266"/>
      <c r="I110" s="371"/>
      <c r="J110" s="371">
        <f t="shared" si="11"/>
        <v>65</v>
      </c>
      <c r="K110" s="250">
        <f t="shared" si="12"/>
        <v>4.241966496</v>
      </c>
      <c r="L110" s="250">
        <f t="shared" si="13"/>
        <v>121.2334587</v>
      </c>
      <c r="M110" s="250">
        <f t="shared" si="14"/>
        <v>103.8294907</v>
      </c>
      <c r="N110" s="250">
        <f t="shared" si="1"/>
        <v>14.29345322</v>
      </c>
      <c r="O110" s="250">
        <f t="shared" si="2"/>
        <v>13.62231488</v>
      </c>
      <c r="P110" s="250" t="str">
        <f t="shared" si="3"/>
        <v>True</v>
      </c>
      <c r="Q110" s="250">
        <f t="shared" si="4"/>
        <v>13.62231488</v>
      </c>
      <c r="R110" s="250">
        <f t="shared" si="15"/>
        <v>16.68654203</v>
      </c>
      <c r="S110" s="250">
        <f t="shared" si="5"/>
        <v>0.2153026342</v>
      </c>
      <c r="T110" s="250">
        <f t="shared" si="6"/>
        <v>0.9639331914</v>
      </c>
      <c r="U110" s="250">
        <f t="shared" si="7"/>
        <v>30.52394486</v>
      </c>
      <c r="V110" s="368">
        <f t="shared" si="8"/>
        <v>35.0237282</v>
      </c>
      <c r="W110" s="250" t="str">
        <f t="shared" si="9"/>
        <v>False</v>
      </c>
      <c r="X110" s="269">
        <f t="shared" si="10"/>
        <v>0.4870524263</v>
      </c>
    </row>
    <row r="111" ht="12.75" customHeight="1">
      <c r="A111" s="266"/>
      <c r="J111" s="250">
        <f t="shared" si="11"/>
        <v>66</v>
      </c>
      <c r="K111" s="250">
        <f t="shared" si="12"/>
        <v>4.292731839</v>
      </c>
      <c r="L111" s="250">
        <f t="shared" si="13"/>
        <v>124.8087646</v>
      </c>
      <c r="M111" s="250">
        <f t="shared" si="14"/>
        <v>107.0314735</v>
      </c>
      <c r="N111" s="250">
        <f t="shared" si="1"/>
        <v>14.43842039</v>
      </c>
      <c r="O111" s="250">
        <f t="shared" si="2"/>
        <v>13.72003047</v>
      </c>
      <c r="P111" s="250" t="str">
        <f t="shared" si="3"/>
        <v>True</v>
      </c>
      <c r="Q111" s="250">
        <f t="shared" si="4"/>
        <v>13.72003047</v>
      </c>
      <c r="R111" s="250">
        <f t="shared" si="15"/>
        <v>17.04987692</v>
      </c>
      <c r="S111" s="250">
        <f t="shared" si="5"/>
        <v>0.2179485634</v>
      </c>
      <c r="T111" s="250">
        <f t="shared" si="6"/>
        <v>0.9743710804</v>
      </c>
      <c r="U111" s="250">
        <f t="shared" si="7"/>
        <v>31.18857712</v>
      </c>
      <c r="V111" s="368">
        <f t="shared" si="8"/>
        <v>35.31010391</v>
      </c>
      <c r="W111" s="250" t="str">
        <f t="shared" si="9"/>
        <v>False</v>
      </c>
      <c r="X111" s="269">
        <f t="shared" si="10"/>
        <v>0.4934543777</v>
      </c>
    </row>
    <row r="112" ht="12.75" customHeight="1">
      <c r="A112" s="270"/>
      <c r="B112" s="371"/>
      <c r="C112" s="371"/>
      <c r="D112" s="371"/>
      <c r="E112" s="371"/>
      <c r="F112" s="371"/>
      <c r="G112" s="371"/>
      <c r="H112" s="371"/>
      <c r="J112" s="250">
        <f t="shared" si="11"/>
        <v>67</v>
      </c>
      <c r="K112" s="250">
        <f t="shared" si="12"/>
        <v>4.343170939</v>
      </c>
      <c r="L112" s="250">
        <f t="shared" si="13"/>
        <v>128.4245213</v>
      </c>
      <c r="M112" s="250">
        <f t="shared" si="14"/>
        <v>110.2727295</v>
      </c>
      <c r="N112" s="250">
        <f t="shared" si="1"/>
        <v>14.5822454</v>
      </c>
      <c r="O112" s="250">
        <f t="shared" si="2"/>
        <v>13.81601142</v>
      </c>
      <c r="P112" s="250" t="str">
        <f t="shared" si="3"/>
        <v>True</v>
      </c>
      <c r="Q112" s="250">
        <f t="shared" si="4"/>
        <v>13.81601142</v>
      </c>
      <c r="R112" s="250">
        <f t="shared" si="15"/>
        <v>17.41446286</v>
      </c>
      <c r="S112" s="250">
        <f t="shared" si="5"/>
        <v>0.2205791763</v>
      </c>
      <c r="T112" s="250">
        <f t="shared" si="6"/>
        <v>0.9847337052</v>
      </c>
      <c r="U112" s="250">
        <f t="shared" si="7"/>
        <v>31.85549788</v>
      </c>
      <c r="V112" s="368">
        <f t="shared" si="8"/>
        <v>35.59367543</v>
      </c>
      <c r="W112" s="250" t="str">
        <f t="shared" si="9"/>
        <v>False</v>
      </c>
      <c r="X112" s="269">
        <f t="shared" si="10"/>
        <v>0.4998225172</v>
      </c>
    </row>
    <row r="113" ht="12.75" customHeight="1">
      <c r="A113" s="266"/>
      <c r="J113" s="250">
        <f t="shared" si="11"/>
        <v>68</v>
      </c>
      <c r="K113" s="250">
        <f t="shared" si="12"/>
        <v>4.39329158</v>
      </c>
      <c r="L113" s="250">
        <f t="shared" si="13"/>
        <v>132.080484</v>
      </c>
      <c r="M113" s="250">
        <f t="shared" si="14"/>
        <v>113.5530307</v>
      </c>
      <c r="N113" s="250">
        <f t="shared" si="1"/>
        <v>14.72495687</v>
      </c>
      <c r="O113" s="250">
        <f t="shared" si="2"/>
        <v>13.91031809</v>
      </c>
      <c r="P113" s="250" t="str">
        <f t="shared" si="3"/>
        <v>True</v>
      </c>
      <c r="Q113" s="250">
        <f t="shared" si="4"/>
        <v>13.91031809</v>
      </c>
      <c r="R113" s="250">
        <f t="shared" si="15"/>
        <v>17.78028134</v>
      </c>
      <c r="S113" s="250">
        <f t="shared" si="5"/>
        <v>0.2231948239</v>
      </c>
      <c r="T113" s="250">
        <f t="shared" si="6"/>
        <v>0.9950228994</v>
      </c>
      <c r="U113" s="250">
        <f t="shared" si="7"/>
        <v>32.52467326</v>
      </c>
      <c r="V113" s="368">
        <f t="shared" si="8"/>
        <v>35.87451832</v>
      </c>
      <c r="W113" s="250" t="str">
        <f t="shared" si="9"/>
        <v>False</v>
      </c>
      <c r="X113" s="269">
        <f t="shared" si="10"/>
        <v>0.5061576115</v>
      </c>
    </row>
    <row r="114" ht="12.75" customHeight="1">
      <c r="A114" s="266"/>
      <c r="J114" s="250">
        <f t="shared" si="11"/>
        <v>69</v>
      </c>
      <c r="K114" s="250">
        <f t="shared" si="12"/>
        <v>4.443101229</v>
      </c>
      <c r="L114" s="250">
        <f t="shared" si="13"/>
        <v>135.7764132</v>
      </c>
      <c r="M114" s="250">
        <f t="shared" si="14"/>
        <v>116.8721538</v>
      </c>
      <c r="N114" s="250">
        <f t="shared" si="1"/>
        <v>14.86658218</v>
      </c>
      <c r="O114" s="250">
        <f t="shared" si="2"/>
        <v>14.00300771</v>
      </c>
      <c r="P114" s="250" t="str">
        <f t="shared" si="3"/>
        <v>True</v>
      </c>
      <c r="Q114" s="250">
        <f t="shared" si="4"/>
        <v>14.00300771</v>
      </c>
      <c r="R114" s="250">
        <f t="shared" si="15"/>
        <v>18.14731445</v>
      </c>
      <c r="S114" s="250">
        <f t="shared" si="5"/>
        <v>0.2257958432</v>
      </c>
      <c r="T114" s="250">
        <f t="shared" si="6"/>
        <v>1.005240422</v>
      </c>
      <c r="U114" s="250">
        <f t="shared" si="7"/>
        <v>33.19607049</v>
      </c>
      <c r="V114" s="368">
        <f t="shared" si="8"/>
        <v>36.15270484</v>
      </c>
      <c r="W114" s="250" t="str">
        <f t="shared" si="9"/>
        <v>False</v>
      </c>
      <c r="X114" s="269">
        <f t="shared" si="10"/>
        <v>0.5124603973</v>
      </c>
    </row>
    <row r="115" ht="12.75" customHeight="1">
      <c r="A115" s="266"/>
      <c r="I115" s="371"/>
      <c r="J115" s="371">
        <f t="shared" si="11"/>
        <v>70</v>
      </c>
      <c r="K115" s="250">
        <f t="shared" si="12"/>
        <v>4.492607058</v>
      </c>
      <c r="L115" s="250">
        <f t="shared" si="13"/>
        <v>139.5120753</v>
      </c>
      <c r="M115" s="250">
        <f t="shared" si="14"/>
        <v>120.229881</v>
      </c>
      <c r="N115" s="250">
        <f t="shared" si="1"/>
        <v>15.00714763</v>
      </c>
      <c r="O115" s="250">
        <f t="shared" si="2"/>
        <v>14.09413465</v>
      </c>
      <c r="P115" s="250" t="str">
        <f t="shared" si="3"/>
        <v>True</v>
      </c>
      <c r="Q115" s="250">
        <f t="shared" si="4"/>
        <v>14.09413465</v>
      </c>
      <c r="R115" s="250">
        <f t="shared" si="15"/>
        <v>18.51554483</v>
      </c>
      <c r="S115" s="250">
        <f t="shared" si="5"/>
        <v>0.2283825583</v>
      </c>
      <c r="T115" s="250">
        <f t="shared" si="6"/>
        <v>1.01538796</v>
      </c>
      <c r="U115" s="250">
        <f t="shared" si="7"/>
        <v>33.86965785</v>
      </c>
      <c r="V115" s="368">
        <f t="shared" si="8"/>
        <v>36.42830419</v>
      </c>
      <c r="W115" s="250" t="str">
        <f t="shared" si="9"/>
        <v>False</v>
      </c>
      <c r="X115" s="269">
        <f t="shared" si="10"/>
        <v>0.5187315825</v>
      </c>
    </row>
    <row r="116" ht="12.75" customHeight="1">
      <c r="A116" s="266"/>
      <c r="J116" s="250">
        <f t="shared" si="11"/>
        <v>71</v>
      </c>
      <c r="K116" s="250">
        <f t="shared" si="12"/>
        <v>4.541815953</v>
      </c>
      <c r="L116" s="250">
        <f t="shared" si="13"/>
        <v>143.2872418</v>
      </c>
      <c r="M116" s="250">
        <f t="shared" si="14"/>
        <v>123.6259991</v>
      </c>
      <c r="N116" s="250">
        <f t="shared" si="1"/>
        <v>15.14667845</v>
      </c>
      <c r="O116" s="250">
        <f t="shared" si="2"/>
        <v>14.18375059</v>
      </c>
      <c r="P116" s="250" t="str">
        <f t="shared" si="3"/>
        <v>True</v>
      </c>
      <c r="Q116" s="250">
        <f t="shared" si="4"/>
        <v>14.18375059</v>
      </c>
      <c r="R116" s="250">
        <f t="shared" si="15"/>
        <v>18.88495567</v>
      </c>
      <c r="S116" s="250">
        <f t="shared" si="5"/>
        <v>0.230955281</v>
      </c>
      <c r="T116" s="250">
        <f t="shared" si="6"/>
        <v>1.025467135</v>
      </c>
      <c r="U116" s="250">
        <f t="shared" si="7"/>
        <v>34.54540459</v>
      </c>
      <c r="V116" s="368">
        <f t="shared" si="8"/>
        <v>36.70138265</v>
      </c>
      <c r="W116" s="250" t="str">
        <f t="shared" si="9"/>
        <v>False</v>
      </c>
      <c r="X116" s="269">
        <f t="shared" si="10"/>
        <v>0.5249718484</v>
      </c>
    </row>
    <row r="117" ht="12.75" customHeight="1">
      <c r="A117" s="270"/>
      <c r="B117" s="371"/>
      <c r="C117" s="371"/>
      <c r="D117" s="371"/>
      <c r="E117" s="371"/>
      <c r="F117" s="371"/>
      <c r="G117" s="371"/>
      <c r="H117" s="371"/>
      <c r="J117" s="250">
        <f t="shared" si="11"/>
        <v>72</v>
      </c>
      <c r="K117" s="250">
        <f t="shared" si="12"/>
        <v>4.590734538</v>
      </c>
      <c r="L117" s="250">
        <f t="shared" si="13"/>
        <v>147.1016893</v>
      </c>
      <c r="M117" s="250">
        <f t="shared" si="14"/>
        <v>127.0602995</v>
      </c>
      <c r="N117" s="250">
        <f t="shared" si="1"/>
        <v>15.28519887</v>
      </c>
      <c r="O117" s="250">
        <f t="shared" si="2"/>
        <v>14.27190469</v>
      </c>
      <c r="P117" s="250" t="str">
        <f t="shared" si="3"/>
        <v>True</v>
      </c>
      <c r="Q117" s="250">
        <f t="shared" si="4"/>
        <v>14.27190469</v>
      </c>
      <c r="R117" s="250">
        <f t="shared" si="15"/>
        <v>19.2555307</v>
      </c>
      <c r="S117" s="250">
        <f t="shared" si="5"/>
        <v>0.2335143112</v>
      </c>
      <c r="T117" s="250">
        <f t="shared" si="6"/>
        <v>1.035479506</v>
      </c>
      <c r="U117" s="250">
        <f t="shared" si="7"/>
        <v>35.2232809</v>
      </c>
      <c r="V117" s="368">
        <f t="shared" si="8"/>
        <v>36.97200375</v>
      </c>
      <c r="W117" s="250" t="str">
        <f t="shared" si="9"/>
        <v>False</v>
      </c>
      <c r="X117" s="269">
        <f t="shared" si="10"/>
        <v>0.5311818504</v>
      </c>
    </row>
    <row r="118" ht="12.75" customHeight="1">
      <c r="A118" s="266"/>
      <c r="J118" s="250">
        <f t="shared" si="11"/>
        <v>73</v>
      </c>
      <c r="K118" s="250">
        <f t="shared" si="12"/>
        <v>4.639369183</v>
      </c>
      <c r="L118" s="250">
        <f t="shared" si="13"/>
        <v>150.9551994</v>
      </c>
      <c r="M118" s="250">
        <f t="shared" si="14"/>
        <v>130.5325782</v>
      </c>
      <c r="N118" s="250">
        <f t="shared" si="1"/>
        <v>15.42273217</v>
      </c>
      <c r="O118" s="250">
        <f t="shared" si="2"/>
        <v>14.35864374</v>
      </c>
      <c r="P118" s="250" t="str">
        <f t="shared" si="3"/>
        <v>True</v>
      </c>
      <c r="Q118" s="250">
        <f t="shared" si="4"/>
        <v>14.35864374</v>
      </c>
      <c r="R118" s="250">
        <f t="shared" si="15"/>
        <v>19.62725409</v>
      </c>
      <c r="S118" s="250">
        <f t="shared" si="5"/>
        <v>0.2360599378</v>
      </c>
      <c r="T118" s="250">
        <f t="shared" si="6"/>
        <v>1.04542657</v>
      </c>
      <c r="U118" s="250">
        <f t="shared" si="7"/>
        <v>35.90325788</v>
      </c>
      <c r="V118" s="368">
        <f t="shared" si="8"/>
        <v>37.24022844</v>
      </c>
      <c r="W118" s="250" t="str">
        <f t="shared" si="9"/>
        <v>False</v>
      </c>
      <c r="X118" s="269">
        <f t="shared" si="10"/>
        <v>0.53736222</v>
      </c>
    </row>
    <row r="119" ht="12.75" customHeight="1">
      <c r="A119" s="266"/>
      <c r="J119" s="250">
        <f t="shared" si="11"/>
        <v>74</v>
      </c>
      <c r="K119" s="250">
        <f t="shared" si="12"/>
        <v>4.68772602</v>
      </c>
      <c r="L119" s="250">
        <f t="shared" si="13"/>
        <v>154.8475583</v>
      </c>
      <c r="M119" s="250">
        <f t="shared" si="14"/>
        <v>134.0426356</v>
      </c>
      <c r="N119" s="250">
        <f t="shared" si="1"/>
        <v>15.55930076</v>
      </c>
      <c r="O119" s="250">
        <f t="shared" si="2"/>
        <v>14.44401235</v>
      </c>
      <c r="P119" s="250" t="str">
        <f t="shared" si="3"/>
        <v>True</v>
      </c>
      <c r="Q119" s="250">
        <f t="shared" si="4"/>
        <v>14.44401235</v>
      </c>
      <c r="R119" s="250">
        <f t="shared" si="15"/>
        <v>20.00011052</v>
      </c>
      <c r="S119" s="250">
        <f t="shared" si="5"/>
        <v>0.2385924395</v>
      </c>
      <c r="T119" s="250">
        <f t="shared" si="6"/>
        <v>1.055309771</v>
      </c>
      <c r="U119" s="250">
        <f t="shared" si="7"/>
        <v>36.58530747</v>
      </c>
      <c r="V119" s="368">
        <f t="shared" si="8"/>
        <v>37.50611524</v>
      </c>
      <c r="W119" s="250" t="str">
        <f t="shared" si="9"/>
        <v>False</v>
      </c>
      <c r="X119" s="269">
        <f t="shared" si="10"/>
        <v>0.5435135657</v>
      </c>
    </row>
    <row r="120" ht="12.75" customHeight="1">
      <c r="A120" s="266"/>
      <c r="I120" s="371"/>
      <c r="J120" s="371">
        <f t="shared" si="11"/>
        <v>75</v>
      </c>
      <c r="K120" s="250">
        <f t="shared" si="12"/>
        <v>4.735810956</v>
      </c>
      <c r="L120" s="250">
        <f t="shared" si="13"/>
        <v>158.7785571</v>
      </c>
      <c r="M120" s="250">
        <f t="shared" si="14"/>
        <v>137.590276</v>
      </c>
      <c r="N120" s="250">
        <f t="shared" si="1"/>
        <v>15.69492619</v>
      </c>
      <c r="O120" s="250">
        <f t="shared" si="2"/>
        <v>14.52805302</v>
      </c>
      <c r="P120" s="250" t="str">
        <f t="shared" si="3"/>
        <v>True</v>
      </c>
      <c r="Q120" s="250">
        <f t="shared" si="4"/>
        <v>14.52805302</v>
      </c>
      <c r="R120" s="250">
        <f t="shared" si="15"/>
        <v>20.37408511</v>
      </c>
      <c r="S120" s="250">
        <f t="shared" si="5"/>
        <v>0.2411120846</v>
      </c>
      <c r="T120" s="250">
        <f t="shared" si="6"/>
        <v>1.065130496</v>
      </c>
      <c r="U120" s="250">
        <f t="shared" si="7"/>
        <v>37.26940245</v>
      </c>
      <c r="V120" s="368">
        <f t="shared" si="8"/>
        <v>37.76972035</v>
      </c>
      <c r="W120" s="250" t="str">
        <f t="shared" si="9"/>
        <v>False</v>
      </c>
      <c r="X120" s="269">
        <f t="shared" si="10"/>
        <v>0.5496364742</v>
      </c>
    </row>
    <row r="121" ht="12.75" customHeight="1">
      <c r="A121" s="266"/>
      <c r="J121" s="250">
        <f t="shared" si="11"/>
        <v>76</v>
      </c>
      <c r="K121" s="250">
        <f t="shared" si="12"/>
        <v>4.783629683</v>
      </c>
      <c r="L121" s="250">
        <f t="shared" si="13"/>
        <v>162.7479908</v>
      </c>
      <c r="M121" s="250">
        <f t="shared" si="14"/>
        <v>141.1753079</v>
      </c>
      <c r="N121" s="250">
        <f t="shared" si="1"/>
        <v>15.82962921</v>
      </c>
      <c r="O121" s="250">
        <f t="shared" si="2"/>
        <v>14.61080635</v>
      </c>
      <c r="P121" s="250" t="str">
        <f t="shared" si="3"/>
        <v>True</v>
      </c>
      <c r="Q121" s="250">
        <f t="shared" si="4"/>
        <v>14.61080635</v>
      </c>
      <c r="R121" s="250">
        <f t="shared" si="15"/>
        <v>20.74916338</v>
      </c>
      <c r="S121" s="250">
        <f t="shared" si="5"/>
        <v>0.2436191323</v>
      </c>
      <c r="T121" s="250">
        <f t="shared" si="6"/>
        <v>1.074890084</v>
      </c>
      <c r="U121" s="250">
        <f t="shared" si="7"/>
        <v>37.95551636</v>
      </c>
      <c r="V121" s="368">
        <f t="shared" si="8"/>
        <v>38.03109778</v>
      </c>
      <c r="W121" s="250" t="str">
        <f t="shared" si="9"/>
        <v>False</v>
      </c>
      <c r="X121" s="269">
        <f t="shared" si="10"/>
        <v>0.5557315116</v>
      </c>
    </row>
    <row r="122" ht="12.75" customHeight="1">
      <c r="A122" s="270"/>
      <c r="B122" s="371"/>
      <c r="C122" s="371"/>
      <c r="D122" s="371"/>
      <c r="E122" s="371"/>
      <c r="F122" s="371"/>
      <c r="G122" s="371"/>
      <c r="H122" s="371"/>
      <c r="J122" s="250">
        <f t="shared" si="11"/>
        <v>77</v>
      </c>
      <c r="K122" s="250">
        <f t="shared" si="12"/>
        <v>4.831187689</v>
      </c>
      <c r="L122" s="250">
        <f t="shared" si="13"/>
        <v>166.7556589</v>
      </c>
      <c r="M122" s="250">
        <f t="shared" si="14"/>
        <v>144.7975435</v>
      </c>
      <c r="N122" s="250">
        <f t="shared" si="1"/>
        <v>15.96342981</v>
      </c>
      <c r="O122" s="250">
        <f t="shared" si="2"/>
        <v>14.69231107</v>
      </c>
      <c r="P122" s="250" t="str">
        <f t="shared" si="3"/>
        <v>True</v>
      </c>
      <c r="Q122" s="250">
        <f t="shared" si="4"/>
        <v>14.69231107</v>
      </c>
      <c r="R122" s="250">
        <f t="shared" si="15"/>
        <v>21.12533129</v>
      </c>
      <c r="S122" s="250">
        <f t="shared" si="5"/>
        <v>0.2461138325</v>
      </c>
      <c r="T122" s="250">
        <f t="shared" si="6"/>
        <v>1.084589824</v>
      </c>
      <c r="U122" s="250">
        <f t="shared" si="7"/>
        <v>38.64362349</v>
      </c>
      <c r="V122" s="368">
        <f t="shared" si="8"/>
        <v>38.29029951</v>
      </c>
      <c r="W122" s="250" t="str">
        <f t="shared" si="9"/>
        <v>False</v>
      </c>
      <c r="X122" s="269">
        <f t="shared" si="10"/>
        <v>0.5617992243</v>
      </c>
    </row>
    <row r="123" ht="12.75" customHeight="1">
      <c r="A123" s="266"/>
      <c r="J123" s="250">
        <f t="shared" si="11"/>
        <v>78</v>
      </c>
      <c r="K123" s="250">
        <f t="shared" si="12"/>
        <v>4.878490271</v>
      </c>
      <c r="L123" s="250">
        <f t="shared" si="13"/>
        <v>170.8013651</v>
      </c>
      <c r="M123" s="250">
        <f t="shared" si="14"/>
        <v>148.456799</v>
      </c>
      <c r="N123" s="250">
        <f t="shared" si="1"/>
        <v>16.09634726</v>
      </c>
      <c r="O123" s="250">
        <f t="shared" si="2"/>
        <v>14.77260421</v>
      </c>
      <c r="P123" s="250" t="str">
        <f t="shared" si="3"/>
        <v>True</v>
      </c>
      <c r="Q123" s="250">
        <f t="shared" si="4"/>
        <v>14.77260421</v>
      </c>
      <c r="R123" s="250">
        <f t="shared" si="15"/>
        <v>21.50257518</v>
      </c>
      <c r="S123" s="250">
        <f t="shared" si="5"/>
        <v>0.2485964267</v>
      </c>
      <c r="T123" s="250">
        <f t="shared" si="6"/>
        <v>1.094230961</v>
      </c>
      <c r="U123" s="250">
        <f t="shared" si="7"/>
        <v>39.33369886</v>
      </c>
      <c r="V123" s="368">
        <f t="shared" si="8"/>
        <v>38.5473755</v>
      </c>
      <c r="W123" s="250" t="str">
        <f t="shared" si="9"/>
        <v>False</v>
      </c>
      <c r="X123" s="269">
        <f t="shared" si="10"/>
        <v>0.5678401403</v>
      </c>
    </row>
    <row r="124" ht="12.75" customHeight="1">
      <c r="A124" s="266"/>
      <c r="J124" s="250">
        <f t="shared" si="11"/>
        <v>79</v>
      </c>
      <c r="K124" s="250">
        <f t="shared" si="12"/>
        <v>4.92554254</v>
      </c>
      <c r="L124" s="250">
        <f t="shared" si="13"/>
        <v>174.8849167</v>
      </c>
      <c r="M124" s="250">
        <f t="shared" si="14"/>
        <v>152.1528939</v>
      </c>
      <c r="N124" s="250">
        <f t="shared" si="1"/>
        <v>16.22840016</v>
      </c>
      <c r="O124" s="250">
        <f t="shared" si="2"/>
        <v>14.85172118</v>
      </c>
      <c r="P124" s="250" t="str">
        <f t="shared" si="3"/>
        <v>True</v>
      </c>
      <c r="Q124" s="250">
        <f t="shared" si="4"/>
        <v>14.85172118</v>
      </c>
      <c r="R124" s="250">
        <f t="shared" si="15"/>
        <v>21.88088176</v>
      </c>
      <c r="S124" s="250">
        <f t="shared" si="5"/>
        <v>0.2510671484</v>
      </c>
      <c r="T124" s="250">
        <f t="shared" si="6"/>
        <v>1.103814694</v>
      </c>
      <c r="U124" s="250">
        <f t="shared" si="7"/>
        <v>40.02571815</v>
      </c>
      <c r="V124" s="368">
        <f t="shared" si="8"/>
        <v>38.80237391</v>
      </c>
      <c r="W124" s="250" t="str">
        <f t="shared" si="9"/>
        <v>False</v>
      </c>
      <c r="X124" s="269">
        <f t="shared" si="10"/>
        <v>0.5738547695</v>
      </c>
    </row>
    <row r="125" ht="12.75" customHeight="1">
      <c r="A125" s="266"/>
      <c r="I125" s="371"/>
      <c r="J125" s="371">
        <f t="shared" si="11"/>
        <v>80</v>
      </c>
      <c r="K125" s="250">
        <f t="shared" si="12"/>
        <v>4.972349434</v>
      </c>
      <c r="L125" s="250">
        <f t="shared" si="13"/>
        <v>179.006125</v>
      </c>
      <c r="M125" s="250">
        <f t="shared" si="14"/>
        <v>155.8856513</v>
      </c>
      <c r="N125" s="250">
        <f t="shared" si="1"/>
        <v>16.35960643</v>
      </c>
      <c r="O125" s="250">
        <f t="shared" si="2"/>
        <v>14.92969587</v>
      </c>
      <c r="P125" s="250" t="str">
        <f t="shared" si="3"/>
        <v>True</v>
      </c>
      <c r="Q125" s="250">
        <f t="shared" si="4"/>
        <v>14.92969587</v>
      </c>
      <c r="R125" s="250">
        <f t="shared" si="15"/>
        <v>22.2602381</v>
      </c>
      <c r="S125" s="250">
        <f t="shared" si="5"/>
        <v>0.2535262232</v>
      </c>
      <c r="T125" s="250">
        <f t="shared" si="6"/>
        <v>1.113342182</v>
      </c>
      <c r="U125" s="250">
        <f t="shared" si="7"/>
        <v>40.71965773</v>
      </c>
      <c r="V125" s="368">
        <f t="shared" si="8"/>
        <v>39.0553411</v>
      </c>
      <c r="W125" s="250" t="str">
        <f t="shared" si="9"/>
        <v>False</v>
      </c>
      <c r="X125" s="269">
        <f t="shared" si="10"/>
        <v>0.5798436052</v>
      </c>
    </row>
    <row r="126" ht="12.75" customHeight="1">
      <c r="A126" s="266"/>
      <c r="J126" s="250">
        <f t="shared" si="11"/>
        <v>81</v>
      </c>
      <c r="K126" s="250">
        <f t="shared" si="12"/>
        <v>5.018915723</v>
      </c>
      <c r="L126" s="250">
        <f t="shared" si="13"/>
        <v>183.1648051</v>
      </c>
      <c r="M126" s="250">
        <f t="shared" si="14"/>
        <v>159.6548977</v>
      </c>
      <c r="N126" s="250">
        <f t="shared" si="1"/>
        <v>16.4899834</v>
      </c>
      <c r="O126" s="250">
        <f t="shared" si="2"/>
        <v>15.00656069</v>
      </c>
      <c r="P126" s="250" t="str">
        <f t="shared" si="3"/>
        <v>True</v>
      </c>
      <c r="Q126" s="250">
        <f t="shared" si="4"/>
        <v>15.00656069</v>
      </c>
      <c r="R126" s="250">
        <f t="shared" si="15"/>
        <v>22.64063161</v>
      </c>
      <c r="S126" s="250">
        <f t="shared" si="5"/>
        <v>0.2559738691</v>
      </c>
      <c r="T126" s="250">
        <f t="shared" si="6"/>
        <v>1.122814547</v>
      </c>
      <c r="U126" s="250">
        <f t="shared" si="7"/>
        <v>41.41549458</v>
      </c>
      <c r="V126" s="368">
        <f t="shared" si="8"/>
        <v>39.30632178</v>
      </c>
      <c r="W126" s="250" t="str">
        <f t="shared" si="9"/>
        <v>False</v>
      </c>
      <c r="X126" s="269">
        <f t="shared" si="10"/>
        <v>0.5858071242</v>
      </c>
    </row>
    <row r="127" ht="12.75" customHeight="1">
      <c r="A127" s="270"/>
      <c r="B127" s="371"/>
      <c r="C127" s="371"/>
      <c r="D127" s="371"/>
      <c r="E127" s="371"/>
      <c r="F127" s="371"/>
      <c r="G127" s="371"/>
      <c r="H127" s="371"/>
      <c r="J127" s="250">
        <f t="shared" si="11"/>
        <v>82</v>
      </c>
      <c r="K127" s="250">
        <f t="shared" si="12"/>
        <v>5.065246021</v>
      </c>
      <c r="L127" s="250">
        <f t="shared" si="13"/>
        <v>187.3607754</v>
      </c>
      <c r="M127" s="250">
        <f t="shared" si="14"/>
        <v>163.460463</v>
      </c>
      <c r="N127" s="250">
        <f t="shared" si="1"/>
        <v>16.61954778</v>
      </c>
      <c r="O127" s="250">
        <f t="shared" si="2"/>
        <v>15.08234675</v>
      </c>
      <c r="P127" s="250" t="str">
        <f t="shared" si="3"/>
        <v>True</v>
      </c>
      <c r="Q127" s="250">
        <f t="shared" si="4"/>
        <v>15.08234675</v>
      </c>
      <c r="R127" s="250">
        <f t="shared" si="15"/>
        <v>23.02205005</v>
      </c>
      <c r="S127" s="250">
        <f t="shared" si="5"/>
        <v>0.2584102975</v>
      </c>
      <c r="T127" s="250">
        <f t="shared" si="6"/>
        <v>1.132232869</v>
      </c>
      <c r="U127" s="250">
        <f t="shared" si="7"/>
        <v>42.11320626</v>
      </c>
      <c r="V127" s="368">
        <f t="shared" si="8"/>
        <v>39.55535905</v>
      </c>
      <c r="W127" s="250" t="str">
        <f t="shared" si="9"/>
        <v>False</v>
      </c>
      <c r="X127" s="269">
        <f t="shared" si="10"/>
        <v>0.5917457883</v>
      </c>
    </row>
    <row r="128" ht="12.75" customHeight="1">
      <c r="A128" s="266"/>
      <c r="J128" s="250">
        <f t="shared" si="11"/>
        <v>83</v>
      </c>
      <c r="K128" s="250">
        <f t="shared" si="12"/>
        <v>5.111344789</v>
      </c>
      <c r="L128" s="250">
        <f t="shared" si="13"/>
        <v>191.5938578</v>
      </c>
      <c r="M128" s="250">
        <f t="shared" si="14"/>
        <v>167.3021798</v>
      </c>
      <c r="N128" s="250">
        <f t="shared" si="1"/>
        <v>16.74831576</v>
      </c>
      <c r="O128" s="250">
        <f t="shared" si="2"/>
        <v>15.15708382</v>
      </c>
      <c r="P128" s="250" t="str">
        <f t="shared" si="3"/>
        <v>True</v>
      </c>
      <c r="Q128" s="250">
        <f t="shared" si="4"/>
        <v>15.15708382</v>
      </c>
      <c r="R128" s="250">
        <f t="shared" si="15"/>
        <v>23.40448148</v>
      </c>
      <c r="S128" s="250">
        <f t="shared" si="5"/>
        <v>0.2608357127</v>
      </c>
      <c r="T128" s="250">
        <f t="shared" si="6"/>
        <v>1.141598195</v>
      </c>
      <c r="U128" s="250">
        <f t="shared" si="7"/>
        <v>42.81277096</v>
      </c>
      <c r="V128" s="368">
        <f t="shared" si="8"/>
        <v>39.80249451</v>
      </c>
      <c r="W128" s="250" t="str">
        <f t="shared" si="9"/>
        <v>False</v>
      </c>
      <c r="X128" s="269">
        <f t="shared" si="10"/>
        <v>0.5976600444</v>
      </c>
    </row>
    <row r="129" ht="12.75" customHeight="1">
      <c r="A129" s="266"/>
      <c r="J129" s="250">
        <f t="shared" si="11"/>
        <v>84</v>
      </c>
      <c r="K129" s="250">
        <f t="shared" si="12"/>
        <v>5.157216344</v>
      </c>
      <c r="L129" s="250">
        <f t="shared" si="13"/>
        <v>195.8638776</v>
      </c>
      <c r="M129" s="250">
        <f t="shared" si="14"/>
        <v>171.1798842</v>
      </c>
      <c r="N129" s="250">
        <f t="shared" si="1"/>
        <v>16.87630294</v>
      </c>
      <c r="O129" s="250">
        <f t="shared" si="2"/>
        <v>15.23080048</v>
      </c>
      <c r="P129" s="250" t="str">
        <f t="shared" si="3"/>
        <v>True</v>
      </c>
      <c r="Q129" s="250">
        <f t="shared" si="4"/>
        <v>15.23080048</v>
      </c>
      <c r="R129" s="250">
        <f t="shared" si="15"/>
        <v>23.78791425</v>
      </c>
      <c r="S129" s="250">
        <f t="shared" si="5"/>
        <v>0.2632503128</v>
      </c>
      <c r="T129" s="250">
        <f t="shared" si="6"/>
        <v>1.150911537</v>
      </c>
      <c r="U129" s="250">
        <f t="shared" si="7"/>
        <v>43.51416739</v>
      </c>
      <c r="V129" s="368">
        <f t="shared" si="8"/>
        <v>40.04776829</v>
      </c>
      <c r="W129" s="250" t="str">
        <f t="shared" si="9"/>
        <v>False</v>
      </c>
      <c r="X129" s="269">
        <f t="shared" si="10"/>
        <v>0.6035503254</v>
      </c>
    </row>
    <row r="130" ht="12.75" customHeight="1">
      <c r="A130" s="266"/>
      <c r="I130" s="371"/>
      <c r="J130" s="371">
        <f t="shared" si="11"/>
        <v>85</v>
      </c>
      <c r="K130" s="250">
        <f t="shared" si="12"/>
        <v>5.202864866</v>
      </c>
      <c r="L130" s="250">
        <f t="shared" si="13"/>
        <v>200.1706633</v>
      </c>
      <c r="M130" s="250">
        <f t="shared" si="14"/>
        <v>175.093415</v>
      </c>
      <c r="N130" s="250">
        <f t="shared" si="1"/>
        <v>17.00352447</v>
      </c>
      <c r="O130" s="250">
        <f t="shared" si="2"/>
        <v>15.30352417</v>
      </c>
      <c r="P130" s="250" t="str">
        <f t="shared" si="3"/>
        <v>True</v>
      </c>
      <c r="Q130" s="250">
        <f t="shared" si="4"/>
        <v>15.30352417</v>
      </c>
      <c r="R130" s="250">
        <f t="shared" si="15"/>
        <v>24.17233704</v>
      </c>
      <c r="S130" s="250">
        <f t="shared" si="5"/>
        <v>0.2656542895</v>
      </c>
      <c r="T130" s="250">
        <f t="shared" si="6"/>
        <v>1.160173875</v>
      </c>
      <c r="U130" s="250">
        <f t="shared" si="7"/>
        <v>44.2173748</v>
      </c>
      <c r="V130" s="368">
        <f t="shared" si="8"/>
        <v>40.2912192</v>
      </c>
      <c r="W130" s="250" t="str">
        <f t="shared" si="9"/>
        <v>False</v>
      </c>
      <c r="X130" s="269">
        <f t="shared" si="10"/>
        <v>0.6094170509</v>
      </c>
    </row>
    <row r="131" ht="12.75" customHeight="1">
      <c r="A131" s="266"/>
      <c r="J131" s="250">
        <f t="shared" si="11"/>
        <v>86</v>
      </c>
      <c r="K131" s="250">
        <f t="shared" si="12"/>
        <v>5.248294403</v>
      </c>
      <c r="L131" s="250">
        <f t="shared" si="13"/>
        <v>204.5140465</v>
      </c>
      <c r="M131" s="250">
        <f t="shared" si="14"/>
        <v>179.0426141</v>
      </c>
      <c r="N131" s="250">
        <f t="shared" si="1"/>
        <v>17.12999495</v>
      </c>
      <c r="O131" s="250">
        <f t="shared" si="2"/>
        <v>15.37528122</v>
      </c>
      <c r="P131" s="250" t="str">
        <f t="shared" si="3"/>
        <v>True</v>
      </c>
      <c r="Q131" s="250">
        <f t="shared" si="4"/>
        <v>15.37528122</v>
      </c>
      <c r="R131" s="250">
        <f t="shared" si="15"/>
        <v>24.55773878</v>
      </c>
      <c r="S131" s="250">
        <f t="shared" si="5"/>
        <v>0.268047829</v>
      </c>
      <c r="T131" s="250">
        <f t="shared" si="6"/>
        <v>1.169386159</v>
      </c>
      <c r="U131" s="250">
        <f t="shared" si="7"/>
        <v>44.92237296</v>
      </c>
      <c r="V131" s="368">
        <f t="shared" si="8"/>
        <v>40.53288468</v>
      </c>
      <c r="W131" s="250" t="str">
        <f t="shared" si="9"/>
        <v>False</v>
      </c>
      <c r="X131" s="269">
        <f t="shared" si="10"/>
        <v>0.6152606277</v>
      </c>
    </row>
    <row r="132" ht="12.75" customHeight="1">
      <c r="A132" s="270"/>
      <c r="B132" s="371"/>
      <c r="C132" s="371"/>
      <c r="D132" s="371"/>
      <c r="E132" s="371"/>
      <c r="F132" s="371"/>
      <c r="G132" s="371"/>
      <c r="H132" s="371"/>
      <c r="J132" s="250">
        <f t="shared" si="11"/>
        <v>87</v>
      </c>
      <c r="K132" s="250">
        <f t="shared" si="12"/>
        <v>5.293508878</v>
      </c>
      <c r="L132" s="250">
        <f t="shared" si="13"/>
        <v>208.8938617</v>
      </c>
      <c r="M132" s="250">
        <f t="shared" si="14"/>
        <v>183.0273258</v>
      </c>
      <c r="N132" s="250">
        <f t="shared" si="1"/>
        <v>17.25572856</v>
      </c>
      <c r="O132" s="250">
        <f t="shared" si="2"/>
        <v>15.44609693</v>
      </c>
      <c r="P132" s="250" t="str">
        <f t="shared" si="3"/>
        <v>True</v>
      </c>
      <c r="Q132" s="250">
        <f t="shared" si="4"/>
        <v>15.44609693</v>
      </c>
      <c r="R132" s="250">
        <f t="shared" si="15"/>
        <v>24.94410868</v>
      </c>
      <c r="S132" s="250">
        <f t="shared" si="5"/>
        <v>0.2704311114</v>
      </c>
      <c r="T132" s="250">
        <f t="shared" si="6"/>
        <v>1.178549306</v>
      </c>
      <c r="U132" s="250">
        <f t="shared" si="7"/>
        <v>45.62914214</v>
      </c>
      <c r="V132" s="368">
        <f t="shared" si="8"/>
        <v>40.77280098</v>
      </c>
      <c r="W132" s="250" t="str">
        <f t="shared" si="9"/>
        <v>False</v>
      </c>
      <c r="X132" s="269">
        <f t="shared" si="10"/>
        <v>0.6210814501</v>
      </c>
    </row>
    <row r="133" ht="12.75" customHeight="1">
      <c r="A133" s="266"/>
      <c r="J133" s="250">
        <f t="shared" si="11"/>
        <v>88</v>
      </c>
      <c r="K133" s="250">
        <f t="shared" si="12"/>
        <v>5.338512092</v>
      </c>
      <c r="L133" s="250">
        <f t="shared" si="13"/>
        <v>213.3099466</v>
      </c>
      <c r="M133" s="250">
        <f t="shared" si="14"/>
        <v>187.0473974</v>
      </c>
      <c r="N133" s="250">
        <f t="shared" si="1"/>
        <v>17.38073902</v>
      </c>
      <c r="O133" s="250">
        <f t="shared" si="2"/>
        <v>15.51599563</v>
      </c>
      <c r="P133" s="250" t="str">
        <f t="shared" si="3"/>
        <v>True</v>
      </c>
      <c r="Q133" s="250">
        <f t="shared" si="4"/>
        <v>15.51599563</v>
      </c>
      <c r="R133" s="250">
        <f t="shared" si="15"/>
        <v>25.33143622</v>
      </c>
      <c r="S133" s="250">
        <f t="shared" si="5"/>
        <v>0.272804312</v>
      </c>
      <c r="T133" s="250">
        <f t="shared" si="6"/>
        <v>1.187664207</v>
      </c>
      <c r="U133" s="250">
        <f t="shared" si="7"/>
        <v>46.33766307</v>
      </c>
      <c r="V133" s="368">
        <f t="shared" si="8"/>
        <v>41.01100311</v>
      </c>
      <c r="W133" s="250" t="str">
        <f t="shared" si="9"/>
        <v>False</v>
      </c>
      <c r="X133" s="269">
        <f t="shared" si="10"/>
        <v>0.6268799009</v>
      </c>
    </row>
    <row r="134" ht="12.75" customHeight="1">
      <c r="A134" s="266"/>
      <c r="J134" s="250">
        <f t="shared" si="11"/>
        <v>89</v>
      </c>
      <c r="K134" s="250">
        <f t="shared" si="12"/>
        <v>5.383307734</v>
      </c>
      <c r="L134" s="250">
        <f t="shared" si="13"/>
        <v>217.7621414</v>
      </c>
      <c r="M134" s="250">
        <f t="shared" si="14"/>
        <v>191.1026788</v>
      </c>
      <c r="N134" s="250">
        <f t="shared" si="1"/>
        <v>17.50503962</v>
      </c>
      <c r="O134" s="250">
        <f t="shared" si="2"/>
        <v>15.58500071</v>
      </c>
      <c r="P134" s="250" t="str">
        <f t="shared" si="3"/>
        <v>True</v>
      </c>
      <c r="Q134" s="250">
        <f t="shared" si="4"/>
        <v>15.58500071</v>
      </c>
      <c r="R134" s="250">
        <f t="shared" si="15"/>
        <v>25.71971111</v>
      </c>
      <c r="S134" s="250">
        <f t="shared" si="5"/>
        <v>0.2751676003</v>
      </c>
      <c r="T134" s="250">
        <f t="shared" si="6"/>
        <v>1.196731726</v>
      </c>
      <c r="U134" s="250">
        <f t="shared" si="7"/>
        <v>47.04791697</v>
      </c>
      <c r="V134" s="368">
        <f t="shared" si="8"/>
        <v>41.24752498</v>
      </c>
      <c r="W134" s="250" t="str">
        <f t="shared" si="9"/>
        <v>False</v>
      </c>
      <c r="X134" s="269">
        <f t="shared" si="10"/>
        <v>0.6326563517</v>
      </c>
    </row>
    <row r="135" ht="12.75" customHeight="1">
      <c r="A135" s="266"/>
      <c r="I135" s="371"/>
      <c r="J135" s="371">
        <f t="shared" si="11"/>
        <v>90</v>
      </c>
      <c r="K135" s="250">
        <f t="shared" si="12"/>
        <v>5.42789938</v>
      </c>
      <c r="L135" s="250">
        <f t="shared" si="13"/>
        <v>222.2502893</v>
      </c>
      <c r="M135" s="250">
        <f t="shared" si="14"/>
        <v>195.1930223</v>
      </c>
      <c r="N135" s="250">
        <f t="shared" si="1"/>
        <v>17.62864324</v>
      </c>
      <c r="O135" s="250">
        <f t="shared" si="2"/>
        <v>15.65313469</v>
      </c>
      <c r="P135" s="250" t="str">
        <f t="shared" si="3"/>
        <v>True</v>
      </c>
      <c r="Q135" s="250">
        <f t="shared" si="4"/>
        <v>15.65313469</v>
      </c>
      <c r="R135" s="250">
        <f t="shared" si="15"/>
        <v>26.10892333</v>
      </c>
      <c r="S135" s="250">
        <f t="shared" si="5"/>
        <v>0.2775211414</v>
      </c>
      <c r="T135" s="250">
        <f t="shared" si="6"/>
        <v>1.205752699</v>
      </c>
      <c r="U135" s="250">
        <f t="shared" si="7"/>
        <v>47.75988546</v>
      </c>
      <c r="V135" s="368">
        <f t="shared" si="8"/>
        <v>41.48239939</v>
      </c>
      <c r="W135" s="250" t="str">
        <f t="shared" si="9"/>
        <v>False</v>
      </c>
      <c r="X135" s="269">
        <f t="shared" si="10"/>
        <v>0.6384111631</v>
      </c>
    </row>
    <row r="136" ht="12.75" customHeight="1">
      <c r="A136" s="266"/>
      <c r="J136" s="250">
        <f t="shared" si="11"/>
        <v>91</v>
      </c>
      <c r="K136" s="250">
        <f t="shared" si="12"/>
        <v>5.472290503</v>
      </c>
      <c r="L136" s="250">
        <f t="shared" si="13"/>
        <v>226.7742361</v>
      </c>
      <c r="M136" s="250">
        <f t="shared" si="14"/>
        <v>199.3182826</v>
      </c>
      <c r="N136" s="250">
        <f t="shared" si="1"/>
        <v>17.75156239</v>
      </c>
      <c r="O136" s="250">
        <f t="shared" si="2"/>
        <v>15.72041925</v>
      </c>
      <c r="P136" s="250" t="str">
        <f t="shared" si="3"/>
        <v>True</v>
      </c>
      <c r="Q136" s="250">
        <f t="shared" si="4"/>
        <v>15.72041925</v>
      </c>
      <c r="R136" s="250">
        <f t="shared" si="15"/>
        <v>26.49906306</v>
      </c>
      <c r="S136" s="250">
        <f t="shared" si="5"/>
        <v>0.2798650953</v>
      </c>
      <c r="T136" s="250">
        <f t="shared" si="6"/>
        <v>1.21472794</v>
      </c>
      <c r="U136" s="250">
        <f t="shared" si="7"/>
        <v>48.47355061</v>
      </c>
      <c r="V136" s="368">
        <f t="shared" si="8"/>
        <v>41.71565812</v>
      </c>
      <c r="W136" s="250" t="str">
        <f t="shared" si="9"/>
        <v>False</v>
      </c>
      <c r="X136" s="269">
        <f t="shared" si="10"/>
        <v>0.6441446856</v>
      </c>
    </row>
    <row r="137" ht="12.75" customHeight="1">
      <c r="A137" s="270"/>
      <c r="B137" s="371"/>
      <c r="C137" s="371"/>
      <c r="D137" s="371"/>
      <c r="E137" s="371"/>
      <c r="F137" s="371"/>
      <c r="G137" s="371"/>
      <c r="H137" s="371"/>
      <c r="J137" s="250">
        <f t="shared" si="11"/>
        <v>92</v>
      </c>
      <c r="K137" s="250">
        <f t="shared" si="12"/>
        <v>5.516484472</v>
      </c>
      <c r="L137" s="250">
        <f t="shared" si="13"/>
        <v>231.3338301</v>
      </c>
      <c r="M137" s="250">
        <f t="shared" si="14"/>
        <v>203.478317</v>
      </c>
      <c r="N137" s="250">
        <f t="shared" si="1"/>
        <v>17.87380917</v>
      </c>
      <c r="O137" s="250">
        <f t="shared" si="2"/>
        <v>15.78687525</v>
      </c>
      <c r="P137" s="250" t="str">
        <f t="shared" si="3"/>
        <v>True</v>
      </c>
      <c r="Q137" s="250">
        <f t="shared" si="4"/>
        <v>15.78687525</v>
      </c>
      <c r="R137" s="250">
        <f t="shared" si="15"/>
        <v>26.89012073</v>
      </c>
      <c r="S137" s="250">
        <f t="shared" si="5"/>
        <v>0.2821996178</v>
      </c>
      <c r="T137" s="250">
        <f t="shared" si="6"/>
        <v>1.223658235</v>
      </c>
      <c r="U137" s="250">
        <f t="shared" si="7"/>
        <v>49.18889492</v>
      </c>
      <c r="V137" s="368">
        <f t="shared" si="8"/>
        <v>41.94733193</v>
      </c>
      <c r="W137" s="250" t="str">
        <f t="shared" si="9"/>
        <v>False</v>
      </c>
      <c r="X137" s="269">
        <f t="shared" si="10"/>
        <v>0.6498572596</v>
      </c>
    </row>
    <row r="138" ht="12.75" customHeight="1">
      <c r="A138" s="266"/>
      <c r="J138" s="250">
        <f t="shared" si="11"/>
        <v>93</v>
      </c>
      <c r="K138" s="250">
        <f t="shared" si="12"/>
        <v>5.560484561</v>
      </c>
      <c r="L138" s="250">
        <f t="shared" si="13"/>
        <v>235.9289222</v>
      </c>
      <c r="M138" s="250">
        <f t="shared" si="14"/>
        <v>207.6729849</v>
      </c>
      <c r="N138" s="250">
        <f t="shared" si="1"/>
        <v>17.99539537</v>
      </c>
      <c r="O138" s="250">
        <f t="shared" si="2"/>
        <v>15.85252281</v>
      </c>
      <c r="P138" s="250" t="str">
        <f t="shared" si="3"/>
        <v>True</v>
      </c>
      <c r="Q138" s="250">
        <f t="shared" si="4"/>
        <v>15.85252281</v>
      </c>
      <c r="R138" s="250">
        <f t="shared" si="15"/>
        <v>27.28208698</v>
      </c>
      <c r="S138" s="250">
        <f t="shared" si="5"/>
        <v>0.2845248599</v>
      </c>
      <c r="T138" s="250">
        <f t="shared" si="6"/>
        <v>1.232544352</v>
      </c>
      <c r="U138" s="250">
        <f t="shared" si="7"/>
        <v>49.90590124</v>
      </c>
      <c r="V138" s="368">
        <f t="shared" si="8"/>
        <v>42.17745067</v>
      </c>
      <c r="W138" s="250" t="str">
        <f t="shared" si="9"/>
        <v>False</v>
      </c>
      <c r="X138" s="269">
        <f t="shared" si="10"/>
        <v>0.6555492161</v>
      </c>
    </row>
    <row r="139" ht="12.75" customHeight="1">
      <c r="A139" s="266"/>
      <c r="J139" s="250">
        <f t="shared" si="11"/>
        <v>94</v>
      </c>
      <c r="K139" s="250">
        <f t="shared" si="12"/>
        <v>5.60429395</v>
      </c>
      <c r="L139" s="250">
        <f t="shared" si="13"/>
        <v>240.5593659</v>
      </c>
      <c r="M139" s="250">
        <f t="shared" si="14"/>
        <v>211.9021483</v>
      </c>
      <c r="N139" s="250">
        <f t="shared" si="1"/>
        <v>18.11633238</v>
      </c>
      <c r="O139" s="250">
        <f t="shared" si="2"/>
        <v>15.91738134</v>
      </c>
      <c r="P139" s="250" t="str">
        <f t="shared" si="3"/>
        <v>True</v>
      </c>
      <c r="Q139" s="250">
        <f t="shared" si="4"/>
        <v>15.91738134</v>
      </c>
      <c r="R139" s="250">
        <f t="shared" si="15"/>
        <v>27.67495265</v>
      </c>
      <c r="S139" s="250">
        <f t="shared" si="5"/>
        <v>0.2868409688</v>
      </c>
      <c r="T139" s="250">
        <f t="shared" si="6"/>
        <v>1.241387033</v>
      </c>
      <c r="U139" s="250">
        <f t="shared" si="7"/>
        <v>50.62455284</v>
      </c>
      <c r="V139" s="368">
        <f t="shared" si="8"/>
        <v>42.40604323</v>
      </c>
      <c r="W139" s="250" t="str">
        <f t="shared" si="9"/>
        <v>False</v>
      </c>
      <c r="X139" s="269">
        <f t="shared" si="10"/>
        <v>0.6612208769</v>
      </c>
    </row>
    <row r="140" ht="12.75" customHeight="1">
      <c r="A140" s="266"/>
      <c r="I140" s="371"/>
      <c r="J140" s="371">
        <f t="shared" si="11"/>
        <v>95</v>
      </c>
      <c r="K140" s="250">
        <f t="shared" si="12"/>
        <v>5.647915732</v>
      </c>
      <c r="L140" s="250">
        <f t="shared" si="13"/>
        <v>245.2250166</v>
      </c>
      <c r="M140" s="250">
        <f t="shared" si="14"/>
        <v>216.1656709</v>
      </c>
      <c r="N140" s="250">
        <f t="shared" si="1"/>
        <v>18.23663132</v>
      </c>
      <c r="O140" s="250">
        <f t="shared" si="2"/>
        <v>15.98146953</v>
      </c>
      <c r="P140" s="250" t="str">
        <f t="shared" si="3"/>
        <v>True</v>
      </c>
      <c r="Q140" s="250">
        <f t="shared" si="4"/>
        <v>15.98146953</v>
      </c>
      <c r="R140" s="250">
        <f t="shared" si="15"/>
        <v>28.0687088</v>
      </c>
      <c r="S140" s="250">
        <f t="shared" si="5"/>
        <v>0.2891480874</v>
      </c>
      <c r="T140" s="250">
        <f t="shared" si="6"/>
        <v>1.250187001</v>
      </c>
      <c r="U140" s="250">
        <f t="shared" si="7"/>
        <v>51.34483335</v>
      </c>
      <c r="V140" s="368">
        <f t="shared" si="8"/>
        <v>42.63313767</v>
      </c>
      <c r="W140" s="250" t="str">
        <f t="shared" si="9"/>
        <v>False</v>
      </c>
      <c r="X140" s="269">
        <f t="shared" si="10"/>
        <v>0.6668725552</v>
      </c>
    </row>
    <row r="141" ht="12.75" customHeight="1">
      <c r="A141" s="266"/>
      <c r="J141" s="250">
        <f t="shared" si="11"/>
        <v>96</v>
      </c>
      <c r="K141" s="250">
        <f t="shared" si="12"/>
        <v>5.69135291</v>
      </c>
      <c r="L141" s="250">
        <f t="shared" si="13"/>
        <v>249.9257326</v>
      </c>
      <c r="M141" s="250">
        <f t="shared" si="14"/>
        <v>220.463419</v>
      </c>
      <c r="N141" s="250">
        <f t="shared" si="1"/>
        <v>18.35630294</v>
      </c>
      <c r="O141" s="250">
        <f t="shared" si="2"/>
        <v>16.04480543</v>
      </c>
      <c r="P141" s="250" t="str">
        <f t="shared" si="3"/>
        <v>True</v>
      </c>
      <c r="Q141" s="250">
        <f t="shared" si="4"/>
        <v>16.04480543</v>
      </c>
      <c r="R141" s="250">
        <f t="shared" si="15"/>
        <v>28.46334667</v>
      </c>
      <c r="S141" s="250">
        <f t="shared" si="5"/>
        <v>0.2914463549</v>
      </c>
      <c r="T141" s="250">
        <f t="shared" si="6"/>
        <v>1.258944957</v>
      </c>
      <c r="U141" s="250">
        <f t="shared" si="7"/>
        <v>52.06672676</v>
      </c>
      <c r="V141" s="368">
        <f t="shared" si="8"/>
        <v>42.8587612</v>
      </c>
      <c r="W141" s="250" t="str">
        <f t="shared" si="9"/>
        <v>False</v>
      </c>
      <c r="X141" s="269">
        <f t="shared" si="10"/>
        <v>0.6725045554</v>
      </c>
    </row>
    <row r="142" ht="12.75" customHeight="1">
      <c r="A142" s="270"/>
      <c r="B142" s="371"/>
      <c r="C142" s="371"/>
      <c r="D142" s="371"/>
      <c r="E142" s="371"/>
      <c r="F142" s="371"/>
      <c r="G142" s="371"/>
      <c r="H142" s="371"/>
      <c r="J142" s="250">
        <f t="shared" si="11"/>
        <v>97</v>
      </c>
      <c r="K142" s="250">
        <f t="shared" si="12"/>
        <v>5.734608408</v>
      </c>
      <c r="L142" s="250">
        <f t="shared" si="13"/>
        <v>254.6613741</v>
      </c>
      <c r="M142" s="250">
        <f t="shared" si="14"/>
        <v>224.7952606</v>
      </c>
      <c r="N142" s="250">
        <f t="shared" si="1"/>
        <v>18.47535773</v>
      </c>
      <c r="O142" s="250">
        <f t="shared" si="2"/>
        <v>16.10740647</v>
      </c>
      <c r="P142" s="250" t="str">
        <f t="shared" si="3"/>
        <v>True</v>
      </c>
      <c r="Q142" s="250">
        <f t="shared" si="4"/>
        <v>16.10740647</v>
      </c>
      <c r="R142" s="250">
        <f t="shared" si="15"/>
        <v>28.8588577</v>
      </c>
      <c r="S142" s="250">
        <f t="shared" si="5"/>
        <v>0.2937359067</v>
      </c>
      <c r="T142" s="250">
        <f t="shared" si="6"/>
        <v>1.267661585</v>
      </c>
      <c r="U142" s="250">
        <f t="shared" si="7"/>
        <v>52.79021739</v>
      </c>
      <c r="V142" s="368">
        <f t="shared" si="8"/>
        <v>43.08294022</v>
      </c>
      <c r="W142" s="250" t="str">
        <f t="shared" si="9"/>
        <v>False</v>
      </c>
      <c r="X142" s="269">
        <f t="shared" si="10"/>
        <v>0.6781171741</v>
      </c>
    </row>
    <row r="143" ht="12.75" customHeight="1">
      <c r="A143" s="266"/>
      <c r="J143" s="250">
        <f t="shared" si="11"/>
        <v>98</v>
      </c>
      <c r="K143" s="250">
        <f t="shared" si="12"/>
        <v>5.77768507</v>
      </c>
      <c r="L143" s="250">
        <f t="shared" si="13"/>
        <v>259.4318034</v>
      </c>
      <c r="M143" s="250">
        <f t="shared" si="14"/>
        <v>229.161066</v>
      </c>
      <c r="N143" s="250">
        <f t="shared" si="1"/>
        <v>18.59380585</v>
      </c>
      <c r="O143" s="250">
        <f t="shared" si="2"/>
        <v>16.16928946</v>
      </c>
      <c r="P143" s="250" t="str">
        <f t="shared" si="3"/>
        <v>True</v>
      </c>
      <c r="Q143" s="250">
        <f t="shared" si="4"/>
        <v>16.16928946</v>
      </c>
      <c r="R143" s="250">
        <f t="shared" si="15"/>
        <v>29.25523351</v>
      </c>
      <c r="S143" s="250">
        <f t="shared" si="5"/>
        <v>0.2960168746</v>
      </c>
      <c r="T143" s="250">
        <f t="shared" si="6"/>
        <v>1.276337548</v>
      </c>
      <c r="U143" s="250">
        <f t="shared" si="7"/>
        <v>53.51528991</v>
      </c>
      <c r="V143" s="368">
        <f t="shared" si="8"/>
        <v>43.30570036</v>
      </c>
      <c r="W143" s="250" t="str">
        <f t="shared" si="9"/>
        <v>False</v>
      </c>
      <c r="X143" s="269">
        <f t="shared" si="10"/>
        <v>0.6837107</v>
      </c>
    </row>
    <row r="144" ht="12.75" customHeight="1">
      <c r="A144" s="266"/>
      <c r="J144" s="250">
        <f t="shared" si="11"/>
        <v>99</v>
      </c>
      <c r="K144" s="250">
        <f t="shared" si="12"/>
        <v>5.820585662</v>
      </c>
      <c r="L144" s="250">
        <f t="shared" si="13"/>
        <v>264.2368852</v>
      </c>
      <c r="M144" s="250">
        <f t="shared" si="14"/>
        <v>233.5607073</v>
      </c>
      <c r="N144" s="250">
        <f t="shared" si="1"/>
        <v>18.71165721</v>
      </c>
      <c r="O144" s="250">
        <f t="shared" si="2"/>
        <v>16.23047067</v>
      </c>
      <c r="P144" s="250" t="str">
        <f t="shared" si="3"/>
        <v>True</v>
      </c>
      <c r="Q144" s="250">
        <f t="shared" si="4"/>
        <v>16.23047067</v>
      </c>
      <c r="R144" s="250">
        <f t="shared" si="15"/>
        <v>29.65246587</v>
      </c>
      <c r="S144" s="250">
        <f t="shared" si="5"/>
        <v>0.2982893871</v>
      </c>
      <c r="T144" s="250">
        <f t="shared" si="6"/>
        <v>1.284973492</v>
      </c>
      <c r="U144" s="250">
        <f t="shared" si="7"/>
        <v>54.24192932</v>
      </c>
      <c r="V144" s="368">
        <f t="shared" si="8"/>
        <v>43.52706652</v>
      </c>
      <c r="W144" s="250" t="str">
        <f t="shared" si="9"/>
        <v>False</v>
      </c>
      <c r="X144" s="269">
        <f t="shared" si="10"/>
        <v>0.6892854142</v>
      </c>
    </row>
    <row r="145" ht="12.75" customHeight="1">
      <c r="A145" s="266"/>
      <c r="J145" s="250">
        <f t="shared" si="11"/>
        <v>100</v>
      </c>
      <c r="K145" s="250">
        <f>species19!$C$29*(R144^species19!$C$30)*U144</f>
        <v>-24.82653105</v>
      </c>
      <c r="L145" s="250">
        <f t="shared" si="13"/>
        <v>238.3866422</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1.0" footer="0.0" header="0.0" left="0.75" right="0.75" top="1.0"/>
  <pageSetup orientation="portrait"/>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0.8637</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0.15</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0.029295288</v>
      </c>
      <c r="E15" s="276">
        <v>0.03</v>
      </c>
      <c r="F15" s="277">
        <v>0.0265</v>
      </c>
      <c r="G15" s="277">
        <v>0.0303</v>
      </c>
      <c r="H15" s="277" t="s">
        <v>2311</v>
      </c>
      <c r="X15" s="269"/>
    </row>
    <row r="16" ht="12.75" customHeight="1">
      <c r="A16" s="266"/>
      <c r="B16" s="302" t="s">
        <v>153</v>
      </c>
      <c r="C16" s="303">
        <v>0.388674127</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130.0</v>
      </c>
      <c r="D19" s="250"/>
      <c r="E19" s="276">
        <v>100.0</v>
      </c>
      <c r="F19" s="277">
        <v>160.81198</v>
      </c>
      <c r="G19" s="277">
        <v>80.2588695</v>
      </c>
      <c r="H19" s="277" t="s">
        <v>2311</v>
      </c>
      <c r="I19" s="305">
        <v>65.85540923</v>
      </c>
      <c r="X19" s="269"/>
    </row>
    <row r="20" ht="12.75" customHeight="1">
      <c r="A20" s="306"/>
      <c r="B20" s="307" t="s">
        <v>158</v>
      </c>
      <c r="C20" s="308">
        <v>1.0</v>
      </c>
      <c r="E20" s="276">
        <v>1.0</v>
      </c>
      <c r="F20" s="277">
        <v>1.0964662</v>
      </c>
      <c r="G20" s="277">
        <v>0.92930453</v>
      </c>
      <c r="H20" s="277">
        <v>0.6667</v>
      </c>
      <c r="I20" s="308">
        <v>0.737897</v>
      </c>
      <c r="X20" s="269"/>
    </row>
    <row r="21" ht="12.75" customHeight="1">
      <c r="A21" s="266"/>
      <c r="B21" s="309" t="s">
        <v>160</v>
      </c>
      <c r="C21" s="310">
        <v>0.0</v>
      </c>
      <c r="E21" s="276">
        <v>0.0</v>
      </c>
      <c r="F21" s="277">
        <v>0.0</v>
      </c>
      <c r="G21" s="277">
        <v>0.0</v>
      </c>
      <c r="H21" s="277" t="s">
        <v>2311</v>
      </c>
      <c r="I21" s="310">
        <v>0.0</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species'!AP27</f>
        <v>29.5656</v>
      </c>
      <c r="E24" s="276" t="s">
        <v>2324</v>
      </c>
      <c r="F24" s="277">
        <v>31.464273</v>
      </c>
      <c r="G24" s="277">
        <v>30.112785</v>
      </c>
      <c r="H24" s="277" t="s">
        <v>2311</v>
      </c>
      <c r="X24" s="269"/>
    </row>
    <row r="25" ht="12.75" customHeight="1">
      <c r="A25" s="266"/>
      <c r="B25" s="314" t="s">
        <v>170</v>
      </c>
      <c r="C25" s="315">
        <v>7.6</v>
      </c>
      <c r="E25" s="276">
        <v>15.0</v>
      </c>
      <c r="F25" s="277">
        <v>8.5</v>
      </c>
      <c r="G25" s="277">
        <v>8.9</v>
      </c>
      <c r="H25" s="277" t="s">
        <v>2311</v>
      </c>
      <c r="I25" s="315">
        <v>7.6</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1.5</v>
      </c>
      <c r="D28" s="250"/>
      <c r="E28" s="276">
        <v>1.5</v>
      </c>
      <c r="F28" s="277">
        <v>1.5056</v>
      </c>
      <c r="G28" s="277">
        <v>0.58408</v>
      </c>
      <c r="H28" s="277" t="s">
        <v>2311</v>
      </c>
      <c r="X28" s="269"/>
    </row>
    <row r="29" ht="12.75" customHeight="1">
      <c r="A29" s="266"/>
      <c r="B29" s="318" t="s">
        <v>133</v>
      </c>
      <c r="C29" s="319">
        <v>-0.4483</v>
      </c>
      <c r="D29" s="250"/>
      <c r="E29" s="276">
        <v>-0.45</v>
      </c>
      <c r="F29" s="277">
        <v>-0.44834</v>
      </c>
      <c r="G29" s="277">
        <v>-0.45767</v>
      </c>
      <c r="H29" s="277" t="s">
        <v>2311</v>
      </c>
      <c r="X29" s="269"/>
    </row>
    <row r="30" ht="12.75" customHeight="1">
      <c r="A30" s="280"/>
      <c r="B30" s="281"/>
      <c r="C30" s="281"/>
      <c r="D30" s="281"/>
      <c r="E30" s="283"/>
      <c r="F30" s="284"/>
      <c r="G30" s="284"/>
      <c r="H30" s="285"/>
      <c r="X30" s="269"/>
    </row>
    <row r="31" ht="12.75" customHeight="1">
      <c r="A31" s="324" t="s">
        <v>2327</v>
      </c>
      <c r="B31" s="380"/>
      <c r="C31" s="380">
        <f>'All species'!AP10</f>
        <v>0.0000188997</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0.1263564351</v>
      </c>
      <c r="E35" s="276"/>
      <c r="F35" s="277"/>
      <c r="G35" s="277"/>
      <c r="H35" s="277"/>
      <c r="X35" s="269"/>
    </row>
    <row r="36" ht="12.75" customHeight="1">
      <c r="A36" s="330" t="s">
        <v>117</v>
      </c>
      <c r="B36" s="338"/>
      <c r="C36" s="339">
        <f>C31/C35</f>
        <v>0.0001495744952</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species'!AP5</f>
        <v>640</v>
      </c>
      <c r="E39" s="276" t="s">
        <v>2324</v>
      </c>
      <c r="F39" s="277">
        <v>995.76</v>
      </c>
      <c r="G39" s="277">
        <v>764.3</v>
      </c>
      <c r="H39" s="277"/>
      <c r="X39" s="269"/>
    </row>
    <row r="40" ht="12.75" customHeight="1">
      <c r="A40" s="350" t="s">
        <v>2339</v>
      </c>
      <c r="B40" s="351"/>
      <c r="C40" s="352">
        <f>C39/2</f>
        <v>320</v>
      </c>
      <c r="E40" s="353" t="s">
        <v>2340</v>
      </c>
      <c r="F40" s="277"/>
      <c r="G40" s="277"/>
      <c r="H40" s="277"/>
      <c r="J40" s="354" t="s">
        <v>2341</v>
      </c>
      <c r="K40" s="355">
        <f t="array" ref="K40">INDEX(J:J,MATCH("True",P:P,0))</f>
        <v>8</v>
      </c>
      <c r="L40" s="356">
        <f>'All species'!AP30</f>
        <v>8</v>
      </c>
      <c r="X40" s="269"/>
    </row>
    <row r="41" ht="12.75" customHeight="1">
      <c r="A41" s="382" t="s">
        <v>2342</v>
      </c>
      <c r="B41" s="351"/>
      <c r="C41" s="352">
        <f>'All species'!AP6</f>
        <v>11.4</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0.0000188997</v>
      </c>
      <c r="L45" s="250">
        <f>K45</f>
        <v>0.0000188997</v>
      </c>
      <c r="M45" s="250">
        <f>L45*C44</f>
        <v>0.000018710703</v>
      </c>
      <c r="N45" s="250">
        <f t="shared" ref="N45:N144" si="1">($C$19*(S45^$C$20))-$C$21</f>
        <v>0.05535092376</v>
      </c>
      <c r="O45" s="250">
        <f t="shared" ref="O45:O144" si="2">$C$24+($C$25*(LN(S45)))</f>
        <v>-29.4225325</v>
      </c>
      <c r="P45" s="250" t="str">
        <f t="shared" ref="P45:P146" si="3">IF(P44="True", "True", IF(O45&gt;N45,"True","False"))</f>
        <v>False</v>
      </c>
      <c r="Q45" s="250">
        <f t="shared" ref="Q45:Q146" si="4">IF(P45="True", O45, N45)</f>
        <v>0.05535092376</v>
      </c>
      <c r="R45" s="250">
        <f>L45-M45</f>
        <v>0.000000188997</v>
      </c>
      <c r="S45" s="250">
        <f t="shared" ref="S45:S144" si="5">$C$15*(M45^$C$16)</f>
        <v>0.0004257763366</v>
      </c>
      <c r="T45" s="250">
        <f t="shared" ref="T45:T144" si="6">(((R45/$C$41)/$C$44)^0.5)*0.7071067812</f>
        <v>0.00009150449625</v>
      </c>
      <c r="U45" s="250">
        <f t="shared" ref="U45:U144" si="7">(((R45/$C$38)/$C$42)/2)</f>
        <v>0.0000003457237573</v>
      </c>
      <c r="V45" s="368">
        <f t="shared" ref="V45:V144" si="8">0.79*((($C$41*1000000000)/(9.81*$C$39))^0.33)*(S45^0.6667)</f>
        <v>0.5197456323</v>
      </c>
      <c r="W45" s="250" t="str">
        <f t="shared" ref="W45:W146" si="9">IF(Q45&gt;V45,"True","False")</f>
        <v>False</v>
      </c>
      <c r="X45" s="269">
        <f t="shared" ref="X45:X146" si="10">$C$33*(K45^$C$34)</f>
        <v>0.0000006511180182</v>
      </c>
    </row>
    <row r="46" ht="12.75" customHeight="1">
      <c r="A46" s="370" t="s">
        <v>2361</v>
      </c>
      <c r="C46" s="356">
        <f>'All species'!AP33</f>
        <v>2.98</v>
      </c>
      <c r="J46" s="368">
        <f t="shared" ref="J46:J146" si="11">J45+1</f>
        <v>1</v>
      </c>
      <c r="K46" s="250">
        <f t="shared" ref="K46:K144" si="12">$C$28*(R45^$C$29)*U45</f>
        <v>0.0005357790735</v>
      </c>
      <c r="L46" s="250">
        <f t="shared" ref="L46:L146" si="13">M45+R45+K46</f>
        <v>0.0005546787735</v>
      </c>
      <c r="M46" s="250">
        <f t="shared" ref="M46:M144" si="14">M45+($C$3*(K46^$C$4))</f>
        <v>0.0004105060297</v>
      </c>
      <c r="N46" s="250">
        <f t="shared" si="1"/>
        <v>0.1838340915</v>
      </c>
      <c r="O46" s="250">
        <f t="shared" si="2"/>
        <v>-20.29994602</v>
      </c>
      <c r="P46" s="250" t="str">
        <f t="shared" si="3"/>
        <v>False</v>
      </c>
      <c r="Q46" s="250">
        <f t="shared" si="4"/>
        <v>0.1838340915</v>
      </c>
      <c r="R46" s="250">
        <f t="shared" ref="R46:R144" si="15">IF(P46="False",$C$7*(M46^$C$8),$C$11*(M46^$C$12))</f>
        <v>0.0001200160926</v>
      </c>
      <c r="S46" s="250">
        <f t="shared" si="5"/>
        <v>0.001414108396</v>
      </c>
      <c r="T46" s="250">
        <f t="shared" si="6"/>
        <v>0.002305869478</v>
      </c>
      <c r="U46" s="250">
        <f t="shared" si="7"/>
        <v>0.0002195400692</v>
      </c>
      <c r="V46" s="368">
        <f t="shared" si="8"/>
        <v>1.15702394</v>
      </c>
      <c r="W46" s="250" t="str">
        <f t="shared" si="9"/>
        <v>False</v>
      </c>
      <c r="X46" s="269">
        <f t="shared" si="10"/>
        <v>0.00002559191665</v>
      </c>
    </row>
    <row r="47" ht="12.75" customHeight="1">
      <c r="A47" s="370" t="s">
        <v>2362</v>
      </c>
      <c r="C47" s="356">
        <f>'All species'!AP34</f>
        <v>3.85</v>
      </c>
      <c r="J47" s="368">
        <f t="shared" si="11"/>
        <v>2</v>
      </c>
      <c r="K47" s="250">
        <f t="shared" si="12"/>
        <v>0.01884872576</v>
      </c>
      <c r="L47" s="250">
        <f t="shared" si="13"/>
        <v>0.01937924788</v>
      </c>
      <c r="M47" s="250">
        <f t="shared" si="14"/>
        <v>0.01532225717</v>
      </c>
      <c r="N47" s="250">
        <f t="shared" si="1"/>
        <v>0.7506250043</v>
      </c>
      <c r="O47" s="250">
        <f t="shared" si="2"/>
        <v>-9.607714834</v>
      </c>
      <c r="P47" s="250" t="str">
        <f t="shared" si="3"/>
        <v>False</v>
      </c>
      <c r="Q47" s="250">
        <f t="shared" si="4"/>
        <v>0.7506250043</v>
      </c>
      <c r="R47" s="250">
        <f t="shared" si="15"/>
        <v>0.002921387127</v>
      </c>
      <c r="S47" s="250">
        <f t="shared" si="5"/>
        <v>0.005774038495</v>
      </c>
      <c r="T47" s="250">
        <f t="shared" si="6"/>
        <v>0.01137652262</v>
      </c>
      <c r="U47" s="250">
        <f t="shared" si="7"/>
        <v>0.005343962783</v>
      </c>
      <c r="V47" s="368">
        <f t="shared" si="8"/>
        <v>2.9559292</v>
      </c>
      <c r="W47" s="250" t="str">
        <f t="shared" si="9"/>
        <v>False</v>
      </c>
      <c r="X47" s="269">
        <f t="shared" si="10"/>
        <v>0.001274888504</v>
      </c>
    </row>
    <row r="48" ht="12.75" customHeight="1">
      <c r="A48" s="266"/>
      <c r="J48" s="368">
        <f t="shared" si="11"/>
        <v>3</v>
      </c>
      <c r="K48" s="250">
        <f t="shared" si="12"/>
        <v>0.1096809202</v>
      </c>
      <c r="L48" s="250">
        <f t="shared" si="13"/>
        <v>0.1279245645</v>
      </c>
      <c r="M48" s="250">
        <f t="shared" si="14"/>
        <v>0.1055377035</v>
      </c>
      <c r="N48" s="250">
        <f t="shared" si="1"/>
        <v>1.589150179</v>
      </c>
      <c r="O48" s="250">
        <f t="shared" si="2"/>
        <v>-3.907346425</v>
      </c>
      <c r="P48" s="250" t="str">
        <f t="shared" si="3"/>
        <v>False</v>
      </c>
      <c r="Q48" s="250">
        <f t="shared" si="4"/>
        <v>1.589150179</v>
      </c>
      <c r="R48" s="250">
        <f t="shared" si="15"/>
        <v>0.0160212419</v>
      </c>
      <c r="S48" s="250">
        <f t="shared" si="5"/>
        <v>0.01222423214</v>
      </c>
      <c r="T48" s="250">
        <f t="shared" si="6"/>
        <v>0.02664176959</v>
      </c>
      <c r="U48" s="250">
        <f t="shared" si="7"/>
        <v>0.02930694109</v>
      </c>
      <c r="V48" s="368">
        <f t="shared" si="8"/>
        <v>4.873782695</v>
      </c>
      <c r="W48" s="250" t="str">
        <f t="shared" si="9"/>
        <v>False</v>
      </c>
      <c r="X48" s="269">
        <f t="shared" si="10"/>
        <v>0.008811443295</v>
      </c>
    </row>
    <row r="49" ht="12.75" customHeight="1">
      <c r="A49" s="266"/>
      <c r="J49" s="368">
        <f t="shared" si="11"/>
        <v>4</v>
      </c>
      <c r="K49" s="250">
        <f t="shared" si="12"/>
        <v>0.2804764836</v>
      </c>
      <c r="L49" s="250">
        <f t="shared" si="13"/>
        <v>0.402035429</v>
      </c>
      <c r="M49" s="250">
        <f t="shared" si="14"/>
        <v>0.3410740234</v>
      </c>
      <c r="N49" s="250">
        <f t="shared" si="1"/>
        <v>2.507098972</v>
      </c>
      <c r="O49" s="250">
        <f t="shared" si="2"/>
        <v>-0.4423019688</v>
      </c>
      <c r="P49" s="250" t="str">
        <f t="shared" si="3"/>
        <v>False</v>
      </c>
      <c r="Q49" s="250">
        <f t="shared" si="4"/>
        <v>2.507098972</v>
      </c>
      <c r="R49" s="250">
        <f t="shared" si="15"/>
        <v>0.04507878475</v>
      </c>
      <c r="S49" s="250">
        <f t="shared" si="5"/>
        <v>0.01928537671</v>
      </c>
      <c r="T49" s="250">
        <f t="shared" si="6"/>
        <v>0.04468904553</v>
      </c>
      <c r="U49" s="250">
        <f t="shared" si="7"/>
        <v>0.08246060434</v>
      </c>
      <c r="V49" s="368">
        <f t="shared" si="8"/>
        <v>6.605065372</v>
      </c>
      <c r="W49" s="250" t="str">
        <f t="shared" si="9"/>
        <v>False</v>
      </c>
      <c r="X49" s="269">
        <f t="shared" si="10"/>
        <v>0.02469739205</v>
      </c>
    </row>
    <row r="50" ht="12.75" customHeight="1">
      <c r="A50" s="266"/>
      <c r="J50" s="368">
        <f t="shared" si="11"/>
        <v>5</v>
      </c>
      <c r="K50" s="250">
        <f t="shared" si="12"/>
        <v>0.4963202961</v>
      </c>
      <c r="L50" s="250">
        <f t="shared" si="13"/>
        <v>0.8824731043</v>
      </c>
      <c r="M50" s="250">
        <f t="shared" si="14"/>
        <v>0.763160362</v>
      </c>
      <c r="N50" s="250">
        <f t="shared" si="1"/>
        <v>3.428600821</v>
      </c>
      <c r="O50" s="250">
        <f t="shared" si="2"/>
        <v>1.936695307</v>
      </c>
      <c r="P50" s="250" t="str">
        <f t="shared" si="3"/>
        <v>False</v>
      </c>
      <c r="Q50" s="250">
        <f t="shared" si="4"/>
        <v>3.428600821</v>
      </c>
      <c r="R50" s="250">
        <f t="shared" si="15"/>
        <v>0.09171320257</v>
      </c>
      <c r="S50" s="250">
        <f t="shared" si="5"/>
        <v>0.02637385247</v>
      </c>
      <c r="T50" s="250">
        <f t="shared" si="6"/>
        <v>0.06374276655</v>
      </c>
      <c r="U50" s="250">
        <f t="shared" si="7"/>
        <v>0.1677668587</v>
      </c>
      <c r="V50" s="368">
        <f t="shared" si="8"/>
        <v>8.13789251</v>
      </c>
      <c r="W50" s="250" t="str">
        <f t="shared" si="9"/>
        <v>False</v>
      </c>
      <c r="X50" s="269">
        <f t="shared" si="10"/>
        <v>0.04620969951</v>
      </c>
    </row>
    <row r="51" ht="12.75" customHeight="1">
      <c r="A51" s="266"/>
      <c r="J51" s="368">
        <f t="shared" si="11"/>
        <v>6</v>
      </c>
      <c r="K51" s="250">
        <f t="shared" si="12"/>
        <v>0.7344110951</v>
      </c>
      <c r="L51" s="250">
        <f t="shared" si="13"/>
        <v>1.58928466</v>
      </c>
      <c r="M51" s="250">
        <f t="shared" si="14"/>
        <v>1.393158703</v>
      </c>
      <c r="N51" s="250">
        <f t="shared" si="1"/>
        <v>4.332219259</v>
      </c>
      <c r="O51" s="250">
        <f t="shared" si="2"/>
        <v>3.714545733</v>
      </c>
      <c r="P51" s="250" t="str">
        <f t="shared" si="3"/>
        <v>False</v>
      </c>
      <c r="Q51" s="250">
        <f t="shared" si="4"/>
        <v>4.332219259</v>
      </c>
      <c r="R51" s="250">
        <f t="shared" si="15"/>
        <v>0.155936256</v>
      </c>
      <c r="S51" s="250">
        <f t="shared" si="5"/>
        <v>0.03332476353</v>
      </c>
      <c r="T51" s="250">
        <f t="shared" si="6"/>
        <v>0.08311674566</v>
      </c>
      <c r="U51" s="250">
        <f t="shared" si="7"/>
        <v>0.2852472173</v>
      </c>
      <c r="V51" s="368">
        <f t="shared" si="8"/>
        <v>9.511397635</v>
      </c>
      <c r="W51" s="250" t="str">
        <f t="shared" si="9"/>
        <v>False</v>
      </c>
      <c r="X51" s="269">
        <f t="shared" si="10"/>
        <v>0.07104551232</v>
      </c>
    </row>
    <row r="52" ht="12.75" customHeight="1">
      <c r="A52" s="266"/>
      <c r="J52" s="250">
        <f t="shared" si="11"/>
        <v>7</v>
      </c>
      <c r="K52" s="250">
        <f t="shared" si="12"/>
        <v>0.9842705462</v>
      </c>
      <c r="L52" s="250">
        <f t="shared" si="13"/>
        <v>2.533365505</v>
      </c>
      <c r="M52" s="250">
        <f t="shared" si="14"/>
        <v>2.24297536</v>
      </c>
      <c r="N52" s="250">
        <f t="shared" si="1"/>
        <v>5.213117713</v>
      </c>
      <c r="O52" s="250">
        <f t="shared" si="2"/>
        <v>5.121291632</v>
      </c>
      <c r="P52" s="250" t="str">
        <f t="shared" si="3"/>
        <v>False</v>
      </c>
      <c r="Q52" s="250">
        <f t="shared" si="4"/>
        <v>5.213117713</v>
      </c>
      <c r="R52" s="250">
        <f t="shared" si="15"/>
        <v>0.2373258851</v>
      </c>
      <c r="S52" s="250">
        <f t="shared" si="5"/>
        <v>0.04010090549</v>
      </c>
      <c r="T52" s="250">
        <f t="shared" si="6"/>
        <v>0.1025386355</v>
      </c>
      <c r="U52" s="250">
        <f t="shared" si="7"/>
        <v>0.4341296248</v>
      </c>
      <c r="V52" s="368">
        <f t="shared" si="8"/>
        <v>10.76064787</v>
      </c>
      <c r="W52" s="250" t="str">
        <f t="shared" si="9"/>
        <v>False</v>
      </c>
      <c r="X52" s="269">
        <f t="shared" si="10"/>
        <v>0.09797988676</v>
      </c>
    </row>
    <row r="53" ht="12.75" customHeight="1">
      <c r="A53" s="266"/>
      <c r="J53" s="250">
        <f t="shared" si="11"/>
        <v>8</v>
      </c>
      <c r="K53" s="250">
        <f t="shared" si="12"/>
        <v>1.240919101</v>
      </c>
      <c r="L53" s="250">
        <f t="shared" si="13"/>
        <v>3.721220345</v>
      </c>
      <c r="M53" s="250">
        <f t="shared" si="14"/>
        <v>3.319882161</v>
      </c>
      <c r="N53" s="250">
        <f t="shared" si="1"/>
        <v>6.071388484</v>
      </c>
      <c r="O53" s="250">
        <f t="shared" si="2"/>
        <v>6.27960184</v>
      </c>
      <c r="P53" s="250" t="str">
        <f t="shared" si="3"/>
        <v>True</v>
      </c>
      <c r="Q53" s="250">
        <f t="shared" si="4"/>
        <v>6.27960184</v>
      </c>
      <c r="R53" s="250">
        <f t="shared" si="15"/>
        <v>0.3787440745</v>
      </c>
      <c r="S53" s="250">
        <f t="shared" si="5"/>
        <v>0.04670298833</v>
      </c>
      <c r="T53" s="250">
        <f t="shared" si="6"/>
        <v>0.1295352306</v>
      </c>
      <c r="U53" s="250">
        <f t="shared" si="7"/>
        <v>0.6928195924</v>
      </c>
      <c r="V53" s="368">
        <f t="shared" si="8"/>
        <v>11.91153195</v>
      </c>
      <c r="W53" s="250" t="str">
        <f t="shared" si="9"/>
        <v>False</v>
      </c>
      <c r="X53" s="269">
        <f t="shared" si="10"/>
        <v>0.1263564351</v>
      </c>
    </row>
    <row r="54" ht="12.75" customHeight="1">
      <c r="A54" s="266"/>
      <c r="J54" s="250">
        <f t="shared" si="11"/>
        <v>9</v>
      </c>
      <c r="K54" s="250">
        <f t="shared" si="12"/>
        <v>1.605975725</v>
      </c>
      <c r="L54" s="250">
        <f t="shared" si="13"/>
        <v>5.304601961</v>
      </c>
      <c r="M54" s="250">
        <f t="shared" si="14"/>
        <v>4.72156168</v>
      </c>
      <c r="N54" s="250">
        <f t="shared" si="1"/>
        <v>6.962108425</v>
      </c>
      <c r="O54" s="250">
        <f t="shared" si="2"/>
        <v>7.320004136</v>
      </c>
      <c r="P54" s="250" t="str">
        <f t="shared" si="3"/>
        <v>True</v>
      </c>
      <c r="Q54" s="250">
        <f t="shared" si="4"/>
        <v>7.320004136</v>
      </c>
      <c r="R54" s="250">
        <f t="shared" si="15"/>
        <v>0.4970704957</v>
      </c>
      <c r="S54" s="250">
        <f t="shared" si="5"/>
        <v>0.05355468019</v>
      </c>
      <c r="T54" s="250">
        <f t="shared" si="6"/>
        <v>0.1483966073</v>
      </c>
      <c r="U54" s="250">
        <f t="shared" si="7"/>
        <v>0.9092688212</v>
      </c>
      <c r="V54" s="368">
        <f t="shared" si="8"/>
        <v>13.04982762</v>
      </c>
      <c r="W54" s="250" t="str">
        <f t="shared" si="9"/>
        <v>False</v>
      </c>
      <c r="X54" s="269">
        <f t="shared" si="10"/>
        <v>0.1677006836</v>
      </c>
    </row>
    <row r="55" ht="12.75" customHeight="1">
      <c r="A55" s="266"/>
      <c r="I55" s="371"/>
      <c r="J55" s="371">
        <f t="shared" si="11"/>
        <v>10</v>
      </c>
      <c r="K55" s="250">
        <f t="shared" si="12"/>
        <v>1.865861379</v>
      </c>
      <c r="L55" s="250">
        <f t="shared" si="13"/>
        <v>7.084493554</v>
      </c>
      <c r="M55" s="250">
        <f t="shared" si="14"/>
        <v>6.355473931</v>
      </c>
      <c r="N55" s="250">
        <f t="shared" si="1"/>
        <v>7.81454955</v>
      </c>
      <c r="O55" s="250">
        <f t="shared" si="2"/>
        <v>8.197841832</v>
      </c>
      <c r="P55" s="250" t="str">
        <f t="shared" si="3"/>
        <v>True</v>
      </c>
      <c r="Q55" s="250">
        <f t="shared" si="4"/>
        <v>8.197841832</v>
      </c>
      <c r="R55" s="250">
        <f t="shared" si="15"/>
        <v>0.6252319391</v>
      </c>
      <c r="S55" s="250">
        <f t="shared" si="5"/>
        <v>0.06011191962</v>
      </c>
      <c r="T55" s="250">
        <f t="shared" si="6"/>
        <v>0.1664315113</v>
      </c>
      <c r="U55" s="250">
        <f t="shared" si="7"/>
        <v>1.143708816</v>
      </c>
      <c r="V55" s="368">
        <f t="shared" si="8"/>
        <v>14.0944638</v>
      </c>
      <c r="W55" s="250" t="str">
        <f t="shared" si="9"/>
        <v>False</v>
      </c>
      <c r="X55" s="269">
        <f t="shared" si="10"/>
        <v>0.1977149224</v>
      </c>
    </row>
    <row r="56" ht="12.75" customHeight="1">
      <c r="A56" s="266"/>
      <c r="J56" s="250">
        <f t="shared" si="11"/>
        <v>11</v>
      </c>
      <c r="K56" s="250">
        <f t="shared" si="12"/>
        <v>2.117588053</v>
      </c>
      <c r="L56" s="250">
        <f t="shared" si="13"/>
        <v>9.098293923</v>
      </c>
      <c r="M56" s="250">
        <f t="shared" si="14"/>
        <v>8.215013801</v>
      </c>
      <c r="N56" s="250">
        <f t="shared" si="1"/>
        <v>8.6342716</v>
      </c>
      <c r="O56" s="250">
        <f t="shared" si="2"/>
        <v>8.955957264</v>
      </c>
      <c r="P56" s="250" t="str">
        <f t="shared" si="3"/>
        <v>True</v>
      </c>
      <c r="Q56" s="250">
        <f t="shared" si="4"/>
        <v>8.955957264</v>
      </c>
      <c r="R56" s="250">
        <f t="shared" si="15"/>
        <v>0.7622148466</v>
      </c>
      <c r="S56" s="250">
        <f t="shared" si="5"/>
        <v>0.06641747384</v>
      </c>
      <c r="T56" s="250">
        <f t="shared" si="6"/>
        <v>0.183761142</v>
      </c>
      <c r="U56" s="250">
        <f t="shared" si="7"/>
        <v>1.394285521</v>
      </c>
      <c r="V56" s="368">
        <f t="shared" si="8"/>
        <v>15.06368319</v>
      </c>
      <c r="W56" s="250" t="str">
        <f t="shared" si="9"/>
        <v>False</v>
      </c>
      <c r="X56" s="269">
        <f t="shared" si="10"/>
        <v>0.2271806557</v>
      </c>
    </row>
    <row r="57" ht="12.75" customHeight="1">
      <c r="A57" s="266"/>
      <c r="J57" s="250">
        <f t="shared" si="11"/>
        <v>12</v>
      </c>
      <c r="K57" s="250">
        <f t="shared" si="12"/>
        <v>2.362151109</v>
      </c>
      <c r="L57" s="250">
        <f t="shared" si="13"/>
        <v>11.33937976</v>
      </c>
      <c r="M57" s="250">
        <f t="shared" si="14"/>
        <v>10.29433076</v>
      </c>
      <c r="N57" s="250">
        <f t="shared" si="1"/>
        <v>9.425660951</v>
      </c>
      <c r="O57" s="250">
        <f t="shared" si="2"/>
        <v>9.622450699</v>
      </c>
      <c r="P57" s="250" t="str">
        <f t="shared" si="3"/>
        <v>True</v>
      </c>
      <c r="Q57" s="250">
        <f t="shared" si="4"/>
        <v>9.622450699</v>
      </c>
      <c r="R57" s="250">
        <f t="shared" si="15"/>
        <v>0.9072265397</v>
      </c>
      <c r="S57" s="250">
        <f t="shared" si="5"/>
        <v>0.07250508424</v>
      </c>
      <c r="T57" s="250">
        <f t="shared" si="6"/>
        <v>0.2004808304</v>
      </c>
      <c r="U57" s="250">
        <f t="shared" si="7"/>
        <v>1.659548924</v>
      </c>
      <c r="V57" s="368">
        <f t="shared" si="8"/>
        <v>15.97067168</v>
      </c>
      <c r="W57" s="250" t="str">
        <f t="shared" si="9"/>
        <v>False</v>
      </c>
      <c r="X57" s="269">
        <f t="shared" si="10"/>
        <v>0.2561385783</v>
      </c>
    </row>
    <row r="58" ht="12.75" customHeight="1">
      <c r="A58" s="266"/>
      <c r="J58" s="250">
        <f t="shared" si="11"/>
        <v>13</v>
      </c>
      <c r="K58" s="250">
        <f t="shared" si="12"/>
        <v>2.600383191</v>
      </c>
      <c r="L58" s="250">
        <f t="shared" si="13"/>
        <v>13.80194049</v>
      </c>
      <c r="M58" s="250">
        <f t="shared" si="14"/>
        <v>12.5882208</v>
      </c>
      <c r="N58" s="250">
        <f t="shared" si="1"/>
        <v>10.19222045</v>
      </c>
      <c r="O58" s="250">
        <f t="shared" si="2"/>
        <v>10.21668611</v>
      </c>
      <c r="P58" s="250" t="str">
        <f t="shared" si="3"/>
        <v>True</v>
      </c>
      <c r="Q58" s="250">
        <f t="shared" si="4"/>
        <v>10.21668611</v>
      </c>
      <c r="R58" s="250">
        <f t="shared" si="15"/>
        <v>1.059628772</v>
      </c>
      <c r="S58" s="250">
        <f t="shared" si="5"/>
        <v>0.07840169573</v>
      </c>
      <c r="T58" s="250">
        <f t="shared" si="6"/>
        <v>0.2166665411</v>
      </c>
      <c r="U58" s="250">
        <f t="shared" si="7"/>
        <v>1.93833151</v>
      </c>
      <c r="V58" s="368">
        <f t="shared" si="8"/>
        <v>16.82528037</v>
      </c>
      <c r="W58" s="250" t="str">
        <f t="shared" si="9"/>
        <v>False</v>
      </c>
      <c r="X58" s="269">
        <f t="shared" si="10"/>
        <v>0.2846306453</v>
      </c>
    </row>
    <row r="59" ht="12.75" customHeight="1">
      <c r="A59" s="266"/>
      <c r="J59" s="250">
        <f t="shared" si="11"/>
        <v>14</v>
      </c>
      <c r="K59" s="250">
        <f t="shared" si="12"/>
        <v>2.83297598</v>
      </c>
      <c r="L59" s="250">
        <f t="shared" si="13"/>
        <v>16.48082555</v>
      </c>
      <c r="M59" s="250">
        <f t="shared" si="14"/>
        <v>15.09202509</v>
      </c>
      <c r="N59" s="250">
        <f t="shared" si="1"/>
        <v>10.93678783</v>
      </c>
      <c r="O59" s="250">
        <f t="shared" si="2"/>
        <v>10.75254241</v>
      </c>
      <c r="P59" s="250" t="str">
        <f t="shared" si="3"/>
        <v>True</v>
      </c>
      <c r="Q59" s="250">
        <f t="shared" si="4"/>
        <v>10.75254241</v>
      </c>
      <c r="R59" s="250">
        <f t="shared" si="15"/>
        <v>1.218895486</v>
      </c>
      <c r="S59" s="250">
        <f t="shared" si="5"/>
        <v>0.08412913713</v>
      </c>
      <c r="T59" s="250">
        <f t="shared" si="6"/>
        <v>0.2323797143</v>
      </c>
      <c r="U59" s="250">
        <f t="shared" si="7"/>
        <v>2.229670984</v>
      </c>
      <c r="V59" s="368">
        <f t="shared" si="8"/>
        <v>17.63507522</v>
      </c>
      <c r="W59" s="250" t="str">
        <f t="shared" si="9"/>
        <v>False</v>
      </c>
      <c r="X59" s="269">
        <f t="shared" si="10"/>
        <v>0.3126958959</v>
      </c>
    </row>
    <row r="60" ht="12.75" customHeight="1">
      <c r="A60" s="266"/>
      <c r="I60" s="371"/>
      <c r="J60" s="371">
        <f t="shared" si="11"/>
        <v>15</v>
      </c>
      <c r="K60" s="250">
        <f t="shared" si="12"/>
        <v>3.060506269</v>
      </c>
      <c r="L60" s="250">
        <f t="shared" si="13"/>
        <v>19.37142684</v>
      </c>
      <c r="M60" s="250">
        <f t="shared" si="14"/>
        <v>17.80154424</v>
      </c>
      <c r="N60" s="250">
        <f t="shared" si="1"/>
        <v>11.66169478</v>
      </c>
      <c r="O60" s="250">
        <f t="shared" si="2"/>
        <v>11.24029053</v>
      </c>
      <c r="P60" s="250" t="str">
        <f t="shared" si="3"/>
        <v>True</v>
      </c>
      <c r="Q60" s="250">
        <f t="shared" si="4"/>
        <v>11.24029053</v>
      </c>
      <c r="R60" s="250">
        <f t="shared" si="15"/>
        <v>1.384584739</v>
      </c>
      <c r="S60" s="250">
        <f t="shared" si="5"/>
        <v>0.08970534446</v>
      </c>
      <c r="T60" s="250">
        <f t="shared" si="6"/>
        <v>0.2476707672</v>
      </c>
      <c r="U60" s="250">
        <f t="shared" si="7"/>
        <v>2.532758924</v>
      </c>
      <c r="V60" s="368">
        <f t="shared" si="8"/>
        <v>18.40600354</v>
      </c>
      <c r="W60" s="250" t="str">
        <f t="shared" si="9"/>
        <v>False</v>
      </c>
      <c r="X60" s="269">
        <f t="shared" si="10"/>
        <v>0.3403693416</v>
      </c>
    </row>
    <row r="61" ht="12.75" customHeight="1">
      <c r="A61" s="266"/>
      <c r="J61" s="250">
        <f t="shared" si="11"/>
        <v>16</v>
      </c>
      <c r="K61" s="250">
        <f t="shared" si="12"/>
        <v>3.28345874</v>
      </c>
      <c r="L61" s="250">
        <f t="shared" si="13"/>
        <v>22.46958772</v>
      </c>
      <c r="M61" s="250">
        <f t="shared" si="14"/>
        <v>20.71296792</v>
      </c>
      <c r="N61" s="250">
        <f t="shared" si="1"/>
        <v>12.36888249</v>
      </c>
      <c r="O61" s="250">
        <f t="shared" si="2"/>
        <v>11.68773538</v>
      </c>
      <c r="P61" s="250" t="str">
        <f t="shared" si="3"/>
        <v>True</v>
      </c>
      <c r="Q61" s="250">
        <f t="shared" si="4"/>
        <v>11.68773538</v>
      </c>
      <c r="R61" s="250">
        <f t="shared" si="15"/>
        <v>1.556319344</v>
      </c>
      <c r="S61" s="250">
        <f t="shared" si="5"/>
        <v>0.09514524996</v>
      </c>
      <c r="T61" s="250">
        <f t="shared" si="6"/>
        <v>0.2625816282</v>
      </c>
      <c r="U61" s="250">
        <f t="shared" si="7"/>
        <v>2.846905354</v>
      </c>
      <c r="V61" s="368">
        <f t="shared" si="8"/>
        <v>19.14283322</v>
      </c>
      <c r="W61" s="250" t="str">
        <f t="shared" si="9"/>
        <v>False</v>
      </c>
      <c r="X61" s="269">
        <f t="shared" si="10"/>
        <v>0.3676819542</v>
      </c>
    </row>
    <row r="62" ht="12.75" customHeight="1">
      <c r="A62" s="270"/>
      <c r="B62" s="371"/>
      <c r="C62" s="371"/>
      <c r="D62" s="371"/>
      <c r="E62" s="371"/>
      <c r="F62" s="371"/>
      <c r="G62" s="371"/>
      <c r="H62" s="371"/>
      <c r="J62" s="250">
        <f t="shared" si="11"/>
        <v>17</v>
      </c>
      <c r="K62" s="250">
        <f t="shared" si="12"/>
        <v>3.502244275</v>
      </c>
      <c r="L62" s="250">
        <f t="shared" si="13"/>
        <v>25.77153154</v>
      </c>
      <c r="M62" s="250">
        <f t="shared" si="14"/>
        <v>23.82281769</v>
      </c>
      <c r="N62" s="250">
        <f t="shared" si="1"/>
        <v>13.05998643</v>
      </c>
      <c r="O62" s="250">
        <f t="shared" si="2"/>
        <v>12.10094162</v>
      </c>
      <c r="P62" s="250" t="str">
        <f t="shared" si="3"/>
        <v>True</v>
      </c>
      <c r="Q62" s="250">
        <f t="shared" si="4"/>
        <v>12.10094162</v>
      </c>
      <c r="R62" s="250">
        <f t="shared" si="15"/>
        <v>1.733773074</v>
      </c>
      <c r="S62" s="250">
        <f t="shared" si="5"/>
        <v>0.1004614341</v>
      </c>
      <c r="T62" s="250">
        <f t="shared" si="6"/>
        <v>0.2771475898</v>
      </c>
      <c r="U62" s="250">
        <f t="shared" si="7"/>
        <v>3.171513524</v>
      </c>
      <c r="V62" s="368">
        <f t="shared" si="8"/>
        <v>19.84945151</v>
      </c>
      <c r="W62" s="250" t="str">
        <f t="shared" si="9"/>
        <v>False</v>
      </c>
      <c r="X62" s="269">
        <f t="shared" si="10"/>
        <v>0.3946610246</v>
      </c>
    </row>
    <row r="63" ht="12.75" customHeight="1">
      <c r="A63" s="266"/>
      <c r="J63" s="250">
        <f t="shared" si="11"/>
        <v>18</v>
      </c>
      <c r="K63" s="250">
        <f t="shared" si="12"/>
        <v>3.7172143</v>
      </c>
      <c r="L63" s="250">
        <f t="shared" si="13"/>
        <v>29.27380506</v>
      </c>
      <c r="M63" s="250">
        <f t="shared" si="14"/>
        <v>27.12790037</v>
      </c>
      <c r="N63" s="250">
        <f t="shared" si="1"/>
        <v>13.73639932</v>
      </c>
      <c r="O63" s="250">
        <f t="shared" si="2"/>
        <v>12.48471205</v>
      </c>
      <c r="P63" s="250" t="str">
        <f t="shared" si="3"/>
        <v>True</v>
      </c>
      <c r="Q63" s="250">
        <f t="shared" si="4"/>
        <v>12.48471205</v>
      </c>
      <c r="R63" s="250">
        <f t="shared" si="15"/>
        <v>1.916660575</v>
      </c>
      <c r="S63" s="250">
        <f t="shared" si="5"/>
        <v>0.1056646101</v>
      </c>
      <c r="T63" s="250">
        <f t="shared" si="6"/>
        <v>0.2913986826</v>
      </c>
      <c r="U63" s="250">
        <f t="shared" si="7"/>
        <v>3.506061448</v>
      </c>
      <c r="V63" s="368">
        <f t="shared" si="8"/>
        <v>20.52907412</v>
      </c>
      <c r="W63" s="250" t="str">
        <f t="shared" si="9"/>
        <v>False</v>
      </c>
      <c r="X63" s="269">
        <f t="shared" si="10"/>
        <v>0.4213306147</v>
      </c>
    </row>
    <row r="64" ht="12.75" customHeight="1">
      <c r="A64" s="266"/>
      <c r="J64" s="250">
        <f t="shared" si="11"/>
        <v>19</v>
      </c>
      <c r="K64" s="250">
        <f t="shared" si="12"/>
        <v>3.928671939</v>
      </c>
      <c r="L64" s="250">
        <f t="shared" si="13"/>
        <v>32.97323288</v>
      </c>
      <c r="M64" s="250">
        <f t="shared" si="14"/>
        <v>30.62526985</v>
      </c>
      <c r="N64" s="250">
        <f t="shared" si="1"/>
        <v>14.39931861</v>
      </c>
      <c r="O64" s="250">
        <f t="shared" si="2"/>
        <v>12.84291292</v>
      </c>
      <c r="P64" s="250" t="str">
        <f t="shared" si="3"/>
        <v>True</v>
      </c>
      <c r="Q64" s="250">
        <f t="shared" si="4"/>
        <v>12.84291292</v>
      </c>
      <c r="R64" s="250">
        <f t="shared" si="15"/>
        <v>2.104729811</v>
      </c>
      <c r="S64" s="250">
        <f t="shared" si="5"/>
        <v>0.1107639893</v>
      </c>
      <c r="T64" s="250">
        <f t="shared" si="6"/>
        <v>0.3053607091</v>
      </c>
      <c r="U64" s="250">
        <f t="shared" si="7"/>
        <v>3.850088088</v>
      </c>
      <c r="V64" s="368">
        <f t="shared" si="8"/>
        <v>21.1843951</v>
      </c>
      <c r="W64" s="250" t="str">
        <f t="shared" si="9"/>
        <v>False</v>
      </c>
      <c r="X64" s="269">
        <f t="shared" si="10"/>
        <v>0.4477119995</v>
      </c>
    </row>
    <row r="65" ht="12.75" customHeight="1">
      <c r="A65" s="266"/>
      <c r="I65" s="371"/>
      <c r="J65" s="371">
        <f t="shared" si="11"/>
        <v>20</v>
      </c>
      <c r="K65" s="250">
        <f t="shared" si="12"/>
        <v>4.136880734</v>
      </c>
      <c r="L65" s="250">
        <f t="shared" si="13"/>
        <v>36.86688039</v>
      </c>
      <c r="M65" s="250">
        <f t="shared" si="14"/>
        <v>34.31219561</v>
      </c>
      <c r="N65" s="250">
        <f t="shared" si="1"/>
        <v>15.04978283</v>
      </c>
      <c r="O65" s="250">
        <f t="shared" si="2"/>
        <v>13.17870124</v>
      </c>
      <c r="P65" s="250" t="str">
        <f t="shared" si="3"/>
        <v>True</v>
      </c>
      <c r="Q65" s="250">
        <f t="shared" si="4"/>
        <v>13.17870124</v>
      </c>
      <c r="R65" s="250">
        <f t="shared" si="15"/>
        <v>2.297756288</v>
      </c>
      <c r="S65" s="250">
        <f t="shared" si="5"/>
        <v>0.1157675602</v>
      </c>
      <c r="T65" s="250">
        <f t="shared" si="6"/>
        <v>0.3190560328</v>
      </c>
      <c r="U65" s="250">
        <f t="shared" si="7"/>
        <v>4.203182787</v>
      </c>
      <c r="V65" s="368">
        <f t="shared" si="8"/>
        <v>21.81769678</v>
      </c>
      <c r="W65" s="250" t="str">
        <f t="shared" si="9"/>
        <v>False</v>
      </c>
      <c r="X65" s="269">
        <f t="shared" si="10"/>
        <v>0.4738240612</v>
      </c>
    </row>
    <row r="66" ht="12.75" customHeight="1">
      <c r="A66" s="266"/>
      <c r="J66" s="250">
        <f t="shared" si="11"/>
        <v>21</v>
      </c>
      <c r="K66" s="250">
        <f t="shared" si="12"/>
        <v>4.342071486</v>
      </c>
      <c r="L66" s="250">
        <f t="shared" si="13"/>
        <v>40.95202339</v>
      </c>
      <c r="M66" s="250">
        <f t="shared" si="14"/>
        <v>38.18613652</v>
      </c>
      <c r="N66" s="250">
        <f t="shared" si="1"/>
        <v>15.68869967</v>
      </c>
      <c r="O66" s="250">
        <f t="shared" si="2"/>
        <v>13.4946874</v>
      </c>
      <c r="P66" s="250" t="str">
        <f t="shared" si="3"/>
        <v>True</v>
      </c>
      <c r="Q66" s="250">
        <f t="shared" si="4"/>
        <v>13.4946874</v>
      </c>
      <c r="R66" s="250">
        <f t="shared" si="15"/>
        <v>2.495538561</v>
      </c>
      <c r="S66" s="250">
        <f t="shared" si="5"/>
        <v>0.1206823051</v>
      </c>
      <c r="T66" s="250">
        <f t="shared" si="6"/>
        <v>0.3325041895</v>
      </c>
      <c r="U66" s="250">
        <f t="shared" si="7"/>
        <v>4.564977052</v>
      </c>
      <c r="V66" s="368">
        <f t="shared" si="8"/>
        <v>22.43093178</v>
      </c>
      <c r="W66" s="250" t="str">
        <f t="shared" si="9"/>
        <v>False</v>
      </c>
      <c r="X66" s="269">
        <f t="shared" si="10"/>
        <v>0.4996836295</v>
      </c>
    </row>
    <row r="67" ht="12.75" customHeight="1">
      <c r="A67" s="270"/>
      <c r="B67" s="371"/>
      <c r="C67" s="371"/>
      <c r="D67" s="371"/>
      <c r="E67" s="371"/>
      <c r="F67" s="371"/>
      <c r="G67" s="371"/>
      <c r="H67" s="371"/>
      <c r="J67" s="250">
        <f t="shared" si="11"/>
        <v>22</v>
      </c>
      <c r="K67" s="250">
        <f t="shared" si="12"/>
        <v>4.54444769</v>
      </c>
      <c r="L67" s="250">
        <f t="shared" si="13"/>
        <v>45.22612277</v>
      </c>
      <c r="M67" s="250">
        <f t="shared" si="14"/>
        <v>42.24471886</v>
      </c>
      <c r="N67" s="250">
        <f t="shared" si="1"/>
        <v>16.31686806</v>
      </c>
      <c r="O67" s="250">
        <f t="shared" si="2"/>
        <v>13.79305379</v>
      </c>
      <c r="P67" s="250" t="str">
        <f t="shared" si="3"/>
        <v>True</v>
      </c>
      <c r="Q67" s="250">
        <f t="shared" si="4"/>
        <v>13.79305379</v>
      </c>
      <c r="R67" s="250">
        <f t="shared" si="15"/>
        <v>2.697894689</v>
      </c>
      <c r="S67" s="250">
        <f t="shared" si="5"/>
        <v>0.1255143697</v>
      </c>
      <c r="T67" s="250">
        <f t="shared" si="6"/>
        <v>0.3457223655</v>
      </c>
      <c r="U67" s="250">
        <f t="shared" si="7"/>
        <v>4.935138065</v>
      </c>
      <c r="V67" s="368">
        <f t="shared" si="8"/>
        <v>23.02578532</v>
      </c>
      <c r="W67" s="250" t="str">
        <f t="shared" si="9"/>
        <v>False</v>
      </c>
      <c r="X67" s="269">
        <f t="shared" si="10"/>
        <v>0.5253057703</v>
      </c>
    </row>
    <row r="68" ht="12.75" customHeight="1">
      <c r="A68" s="266"/>
      <c r="J68" s="250">
        <f t="shared" si="11"/>
        <v>23</v>
      </c>
      <c r="K68" s="250">
        <f t="shared" si="12"/>
        <v>4.744189866</v>
      </c>
      <c r="L68" s="250">
        <f t="shared" si="13"/>
        <v>49.68680341</v>
      </c>
      <c r="M68" s="250">
        <f t="shared" si="14"/>
        <v>46.48571778</v>
      </c>
      <c r="N68" s="250">
        <f t="shared" si="1"/>
        <v>16.93499572</v>
      </c>
      <c r="O68" s="250">
        <f t="shared" si="2"/>
        <v>14.07564315</v>
      </c>
      <c r="P68" s="250" t="str">
        <f t="shared" si="3"/>
        <v>True</v>
      </c>
      <c r="Q68" s="250">
        <f t="shared" si="4"/>
        <v>14.07564315</v>
      </c>
      <c r="R68" s="250">
        <f t="shared" si="15"/>
        <v>2.90465939</v>
      </c>
      <c r="S68" s="250">
        <f t="shared" si="5"/>
        <v>0.1302691979</v>
      </c>
      <c r="T68" s="250">
        <f t="shared" si="6"/>
        <v>0.3587257776</v>
      </c>
      <c r="U68" s="250">
        <f t="shared" si="7"/>
        <v>5.313363482</v>
      </c>
      <c r="V68" s="368">
        <f t="shared" si="8"/>
        <v>23.60372335</v>
      </c>
      <c r="W68" s="250" t="str">
        <f t="shared" si="9"/>
        <v>False</v>
      </c>
      <c r="X68" s="269">
        <f t="shared" si="10"/>
        <v>0.5507040282</v>
      </c>
    </row>
    <row r="69" ht="12.75" customHeight="1">
      <c r="A69" s="266"/>
      <c r="J69" s="250">
        <f t="shared" si="11"/>
        <v>24</v>
      </c>
      <c r="K69" s="250">
        <f t="shared" si="12"/>
        <v>4.941459061</v>
      </c>
      <c r="L69" s="250">
        <f t="shared" si="13"/>
        <v>54.33183623</v>
      </c>
      <c r="M69" s="250">
        <f t="shared" si="14"/>
        <v>50.90704158</v>
      </c>
      <c r="N69" s="250">
        <f t="shared" si="1"/>
        <v>17.54371318</v>
      </c>
      <c r="O69" s="250">
        <f t="shared" si="2"/>
        <v>14.34402521</v>
      </c>
      <c r="P69" s="250" t="str">
        <f t="shared" si="3"/>
        <v>True</v>
      </c>
      <c r="Q69" s="250">
        <f t="shared" si="4"/>
        <v>14.34402521</v>
      </c>
      <c r="R69" s="250">
        <f t="shared" si="15"/>
        <v>3.115681736</v>
      </c>
      <c r="S69" s="250">
        <f t="shared" si="5"/>
        <v>0.1349516399</v>
      </c>
      <c r="T69" s="250">
        <f t="shared" si="6"/>
        <v>0.3715279775</v>
      </c>
      <c r="U69" s="250">
        <f t="shared" si="7"/>
        <v>5.699377219</v>
      </c>
      <c r="V69" s="368">
        <f t="shared" si="8"/>
        <v>24.16603008</v>
      </c>
      <c r="W69" s="250" t="str">
        <f t="shared" si="9"/>
        <v>False</v>
      </c>
      <c r="X69" s="269">
        <f t="shared" si="10"/>
        <v>0.5758906311</v>
      </c>
    </row>
    <row r="70" ht="12.75" customHeight="1">
      <c r="A70" s="266"/>
      <c r="I70" s="371"/>
      <c r="J70" s="371">
        <f t="shared" si="11"/>
        <v>25</v>
      </c>
      <c r="K70" s="250">
        <f t="shared" si="12"/>
        <v>5.136399696</v>
      </c>
      <c r="L70" s="250">
        <f t="shared" si="13"/>
        <v>59.15912301</v>
      </c>
      <c r="M70" s="250">
        <f t="shared" si="14"/>
        <v>55.5067181</v>
      </c>
      <c r="N70" s="250">
        <f t="shared" si="1"/>
        <v>18.14358518</v>
      </c>
      <c r="O70" s="250">
        <f t="shared" si="2"/>
        <v>14.59954787</v>
      </c>
      <c r="P70" s="250" t="str">
        <f t="shared" si="3"/>
        <v>True</v>
      </c>
      <c r="Q70" s="250">
        <f t="shared" si="4"/>
        <v>14.59954787</v>
      </c>
      <c r="R70" s="250">
        <f t="shared" si="15"/>
        <v>3.330823262</v>
      </c>
      <c r="S70" s="250">
        <f t="shared" si="5"/>
        <v>0.1395660399</v>
      </c>
      <c r="T70" s="250">
        <f t="shared" si="6"/>
        <v>0.3841410983</v>
      </c>
      <c r="U70" s="250">
        <f t="shared" si="7"/>
        <v>6.092925988</v>
      </c>
      <c r="V70" s="368">
        <f t="shared" si="8"/>
        <v>24.71383777</v>
      </c>
      <c r="W70" s="250" t="str">
        <f t="shared" si="9"/>
        <v>False</v>
      </c>
      <c r="X70" s="269">
        <f t="shared" si="10"/>
        <v>0.6008766612</v>
      </c>
    </row>
    <row r="71" ht="12.75" customHeight="1">
      <c r="A71" s="266"/>
      <c r="I71" s="371"/>
      <c r="J71" s="250">
        <f t="shared" si="11"/>
        <v>26</v>
      </c>
      <c r="K71" s="250">
        <f t="shared" si="12"/>
        <v>5.3291419</v>
      </c>
      <c r="L71" s="250">
        <f t="shared" si="13"/>
        <v>64.16668326</v>
      </c>
      <c r="M71" s="250">
        <f t="shared" si="14"/>
        <v>60.28288319</v>
      </c>
      <c r="N71" s="250">
        <f t="shared" si="1"/>
        <v>18.73512</v>
      </c>
      <c r="O71" s="250">
        <f t="shared" si="2"/>
        <v>14.84337694</v>
      </c>
      <c r="P71" s="250" t="str">
        <f t="shared" si="3"/>
        <v>True</v>
      </c>
      <c r="Q71" s="250">
        <f t="shared" si="4"/>
        <v>14.84337694</v>
      </c>
      <c r="R71" s="250">
        <f t="shared" si="15"/>
        <v>3.549956404</v>
      </c>
      <c r="S71" s="250">
        <f t="shared" si="5"/>
        <v>0.1441163077</v>
      </c>
      <c r="T71" s="250">
        <f t="shared" si="6"/>
        <v>0.3965760557</v>
      </c>
      <c r="U71" s="250">
        <f t="shared" si="7"/>
        <v>6.493776441</v>
      </c>
      <c r="V71" s="368">
        <f t="shared" si="8"/>
        <v>25.24815048</v>
      </c>
      <c r="W71" s="250" t="str">
        <f t="shared" si="9"/>
        <v>False</v>
      </c>
      <c r="X71" s="269">
        <f t="shared" si="10"/>
        <v>0.6256722009</v>
      </c>
    </row>
    <row r="72" ht="12.75" customHeight="1">
      <c r="A72" s="270"/>
      <c r="B72" s="371"/>
      <c r="C72" s="371"/>
      <c r="D72" s="371"/>
      <c r="E72" s="371"/>
      <c r="F72" s="371"/>
      <c r="G72" s="371"/>
      <c r="H72" s="371"/>
      <c r="J72" s="250">
        <f t="shared" si="11"/>
        <v>27</v>
      </c>
      <c r="K72" s="250">
        <f t="shared" si="12"/>
        <v>5.519803438</v>
      </c>
      <c r="L72" s="250">
        <f t="shared" si="13"/>
        <v>69.35264303</v>
      </c>
      <c r="M72" s="250">
        <f t="shared" si="14"/>
        <v>65.23377054</v>
      </c>
      <c r="N72" s="250">
        <f t="shared" si="1"/>
        <v>19.31877711</v>
      </c>
      <c r="O72" s="250">
        <f t="shared" si="2"/>
        <v>15.07652741</v>
      </c>
      <c r="P72" s="250" t="str">
        <f t="shared" si="3"/>
        <v>True</v>
      </c>
      <c r="Q72" s="250">
        <f t="shared" si="4"/>
        <v>15.07652741</v>
      </c>
      <c r="R72" s="250">
        <f t="shared" si="15"/>
        <v>3.772963186</v>
      </c>
      <c r="S72" s="250">
        <f t="shared" si="5"/>
        <v>0.1486059778</v>
      </c>
      <c r="T72" s="250">
        <f t="shared" si="6"/>
        <v>0.4088427144</v>
      </c>
      <c r="U72" s="250">
        <f t="shared" si="7"/>
        <v>6.901712771</v>
      </c>
      <c r="V72" s="368">
        <f t="shared" si="8"/>
        <v>25.76986337</v>
      </c>
      <c r="W72" s="250" t="str">
        <f t="shared" si="9"/>
        <v>False</v>
      </c>
      <c r="X72" s="269">
        <f t="shared" si="10"/>
        <v>0.6502864547</v>
      </c>
    </row>
    <row r="73" ht="12.75" customHeight="1">
      <c r="A73" s="266"/>
      <c r="J73" s="250">
        <f t="shared" si="11"/>
        <v>28</v>
      </c>
      <c r="K73" s="250">
        <f t="shared" si="12"/>
        <v>5.708491323</v>
      </c>
      <c r="L73" s="250">
        <f t="shared" si="13"/>
        <v>74.71522504</v>
      </c>
      <c r="M73" s="250">
        <f t="shared" si="14"/>
        <v>70.35770288</v>
      </c>
      <c r="N73" s="250">
        <f t="shared" si="1"/>
        <v>19.89497362</v>
      </c>
      <c r="O73" s="250">
        <f t="shared" si="2"/>
        <v>15.29988827</v>
      </c>
      <c r="P73" s="250" t="str">
        <f t="shared" si="3"/>
        <v>True</v>
      </c>
      <c r="Q73" s="250">
        <f t="shared" si="4"/>
        <v>15.29988827</v>
      </c>
      <c r="R73" s="250">
        <f t="shared" si="15"/>
        <v>3.999734121</v>
      </c>
      <c r="S73" s="250">
        <f t="shared" si="5"/>
        <v>0.1530382586</v>
      </c>
      <c r="T73" s="250">
        <f t="shared" si="6"/>
        <v>0.420950026</v>
      </c>
      <c r="U73" s="250">
        <f t="shared" si="7"/>
        <v>7.316534699</v>
      </c>
      <c r="V73" s="368">
        <f t="shared" si="8"/>
        <v>26.27977839</v>
      </c>
      <c r="W73" s="250" t="str">
        <f t="shared" si="9"/>
        <v>False</v>
      </c>
      <c r="X73" s="269">
        <f t="shared" si="10"/>
        <v>0.674727854</v>
      </c>
      <c r="Y73" s="371"/>
      <c r="Z73" s="371"/>
    </row>
    <row r="74" ht="12.75" customHeight="1">
      <c r="A74" s="266"/>
      <c r="J74" s="250">
        <f t="shared" si="11"/>
        <v>29</v>
      </c>
      <c r="K74" s="250">
        <f t="shared" si="12"/>
        <v>5.895303161</v>
      </c>
      <c r="L74" s="250">
        <f t="shared" si="13"/>
        <v>80.25274016</v>
      </c>
      <c r="M74" s="250">
        <f t="shared" si="14"/>
        <v>75.65308431</v>
      </c>
      <c r="N74" s="250">
        <f t="shared" si="1"/>
        <v>20.46408956</v>
      </c>
      <c r="O74" s="250">
        <f t="shared" si="2"/>
        <v>15.5142425</v>
      </c>
      <c r="P74" s="250" t="str">
        <f t="shared" si="3"/>
        <v>True</v>
      </c>
      <c r="Q74" s="250">
        <f t="shared" si="4"/>
        <v>15.5142425</v>
      </c>
      <c r="R74" s="250">
        <f t="shared" si="15"/>
        <v>4.230167277</v>
      </c>
      <c r="S74" s="250">
        <f t="shared" si="5"/>
        <v>0.1574160735</v>
      </c>
      <c r="T74" s="250">
        <f t="shared" si="6"/>
        <v>0.4329061443</v>
      </c>
      <c r="U74" s="250">
        <f t="shared" si="7"/>
        <v>7.738055762</v>
      </c>
      <c r="V74" s="368">
        <f t="shared" si="8"/>
        <v>26.77861719</v>
      </c>
      <c r="W74" s="250" t="str">
        <f t="shared" si="9"/>
        <v>False</v>
      </c>
      <c r="X74" s="269">
        <f t="shared" si="10"/>
        <v>0.6990041461</v>
      </c>
    </row>
    <row r="75" ht="12.75" customHeight="1">
      <c r="A75" s="270"/>
      <c r="B75" s="371"/>
      <c r="C75" s="371"/>
      <c r="D75" s="371"/>
      <c r="E75" s="371"/>
      <c r="I75" s="371"/>
      <c r="J75" s="371">
        <f t="shared" si="11"/>
        <v>30</v>
      </c>
      <c r="K75" s="250">
        <f t="shared" si="12"/>
        <v>6.080328288</v>
      </c>
      <c r="L75" s="250">
        <f t="shared" si="13"/>
        <v>85.96357988</v>
      </c>
      <c r="M75" s="250">
        <f t="shared" si="14"/>
        <v>81.11839349</v>
      </c>
      <c r="N75" s="250">
        <f t="shared" si="1"/>
        <v>21.0264724</v>
      </c>
      <c r="O75" s="250">
        <f t="shared" si="2"/>
        <v>15.72028316</v>
      </c>
      <c r="P75" s="250" t="str">
        <f t="shared" si="3"/>
        <v>True</v>
      </c>
      <c r="Q75" s="250">
        <f t="shared" si="4"/>
        <v>15.72028316</v>
      </c>
      <c r="R75" s="250">
        <f t="shared" si="15"/>
        <v>4.46416747</v>
      </c>
      <c r="S75" s="250">
        <f t="shared" si="5"/>
        <v>0.1617420954</v>
      </c>
      <c r="T75" s="250">
        <f t="shared" si="6"/>
        <v>0.4447185228</v>
      </c>
      <c r="U75" s="250">
        <f t="shared" si="7"/>
        <v>8.166101847</v>
      </c>
      <c r="V75" s="368">
        <f t="shared" si="8"/>
        <v>27.26703188</v>
      </c>
      <c r="W75" s="250" t="str">
        <f t="shared" si="9"/>
        <v>False</v>
      </c>
      <c r="X75" s="269">
        <f t="shared" si="10"/>
        <v>0.7231224707</v>
      </c>
    </row>
    <row r="76" ht="12.75" customHeight="1">
      <c r="A76" s="266"/>
      <c r="J76" s="250">
        <f t="shared" si="11"/>
        <v>31</v>
      </c>
      <c r="K76" s="250">
        <f t="shared" si="12"/>
        <v>6.263648737</v>
      </c>
      <c r="L76" s="250">
        <f t="shared" si="13"/>
        <v>91.8462097</v>
      </c>
      <c r="M76" s="250">
        <f t="shared" si="14"/>
        <v>86.75217759</v>
      </c>
      <c r="N76" s="250">
        <f t="shared" si="1"/>
        <v>21.58244092</v>
      </c>
      <c r="O76" s="250">
        <f t="shared" si="2"/>
        <v>15.91862666</v>
      </c>
      <c r="P76" s="250" t="str">
        <f t="shared" si="3"/>
        <v>True</v>
      </c>
      <c r="Q76" s="250">
        <f t="shared" si="4"/>
        <v>15.91862666</v>
      </c>
      <c r="R76" s="250">
        <f t="shared" si="15"/>
        <v>4.701645582</v>
      </c>
      <c r="S76" s="250">
        <f t="shared" si="5"/>
        <v>0.1660187763</v>
      </c>
      <c r="T76" s="250">
        <f t="shared" si="6"/>
        <v>0.4563939968</v>
      </c>
      <c r="U76" s="250">
        <f t="shared" si="7"/>
        <v>8.600509934</v>
      </c>
      <c r="V76" s="368">
        <f t="shared" si="8"/>
        <v>27.74561395</v>
      </c>
      <c r="W76" s="250" t="str">
        <f t="shared" si="9"/>
        <v>False</v>
      </c>
      <c r="X76" s="269">
        <f t="shared" si="10"/>
        <v>0.7470894257</v>
      </c>
    </row>
    <row r="77" ht="12.75" customHeight="1">
      <c r="A77" s="270"/>
      <c r="B77" s="371"/>
      <c r="C77" s="371"/>
      <c r="D77" s="371"/>
      <c r="E77" s="371"/>
      <c r="F77" s="371"/>
      <c r="G77" s="371"/>
      <c r="H77" s="371"/>
      <c r="J77" s="250">
        <f t="shared" si="11"/>
        <v>32</v>
      </c>
      <c r="K77" s="250">
        <f t="shared" si="12"/>
        <v>6.445340061</v>
      </c>
      <c r="L77" s="250">
        <f t="shared" si="13"/>
        <v>97.89916323</v>
      </c>
      <c r="M77" s="250">
        <f t="shared" si="14"/>
        <v>92.553047</v>
      </c>
      <c r="N77" s="250">
        <f t="shared" si="1"/>
        <v>22.13228841</v>
      </c>
      <c r="O77" s="250">
        <f t="shared" si="2"/>
        <v>16.10982361</v>
      </c>
      <c r="P77" s="250" t="str">
        <f t="shared" si="3"/>
        <v>True</v>
      </c>
      <c r="Q77" s="250">
        <f t="shared" si="4"/>
        <v>16.10982361</v>
      </c>
      <c r="R77" s="250">
        <f t="shared" si="15"/>
        <v>4.942517965</v>
      </c>
      <c r="S77" s="250">
        <f t="shared" si="5"/>
        <v>0.1702483724</v>
      </c>
      <c r="T77" s="250">
        <f t="shared" si="6"/>
        <v>0.4679388544</v>
      </c>
      <c r="U77" s="250">
        <f t="shared" si="7"/>
        <v>9.04112701</v>
      </c>
      <c r="V77" s="368">
        <f t="shared" si="8"/>
        <v>28.21490184</v>
      </c>
      <c r="W77" s="250" t="str">
        <f t="shared" si="9"/>
        <v>False</v>
      </c>
      <c r="X77" s="269">
        <f t="shared" si="10"/>
        <v>0.7709111241</v>
      </c>
    </row>
    <row r="78" ht="12.75" customHeight="1">
      <c r="A78" s="266"/>
      <c r="F78" s="371"/>
      <c r="G78" s="371"/>
      <c r="H78" s="371"/>
      <c r="J78" s="250">
        <f t="shared" si="11"/>
        <v>33</v>
      </c>
      <c r="K78" s="250">
        <f t="shared" si="12"/>
        <v>6.625472045</v>
      </c>
      <c r="L78" s="250">
        <f t="shared" si="13"/>
        <v>104.121037</v>
      </c>
      <c r="M78" s="250">
        <f t="shared" si="14"/>
        <v>98.51967054</v>
      </c>
      <c r="N78" s="250">
        <f t="shared" si="1"/>
        <v>22.67628553</v>
      </c>
      <c r="O78" s="250">
        <f t="shared" si="2"/>
        <v>16.29436781</v>
      </c>
      <c r="P78" s="250" t="str">
        <f t="shared" si="3"/>
        <v>True</v>
      </c>
      <c r="Q78" s="250">
        <f t="shared" si="4"/>
        <v>16.29436781</v>
      </c>
      <c r="R78" s="250">
        <f t="shared" si="15"/>
        <v>5.186705921</v>
      </c>
      <c r="S78" s="250">
        <f t="shared" si="5"/>
        <v>0.1744329656</v>
      </c>
      <c r="T78" s="250">
        <f t="shared" si="6"/>
        <v>0.4793588962</v>
      </c>
      <c r="U78" s="250">
        <f t="shared" si="7"/>
        <v>9.487809113</v>
      </c>
      <c r="V78" s="368">
        <f t="shared" si="8"/>
        <v>28.6753873</v>
      </c>
      <c r="W78" s="250" t="str">
        <f t="shared" si="9"/>
        <v>False</v>
      </c>
      <c r="X78" s="269">
        <f t="shared" si="10"/>
        <v>0.7945932439</v>
      </c>
    </row>
    <row r="79" ht="12.75" customHeight="1">
      <c r="A79" s="266"/>
      <c r="J79" s="250">
        <f t="shared" si="11"/>
        <v>34</v>
      </c>
      <c r="K79" s="250">
        <f t="shared" si="12"/>
        <v>6.804109311</v>
      </c>
      <c r="L79" s="250">
        <f t="shared" si="13"/>
        <v>110.5104858</v>
      </c>
      <c r="M79" s="250">
        <f t="shared" si="14"/>
        <v>104.6507712</v>
      </c>
      <c r="N79" s="250">
        <f t="shared" si="1"/>
        <v>23.21468265</v>
      </c>
      <c r="O79" s="250">
        <f t="shared" si="2"/>
        <v>16.47270381</v>
      </c>
      <c r="P79" s="250" t="str">
        <f t="shared" si="3"/>
        <v>True</v>
      </c>
      <c r="Q79" s="250">
        <f t="shared" si="4"/>
        <v>16.47270381</v>
      </c>
      <c r="R79" s="250">
        <f t="shared" si="15"/>
        <v>5.434135248</v>
      </c>
      <c r="S79" s="250">
        <f t="shared" si="5"/>
        <v>0.1785744819</v>
      </c>
      <c r="T79" s="250">
        <f t="shared" si="6"/>
        <v>0.4906594874</v>
      </c>
      <c r="U79" s="250">
        <f t="shared" si="7"/>
        <v>9.940420512</v>
      </c>
      <c r="V79" s="368">
        <f t="shared" si="8"/>
        <v>29.12752084</v>
      </c>
      <c r="W79" s="250" t="str">
        <f t="shared" si="9"/>
        <v>False</v>
      </c>
      <c r="X79" s="269">
        <f t="shared" si="10"/>
        <v>0.8181410705</v>
      </c>
    </row>
    <row r="80" ht="12.75" customHeight="1">
      <c r="A80" s="266"/>
      <c r="I80" s="371"/>
      <c r="J80" s="371">
        <f t="shared" si="11"/>
        <v>35</v>
      </c>
      <c r="K80" s="250">
        <f t="shared" si="12"/>
        <v>6.981311853</v>
      </c>
      <c r="L80" s="250">
        <f t="shared" si="13"/>
        <v>117.0662183</v>
      </c>
      <c r="M80" s="250">
        <f t="shared" si="14"/>
        <v>110.9451223</v>
      </c>
      <c r="N80" s="250">
        <f t="shared" si="1"/>
        <v>23.74771201</v>
      </c>
      <c r="O80" s="250">
        <f t="shared" si="2"/>
        <v>16.64523322</v>
      </c>
      <c r="P80" s="250" t="str">
        <f t="shared" si="3"/>
        <v>True</v>
      </c>
      <c r="Q80" s="250">
        <f t="shared" si="4"/>
        <v>16.64523322</v>
      </c>
      <c r="R80" s="250">
        <f t="shared" si="15"/>
        <v>5.684735845</v>
      </c>
      <c r="S80" s="250">
        <f t="shared" si="5"/>
        <v>0.1826747078</v>
      </c>
      <c r="T80" s="250">
        <f t="shared" si="6"/>
        <v>0.5018456034</v>
      </c>
      <c r="U80" s="250">
        <f t="shared" si="7"/>
        <v>10.39883297</v>
      </c>
      <c r="V80" s="368">
        <f t="shared" si="8"/>
        <v>29.57171635</v>
      </c>
      <c r="W80" s="250" t="str">
        <f t="shared" si="9"/>
        <v>False</v>
      </c>
      <c r="X80" s="269">
        <f t="shared" si="10"/>
        <v>0.8415595354</v>
      </c>
    </row>
    <row r="81" ht="12.75" customHeight="1">
      <c r="A81" s="266"/>
      <c r="J81" s="250">
        <f t="shared" si="11"/>
        <v>36</v>
      </c>
      <c r="K81" s="250">
        <f t="shared" si="12"/>
        <v>7.157135495</v>
      </c>
      <c r="L81" s="250">
        <f t="shared" si="13"/>
        <v>123.7869937</v>
      </c>
      <c r="M81" s="250">
        <f t="shared" si="14"/>
        <v>117.4015441</v>
      </c>
      <c r="N81" s="250">
        <f t="shared" si="1"/>
        <v>24.27558951</v>
      </c>
      <c r="O81" s="250">
        <f t="shared" si="2"/>
        <v>16.81232004</v>
      </c>
      <c r="P81" s="250" t="str">
        <f t="shared" si="3"/>
        <v>True</v>
      </c>
      <c r="Q81" s="250">
        <f t="shared" si="4"/>
        <v>16.81232004</v>
      </c>
      <c r="R81" s="250">
        <f t="shared" si="15"/>
        <v>5.93844136</v>
      </c>
      <c r="S81" s="250">
        <f t="shared" si="5"/>
        <v>0.1867353039</v>
      </c>
      <c r="T81" s="250">
        <f t="shared" si="6"/>
        <v>0.5129218681</v>
      </c>
      <c r="U81" s="250">
        <f t="shared" si="7"/>
        <v>10.86292512</v>
      </c>
      <c r="V81" s="368">
        <f t="shared" si="8"/>
        <v>30.00835515</v>
      </c>
      <c r="W81" s="250" t="str">
        <f t="shared" si="9"/>
        <v>False</v>
      </c>
      <c r="X81" s="269">
        <f t="shared" si="10"/>
        <v>0.8648532487</v>
      </c>
    </row>
    <row r="82" ht="12.75" customHeight="1">
      <c r="A82" s="270"/>
      <c r="B82" s="371"/>
      <c r="C82" s="371"/>
      <c r="D82" s="371"/>
      <c r="E82" s="371"/>
      <c r="F82" s="371"/>
      <c r="G82" s="371"/>
      <c r="H82" s="371"/>
      <c r="J82" s="250">
        <f t="shared" si="11"/>
        <v>37</v>
      </c>
      <c r="K82" s="250">
        <f t="shared" si="12"/>
        <v>7.331632297</v>
      </c>
      <c r="L82" s="250">
        <f t="shared" si="13"/>
        <v>130.6716178</v>
      </c>
      <c r="M82" s="250">
        <f t="shared" si="14"/>
        <v>124.0189006</v>
      </c>
      <c r="N82" s="250">
        <f t="shared" si="1"/>
        <v>24.79851627</v>
      </c>
      <c r="O82" s="250">
        <f t="shared" si="2"/>
        <v>16.97429524</v>
      </c>
      <c r="P82" s="250" t="str">
        <f t="shared" si="3"/>
        <v>True</v>
      </c>
      <c r="Q82" s="250">
        <f t="shared" si="4"/>
        <v>16.97429524</v>
      </c>
      <c r="R82" s="250">
        <f t="shared" si="15"/>
        <v>6.195188875</v>
      </c>
      <c r="S82" s="250">
        <f t="shared" si="5"/>
        <v>0.1907578175</v>
      </c>
      <c r="T82" s="250">
        <f t="shared" si="6"/>
        <v>0.523892589</v>
      </c>
      <c r="U82" s="250">
        <f t="shared" si="7"/>
        <v>11.33258187</v>
      </c>
      <c r="V82" s="368">
        <f t="shared" si="8"/>
        <v>30.4377894</v>
      </c>
      <c r="W82" s="250" t="str">
        <f t="shared" si="9"/>
        <v>False</v>
      </c>
      <c r="X82" s="269">
        <f t="shared" si="10"/>
        <v>0.8880265287</v>
      </c>
    </row>
    <row r="83" ht="12.75" customHeight="1">
      <c r="A83" s="266"/>
      <c r="J83" s="250">
        <f t="shared" si="11"/>
        <v>38</v>
      </c>
      <c r="K83" s="250">
        <f t="shared" si="12"/>
        <v>7.504850905</v>
      </c>
      <c r="L83" s="250">
        <f t="shared" si="13"/>
        <v>137.7189404</v>
      </c>
      <c r="M83" s="250">
        <f t="shared" si="14"/>
        <v>130.7960967</v>
      </c>
      <c r="N83" s="250">
        <f t="shared" si="1"/>
        <v>25.3166801</v>
      </c>
      <c r="O83" s="250">
        <f t="shared" si="2"/>
        <v>17.13146056</v>
      </c>
      <c r="P83" s="250" t="str">
        <f t="shared" si="3"/>
        <v>True</v>
      </c>
      <c r="Q83" s="250">
        <f t="shared" si="4"/>
        <v>17.13146056</v>
      </c>
      <c r="R83" s="250">
        <f t="shared" si="15"/>
        <v>6.454918637</v>
      </c>
      <c r="S83" s="250">
        <f t="shared" si="5"/>
        <v>0.1947436931</v>
      </c>
      <c r="T83" s="250">
        <f t="shared" si="6"/>
        <v>0.5347617864</v>
      </c>
      <c r="U83" s="250">
        <f t="shared" si="7"/>
        <v>11.8076939</v>
      </c>
      <c r="V83" s="368">
        <f t="shared" si="8"/>
        <v>30.86034509</v>
      </c>
      <c r="W83" s="250" t="str">
        <f t="shared" si="9"/>
        <v>False</v>
      </c>
      <c r="X83" s="269">
        <f t="shared" si="10"/>
        <v>0.911083428</v>
      </c>
    </row>
    <row r="84" ht="12.75" customHeight="1">
      <c r="A84" s="266"/>
      <c r="J84" s="250">
        <f t="shared" si="11"/>
        <v>39</v>
      </c>
      <c r="K84" s="250">
        <f t="shared" si="12"/>
        <v>7.676836866</v>
      </c>
      <c r="L84" s="250">
        <f t="shared" si="13"/>
        <v>144.9278522</v>
      </c>
      <c r="M84" s="250">
        <f t="shared" si="14"/>
        <v>137.7320755</v>
      </c>
      <c r="N84" s="250">
        <f t="shared" si="1"/>
        <v>25.83025664</v>
      </c>
      <c r="O84" s="250">
        <f t="shared" si="2"/>
        <v>17.2840919</v>
      </c>
      <c r="P84" s="250" t="str">
        <f t="shared" si="3"/>
        <v>True</v>
      </c>
      <c r="Q84" s="250">
        <f t="shared" si="4"/>
        <v>17.2840919</v>
      </c>
      <c r="R84" s="250">
        <f t="shared" si="15"/>
        <v>6.717573804</v>
      </c>
      <c r="S84" s="250">
        <f t="shared" si="5"/>
        <v>0.1986942818</v>
      </c>
      <c r="T84" s="250">
        <f t="shared" si="6"/>
        <v>0.5455332207</v>
      </c>
      <c r="U84" s="250">
        <f t="shared" si="7"/>
        <v>12.28815725</v>
      </c>
      <c r="V84" s="368">
        <f t="shared" si="8"/>
        <v>31.27632475</v>
      </c>
      <c r="W84" s="250" t="str">
        <f t="shared" si="9"/>
        <v>False</v>
      </c>
      <c r="X84" s="269">
        <f t="shared" si="10"/>
        <v>0.9340277559</v>
      </c>
    </row>
    <row r="85" ht="12.75" customHeight="1">
      <c r="A85" s="266"/>
      <c r="I85" s="371"/>
      <c r="J85" s="371">
        <f t="shared" si="11"/>
        <v>40</v>
      </c>
      <c r="K85" s="250">
        <f t="shared" si="12"/>
        <v>7.847632905</v>
      </c>
      <c r="L85" s="250">
        <f t="shared" si="13"/>
        <v>152.2972822</v>
      </c>
      <c r="M85" s="250">
        <f t="shared" si="14"/>
        <v>144.8258164</v>
      </c>
      <c r="N85" s="250">
        <f t="shared" si="1"/>
        <v>26.33941052</v>
      </c>
      <c r="O85" s="250">
        <f t="shared" si="2"/>
        <v>17.43244218</v>
      </c>
      <c r="P85" s="250" t="str">
        <f t="shared" si="3"/>
        <v>True</v>
      </c>
      <c r="Q85" s="250">
        <f t="shared" si="4"/>
        <v>17.43244218</v>
      </c>
      <c r="R85" s="250">
        <f t="shared" si="15"/>
        <v>6.983100224</v>
      </c>
      <c r="S85" s="250">
        <f t="shared" si="5"/>
        <v>0.2026108502</v>
      </c>
      <c r="T85" s="250">
        <f t="shared" si="6"/>
        <v>0.5562104151</v>
      </c>
      <c r="U85" s="250">
        <f t="shared" si="7"/>
        <v>12.77387285</v>
      </c>
      <c r="V85" s="368">
        <f t="shared" si="8"/>
        <v>31.68600962</v>
      </c>
      <c r="W85" s="250" t="str">
        <f t="shared" si="9"/>
        <v>False</v>
      </c>
      <c r="X85" s="269">
        <f t="shared" si="10"/>
        <v>0.9568630996</v>
      </c>
    </row>
    <row r="86" ht="12.75" customHeight="1">
      <c r="A86" s="266"/>
      <c r="J86" s="250">
        <f t="shared" si="11"/>
        <v>41</v>
      </c>
      <c r="K86" s="250">
        <f t="shared" si="12"/>
        <v>8.017279165</v>
      </c>
      <c r="L86" s="250">
        <f t="shared" si="13"/>
        <v>159.8261958</v>
      </c>
      <c r="M86" s="250">
        <f t="shared" si="14"/>
        <v>152.0763326</v>
      </c>
      <c r="N86" s="250">
        <f t="shared" si="1"/>
        <v>26.84429628</v>
      </c>
      <c r="O86" s="250">
        <f t="shared" si="2"/>
        <v>17.57674378</v>
      </c>
      <c r="P86" s="250" t="str">
        <f t="shared" si="3"/>
        <v>True</v>
      </c>
      <c r="Q86" s="250">
        <f t="shared" si="4"/>
        <v>17.57674378</v>
      </c>
      <c r="R86" s="250">
        <f t="shared" si="15"/>
        <v>7.251446243</v>
      </c>
      <c r="S86" s="250">
        <f t="shared" si="5"/>
        <v>0.2064945868</v>
      </c>
      <c r="T86" s="250">
        <f t="shared" si="6"/>
        <v>0.5667966766</v>
      </c>
      <c r="U86" s="250">
        <f t="shared" si="7"/>
        <v>13.26474622</v>
      </c>
      <c r="V86" s="368">
        <f t="shared" si="8"/>
        <v>32.08966176</v>
      </c>
      <c r="W86" s="250" t="str">
        <f t="shared" si="9"/>
        <v>False</v>
      </c>
      <c r="X86" s="269">
        <f t="shared" si="10"/>
        <v>0.9795928419</v>
      </c>
    </row>
    <row r="87" ht="12.75" customHeight="1">
      <c r="A87" s="270"/>
      <c r="B87" s="371"/>
      <c r="C87" s="371"/>
      <c r="D87" s="371"/>
      <c r="E87" s="371"/>
      <c r="F87" s="371"/>
      <c r="G87" s="371"/>
      <c r="H87" s="371"/>
      <c r="J87" s="250">
        <f t="shared" si="11"/>
        <v>42</v>
      </c>
      <c r="K87" s="250">
        <f t="shared" si="12"/>
        <v>8.18581343</v>
      </c>
      <c r="L87" s="250">
        <f t="shared" si="13"/>
        <v>167.5135922</v>
      </c>
      <c r="M87" s="250">
        <f t="shared" si="14"/>
        <v>159.4826689</v>
      </c>
      <c r="N87" s="250">
        <f t="shared" si="1"/>
        <v>27.34505926</v>
      </c>
      <c r="O87" s="250">
        <f t="shared" si="2"/>
        <v>17.71721074</v>
      </c>
      <c r="P87" s="250" t="str">
        <f t="shared" si="3"/>
        <v>True</v>
      </c>
      <c r="Q87" s="250">
        <f t="shared" si="4"/>
        <v>17.71721074</v>
      </c>
      <c r="R87" s="250">
        <f t="shared" si="15"/>
        <v>7.522562517</v>
      </c>
      <c r="S87" s="250">
        <f t="shared" si="5"/>
        <v>0.2103466097</v>
      </c>
      <c r="T87" s="250">
        <f t="shared" si="6"/>
        <v>0.5772951143</v>
      </c>
      <c r="U87" s="250">
        <f t="shared" si="7"/>
        <v>13.76068709</v>
      </c>
      <c r="V87" s="368">
        <f t="shared" si="8"/>
        <v>32.48752579</v>
      </c>
      <c r="W87" s="250" t="str">
        <f t="shared" si="9"/>
        <v>False</v>
      </c>
      <c r="X87" s="269">
        <f t="shared" si="10"/>
        <v>1.002220178</v>
      </c>
    </row>
    <row r="88" ht="12.75" customHeight="1">
      <c r="A88" s="266"/>
      <c r="J88" s="250">
        <f t="shared" si="11"/>
        <v>43</v>
      </c>
      <c r="K88" s="250">
        <f t="shared" si="12"/>
        <v>8.353271318</v>
      </c>
      <c r="L88" s="250">
        <f t="shared" si="13"/>
        <v>175.3585027</v>
      </c>
      <c r="M88" s="250">
        <f t="shared" si="14"/>
        <v>167.0439004</v>
      </c>
      <c r="N88" s="250">
        <f t="shared" si="1"/>
        <v>27.8418363</v>
      </c>
      <c r="O88" s="250">
        <f t="shared" si="2"/>
        <v>17.8540406</v>
      </c>
      <c r="P88" s="250" t="str">
        <f t="shared" si="3"/>
        <v>True</v>
      </c>
      <c r="Q88" s="250">
        <f t="shared" si="4"/>
        <v>17.8540406</v>
      </c>
      <c r="R88" s="250">
        <f t="shared" si="15"/>
        <v>7.796401857</v>
      </c>
      <c r="S88" s="250">
        <f t="shared" si="5"/>
        <v>0.2141679716</v>
      </c>
      <c r="T88" s="250">
        <f t="shared" si="6"/>
        <v>0.5877086561</v>
      </c>
      <c r="U88" s="250">
        <f t="shared" si="7"/>
        <v>14.26160914</v>
      </c>
      <c r="V88" s="368">
        <f t="shared" si="8"/>
        <v>32.87983043</v>
      </c>
      <c r="W88" s="250" t="str">
        <f t="shared" si="9"/>
        <v>False</v>
      </c>
      <c r="X88" s="269">
        <f t="shared" si="10"/>
        <v>1.02474813</v>
      </c>
    </row>
    <row r="89" ht="12.75" customHeight="1">
      <c r="A89" s="266"/>
      <c r="J89" s="250">
        <f t="shared" si="11"/>
        <v>44</v>
      </c>
      <c r="K89" s="250">
        <f t="shared" si="12"/>
        <v>8.519686452</v>
      </c>
      <c r="L89" s="250">
        <f t="shared" si="13"/>
        <v>183.3599887</v>
      </c>
      <c r="M89" s="250">
        <f t="shared" si="14"/>
        <v>174.7591307</v>
      </c>
      <c r="N89" s="250">
        <f t="shared" si="1"/>
        <v>28.33475653</v>
      </c>
      <c r="O89" s="250">
        <f t="shared" si="2"/>
        <v>17.98741607</v>
      </c>
      <c r="P89" s="250" t="str">
        <f t="shared" si="3"/>
        <v>True</v>
      </c>
      <c r="Q89" s="250">
        <f t="shared" si="4"/>
        <v>17.98741607</v>
      </c>
      <c r="R89" s="250">
        <f t="shared" si="15"/>
        <v>8.072919077</v>
      </c>
      <c r="S89" s="250">
        <f t="shared" si="5"/>
        <v>0.2179596656</v>
      </c>
      <c r="T89" s="250">
        <f t="shared" si="6"/>
        <v>0.5980400633</v>
      </c>
      <c r="U89" s="250">
        <f t="shared" si="7"/>
        <v>14.76742972</v>
      </c>
      <c r="V89" s="368">
        <f t="shared" si="8"/>
        <v>33.26678996</v>
      </c>
      <c r="W89" s="250" t="str">
        <f t="shared" si="9"/>
        <v>False</v>
      </c>
      <c r="X89" s="269">
        <f t="shared" si="10"/>
        <v>1.047179561</v>
      </c>
    </row>
    <row r="90" ht="12.75" customHeight="1">
      <c r="A90" s="266"/>
      <c r="I90" s="371"/>
      <c r="J90" s="371">
        <f t="shared" si="11"/>
        <v>45</v>
      </c>
      <c r="K90" s="250">
        <f t="shared" si="12"/>
        <v>8.685090621</v>
      </c>
      <c r="L90" s="250">
        <f t="shared" si="13"/>
        <v>191.5171404</v>
      </c>
      <c r="M90" s="250">
        <f t="shared" si="14"/>
        <v>182.6274901</v>
      </c>
      <c r="N90" s="250">
        <f t="shared" si="1"/>
        <v>28.82394188</v>
      </c>
      <c r="O90" s="250">
        <f t="shared" si="2"/>
        <v>18.11750649</v>
      </c>
      <c r="P90" s="250" t="str">
        <f t="shared" si="3"/>
        <v>True</v>
      </c>
      <c r="Q90" s="250">
        <f t="shared" si="4"/>
        <v>18.11750649</v>
      </c>
      <c r="R90" s="250">
        <f t="shared" si="15"/>
        <v>8.352070866</v>
      </c>
      <c r="S90" s="250">
        <f t="shared" si="5"/>
        <v>0.2217226298</v>
      </c>
      <c r="T90" s="250">
        <f t="shared" si="6"/>
        <v>0.6082919435</v>
      </c>
      <c r="U90" s="250">
        <f t="shared" si="7"/>
        <v>15.2780696</v>
      </c>
      <c r="V90" s="368">
        <f t="shared" si="8"/>
        <v>33.64860542</v>
      </c>
      <c r="W90" s="250" t="str">
        <f t="shared" si="9"/>
        <v>False</v>
      </c>
      <c r="X90" s="269">
        <f t="shared" si="10"/>
        <v>1.069517184</v>
      </c>
    </row>
    <row r="91" ht="12.75" customHeight="1">
      <c r="A91" s="266"/>
      <c r="J91" s="250">
        <f t="shared" si="11"/>
        <v>46</v>
      </c>
      <c r="K91" s="250">
        <f t="shared" si="12"/>
        <v>8.849513918</v>
      </c>
      <c r="L91" s="250">
        <f t="shared" si="13"/>
        <v>199.8290749</v>
      </c>
      <c r="M91" s="250">
        <f t="shared" si="14"/>
        <v>190.6481343</v>
      </c>
      <c r="N91" s="250">
        <f t="shared" si="1"/>
        <v>29.30950769</v>
      </c>
      <c r="O91" s="250">
        <f t="shared" si="2"/>
        <v>18.24446906</v>
      </c>
      <c r="P91" s="250" t="str">
        <f t="shared" si="3"/>
        <v>True</v>
      </c>
      <c r="Q91" s="250">
        <f t="shared" si="4"/>
        <v>18.24446906</v>
      </c>
      <c r="R91" s="250">
        <f t="shared" si="15"/>
        <v>8.633815661</v>
      </c>
      <c r="S91" s="250">
        <f t="shared" si="5"/>
        <v>0.2254577515</v>
      </c>
      <c r="T91" s="250">
        <f t="shared" si="6"/>
        <v>0.6184667629</v>
      </c>
      <c r="U91" s="250">
        <f t="shared" si="7"/>
        <v>15.79345275</v>
      </c>
      <c r="V91" s="368">
        <f t="shared" si="8"/>
        <v>34.02546571</v>
      </c>
      <c r="W91" s="250" t="str">
        <f t="shared" si="9"/>
        <v>False</v>
      </c>
      <c r="X91" s="269">
        <f t="shared" si="10"/>
        <v>1.091763578</v>
      </c>
    </row>
    <row r="92" ht="12.75" customHeight="1">
      <c r="A92" s="270"/>
      <c r="B92" s="371"/>
      <c r="C92" s="371"/>
      <c r="D92" s="371"/>
      <c r="E92" s="371"/>
      <c r="F92" s="371"/>
      <c r="G92" s="371"/>
      <c r="H92" s="371"/>
      <c r="J92" s="250">
        <f t="shared" si="11"/>
        <v>47</v>
      </c>
      <c r="K92" s="250">
        <f t="shared" si="12"/>
        <v>9.012984869</v>
      </c>
      <c r="L92" s="250">
        <f t="shared" si="13"/>
        <v>208.2949349</v>
      </c>
      <c r="M92" s="250">
        <f t="shared" si="14"/>
        <v>198.8202435</v>
      </c>
      <c r="N92" s="250">
        <f t="shared" si="1"/>
        <v>29.79156321</v>
      </c>
      <c r="O92" s="250">
        <f t="shared" si="2"/>
        <v>18.36845</v>
      </c>
      <c r="P92" s="250" t="str">
        <f t="shared" si="3"/>
        <v>True</v>
      </c>
      <c r="Q92" s="250">
        <f t="shared" si="4"/>
        <v>18.36845</v>
      </c>
      <c r="R92" s="250">
        <f t="shared" si="15"/>
        <v>8.91811354</v>
      </c>
      <c r="S92" s="250">
        <f t="shared" si="5"/>
        <v>0.2291658708</v>
      </c>
      <c r="T92" s="250">
        <f t="shared" si="6"/>
        <v>0.628566857</v>
      </c>
      <c r="U92" s="250">
        <f t="shared" si="7"/>
        <v>16.31350615</v>
      </c>
      <c r="V92" s="368">
        <f t="shared" si="8"/>
        <v>34.39754861</v>
      </c>
      <c r="W92" s="250" t="str">
        <f t="shared" si="9"/>
        <v>False</v>
      </c>
      <c r="X92" s="269">
        <f t="shared" si="10"/>
        <v>1.113921193</v>
      </c>
    </row>
    <row r="93" ht="12.75" customHeight="1">
      <c r="A93" s="266"/>
      <c r="J93" s="250">
        <f t="shared" si="11"/>
        <v>48</v>
      </c>
      <c r="K93" s="250">
        <f t="shared" si="12"/>
        <v>9.175530545</v>
      </c>
      <c r="L93" s="250">
        <f t="shared" si="13"/>
        <v>216.9138876</v>
      </c>
      <c r="M93" s="250">
        <f t="shared" si="14"/>
        <v>207.1430204</v>
      </c>
      <c r="N93" s="250">
        <f t="shared" si="1"/>
        <v>30.27021201</v>
      </c>
      <c r="O93" s="250">
        <f t="shared" si="2"/>
        <v>18.48958554</v>
      </c>
      <c r="P93" s="250" t="str">
        <f t="shared" si="3"/>
        <v>True</v>
      </c>
      <c r="Q93" s="250">
        <f t="shared" si="4"/>
        <v>18.48958554</v>
      </c>
      <c r="R93" s="250">
        <f t="shared" si="15"/>
        <v>9.20492612</v>
      </c>
      <c r="S93" s="250">
        <f t="shared" si="5"/>
        <v>0.2328477847</v>
      </c>
      <c r="T93" s="250">
        <f t="shared" si="6"/>
        <v>0.6385944397</v>
      </c>
      <c r="U93" s="250">
        <f t="shared" si="7"/>
        <v>16.83815957</v>
      </c>
      <c r="V93" s="368">
        <f t="shared" si="8"/>
        <v>34.76502167</v>
      </c>
      <c r="W93" s="250" t="str">
        <f t="shared" si="9"/>
        <v>False</v>
      </c>
      <c r="X93" s="269">
        <f t="shared" si="10"/>
        <v>1.13599236</v>
      </c>
    </row>
    <row r="94" ht="12.75" customHeight="1">
      <c r="A94" s="266"/>
      <c r="J94" s="250">
        <f t="shared" si="11"/>
        <v>49</v>
      </c>
      <c r="K94" s="250">
        <f t="shared" si="12"/>
        <v>9.337176668</v>
      </c>
      <c r="L94" s="250">
        <f t="shared" si="13"/>
        <v>225.6851232</v>
      </c>
      <c r="M94" s="250">
        <f t="shared" si="14"/>
        <v>215.6156898</v>
      </c>
      <c r="N94" s="250">
        <f t="shared" si="1"/>
        <v>30.74555244</v>
      </c>
      <c r="O94" s="250">
        <f t="shared" si="2"/>
        <v>18.60800282</v>
      </c>
      <c r="P94" s="250" t="str">
        <f t="shared" si="3"/>
        <v>True</v>
      </c>
      <c r="Q94" s="250">
        <f t="shared" si="4"/>
        <v>18.60800282</v>
      </c>
      <c r="R94" s="250">
        <f t="shared" si="15"/>
        <v>9.494216461</v>
      </c>
      <c r="S94" s="250">
        <f t="shared" si="5"/>
        <v>0.2365042495</v>
      </c>
      <c r="T94" s="250">
        <f t="shared" si="6"/>
        <v>0.6485516129</v>
      </c>
      <c r="U94" s="250">
        <f t="shared" si="7"/>
        <v>17.36734545</v>
      </c>
      <c r="V94" s="368">
        <f t="shared" si="8"/>
        <v>35.12804297</v>
      </c>
      <c r="W94" s="250" t="str">
        <f t="shared" si="9"/>
        <v>False</v>
      </c>
      <c r="X94" s="269">
        <f t="shared" si="10"/>
        <v>1.157979301</v>
      </c>
    </row>
    <row r="95" ht="12.75" customHeight="1">
      <c r="A95" s="266"/>
      <c r="I95" s="371"/>
      <c r="J95" s="371">
        <f t="shared" si="11"/>
        <v>50</v>
      </c>
      <c r="K95" s="250">
        <f t="shared" si="12"/>
        <v>9.497947708</v>
      </c>
      <c r="L95" s="250">
        <f t="shared" si="13"/>
        <v>234.607854</v>
      </c>
      <c r="M95" s="250">
        <f t="shared" si="14"/>
        <v>224.2374971</v>
      </c>
      <c r="N95" s="250">
        <f t="shared" si="1"/>
        <v>31.21767796</v>
      </c>
      <c r="O95" s="250">
        <f t="shared" si="2"/>
        <v>18.72382065</v>
      </c>
      <c r="P95" s="250" t="str">
        <f t="shared" si="3"/>
        <v>True</v>
      </c>
      <c r="Q95" s="250">
        <f t="shared" si="4"/>
        <v>18.72382065</v>
      </c>
      <c r="R95" s="250">
        <f t="shared" si="15"/>
        <v>9.785948984</v>
      </c>
      <c r="S95" s="250">
        <f t="shared" si="5"/>
        <v>0.2401359843</v>
      </c>
      <c r="T95" s="250">
        <f t="shared" si="6"/>
        <v>0.658440374</v>
      </c>
      <c r="U95" s="250">
        <f t="shared" si="7"/>
        <v>17.9009987</v>
      </c>
      <c r="V95" s="368">
        <f t="shared" si="8"/>
        <v>35.48676192</v>
      </c>
      <c r="W95" s="250" t="str">
        <f t="shared" si="9"/>
        <v>False</v>
      </c>
      <c r="X95" s="269">
        <f t="shared" si="10"/>
        <v>1.179884135</v>
      </c>
    </row>
    <row r="96" ht="12.75" customHeight="1">
      <c r="A96" s="266"/>
      <c r="J96" s="250">
        <f t="shared" si="11"/>
        <v>51</v>
      </c>
      <c r="K96" s="250">
        <f t="shared" si="12"/>
        <v>9.657866965</v>
      </c>
      <c r="L96" s="250">
        <f t="shared" si="13"/>
        <v>243.681313</v>
      </c>
      <c r="M96" s="250">
        <f t="shared" si="14"/>
        <v>233.0077075</v>
      </c>
      <c r="N96" s="250">
        <f t="shared" si="1"/>
        <v>31.6866775</v>
      </c>
      <c r="O96" s="250">
        <f t="shared" si="2"/>
        <v>18.83715024</v>
      </c>
      <c r="P96" s="250" t="str">
        <f t="shared" si="3"/>
        <v>True</v>
      </c>
      <c r="Q96" s="250">
        <f t="shared" si="4"/>
        <v>18.83715024</v>
      </c>
      <c r="R96" s="250">
        <f t="shared" si="15"/>
        <v>10.08008939</v>
      </c>
      <c r="S96" s="250">
        <f t="shared" si="5"/>
        <v>0.2437436731</v>
      </c>
      <c r="T96" s="250">
        <f t="shared" si="6"/>
        <v>0.668262623</v>
      </c>
      <c r="U96" s="250">
        <f t="shared" si="7"/>
        <v>18.43905659</v>
      </c>
      <c r="V96" s="368">
        <f t="shared" si="8"/>
        <v>35.84131983</v>
      </c>
      <c r="W96" s="250" t="str">
        <f t="shared" si="9"/>
        <v>False</v>
      </c>
      <c r="X96" s="269">
        <f t="shared" si="10"/>
        <v>1.201708885</v>
      </c>
    </row>
    <row r="97" ht="12.75" customHeight="1">
      <c r="A97" s="270"/>
      <c r="B97" s="371"/>
      <c r="C97" s="371"/>
      <c r="D97" s="371"/>
      <c r="E97" s="371"/>
      <c r="F97" s="371"/>
      <c r="G97" s="371"/>
      <c r="H97" s="371"/>
      <c r="J97" s="250">
        <f t="shared" si="11"/>
        <v>52</v>
      </c>
      <c r="K97" s="250">
        <f t="shared" si="12"/>
        <v>9.816956648</v>
      </c>
      <c r="L97" s="250">
        <f t="shared" si="13"/>
        <v>252.9047536</v>
      </c>
      <c r="M97" s="250">
        <f t="shared" si="14"/>
        <v>241.9256051</v>
      </c>
      <c r="N97" s="250">
        <f t="shared" si="1"/>
        <v>32.15263577</v>
      </c>
      <c r="O97" s="250">
        <f t="shared" si="2"/>
        <v>18.94809585</v>
      </c>
      <c r="P97" s="250" t="str">
        <f t="shared" si="3"/>
        <v>True</v>
      </c>
      <c r="Q97" s="250">
        <f t="shared" si="4"/>
        <v>18.94809585</v>
      </c>
      <c r="R97" s="250">
        <f t="shared" si="15"/>
        <v>10.3766046</v>
      </c>
      <c r="S97" s="250">
        <f t="shared" si="5"/>
        <v>0.2473279675</v>
      </c>
      <c r="T97" s="250">
        <f t="shared" si="6"/>
        <v>0.6780201696</v>
      </c>
      <c r="U97" s="250">
        <f t="shared" si="7"/>
        <v>18.9814586</v>
      </c>
      <c r="V97" s="368">
        <f t="shared" si="8"/>
        <v>36.19185055</v>
      </c>
      <c r="W97" s="250" t="str">
        <f t="shared" si="9"/>
        <v>False</v>
      </c>
      <c r="X97" s="269">
        <f t="shared" si="10"/>
        <v>1.223455484</v>
      </c>
    </row>
    <row r="98" ht="12.75" customHeight="1">
      <c r="A98" s="266"/>
      <c r="J98" s="250">
        <f t="shared" si="11"/>
        <v>53</v>
      </c>
      <c r="K98" s="250">
        <f t="shared" si="12"/>
        <v>9.975237951</v>
      </c>
      <c r="L98" s="250">
        <f t="shared" si="13"/>
        <v>262.2774477</v>
      </c>
      <c r="M98" s="250">
        <f t="shared" si="14"/>
        <v>250.990492</v>
      </c>
      <c r="N98" s="250">
        <f t="shared" si="1"/>
        <v>32.61563352</v>
      </c>
      <c r="O98" s="250">
        <f t="shared" si="2"/>
        <v>19.05675532</v>
      </c>
      <c r="P98" s="250" t="str">
        <f t="shared" si="3"/>
        <v>True</v>
      </c>
      <c r="Q98" s="250">
        <f t="shared" si="4"/>
        <v>19.05675532</v>
      </c>
      <c r="R98" s="250">
        <f t="shared" si="15"/>
        <v>10.67546266</v>
      </c>
      <c r="S98" s="250">
        <f t="shared" si="5"/>
        <v>0.2508894886</v>
      </c>
      <c r="T98" s="250">
        <f t="shared" si="6"/>
        <v>0.6877147388</v>
      </c>
      <c r="U98" s="250">
        <f t="shared" si="7"/>
        <v>19.52814627</v>
      </c>
      <c r="V98" s="368">
        <f t="shared" si="8"/>
        <v>36.538481</v>
      </c>
      <c r="W98" s="250" t="str">
        <f t="shared" si="9"/>
        <v>False</v>
      </c>
      <c r="X98" s="269">
        <f t="shared" si="10"/>
        <v>1.245125781</v>
      </c>
    </row>
    <row r="99" ht="12.75" customHeight="1">
      <c r="A99" s="266"/>
      <c r="J99" s="250">
        <f t="shared" si="11"/>
        <v>54</v>
      </c>
      <c r="K99" s="250">
        <f t="shared" si="12"/>
        <v>10.13273111</v>
      </c>
      <c r="L99" s="250">
        <f t="shared" si="13"/>
        <v>271.7986858</v>
      </c>
      <c r="M99" s="250">
        <f t="shared" si="14"/>
        <v>260.2016874</v>
      </c>
      <c r="N99" s="250">
        <f t="shared" si="1"/>
        <v>33.07574782</v>
      </c>
      <c r="O99" s="250">
        <f t="shared" si="2"/>
        <v>19.16322061</v>
      </c>
      <c r="P99" s="250" t="str">
        <f t="shared" si="3"/>
        <v>True</v>
      </c>
      <c r="Q99" s="250">
        <f t="shared" si="4"/>
        <v>19.16322061</v>
      </c>
      <c r="R99" s="250">
        <f t="shared" si="15"/>
        <v>10.97663269</v>
      </c>
      <c r="S99" s="250">
        <f t="shared" si="5"/>
        <v>0.2544288294</v>
      </c>
      <c r="T99" s="250">
        <f t="shared" si="6"/>
        <v>0.6973479766</v>
      </c>
      <c r="U99" s="250">
        <f t="shared" si="7"/>
        <v>20.07906314</v>
      </c>
      <c r="V99" s="368">
        <f t="shared" si="8"/>
        <v>36.88133168</v>
      </c>
      <c r="W99" s="250" t="str">
        <f t="shared" si="9"/>
        <v>False</v>
      </c>
      <c r="X99" s="269">
        <f t="shared" si="10"/>
        <v>1.266721545</v>
      </c>
    </row>
    <row r="100" ht="12.75" customHeight="1">
      <c r="A100" s="266"/>
      <c r="I100" s="371"/>
      <c r="J100" s="371">
        <f t="shared" si="11"/>
        <v>55</v>
      </c>
      <c r="K100" s="250">
        <f t="shared" si="12"/>
        <v>10.28945549</v>
      </c>
      <c r="L100" s="250">
        <f t="shared" si="13"/>
        <v>281.4677755</v>
      </c>
      <c r="M100" s="250">
        <f t="shared" si="14"/>
        <v>269.5585269</v>
      </c>
      <c r="N100" s="250">
        <f t="shared" si="1"/>
        <v>33.53305227</v>
      </c>
      <c r="O100" s="250">
        <f t="shared" si="2"/>
        <v>19.26757824</v>
      </c>
      <c r="P100" s="250" t="str">
        <f t="shared" si="3"/>
        <v>True</v>
      </c>
      <c r="Q100" s="250">
        <f t="shared" si="4"/>
        <v>19.26757824</v>
      </c>
      <c r="R100" s="250">
        <f t="shared" si="15"/>
        <v>11.28008487</v>
      </c>
      <c r="S100" s="250">
        <f t="shared" si="5"/>
        <v>0.2579465559</v>
      </c>
      <c r="T100" s="250">
        <f t="shared" si="6"/>
        <v>0.7069214552</v>
      </c>
      <c r="U100" s="250">
        <f t="shared" si="7"/>
        <v>20.63415463</v>
      </c>
      <c r="V100" s="368">
        <f t="shared" si="8"/>
        <v>37.22051704</v>
      </c>
      <c r="W100" s="250" t="str">
        <f t="shared" si="9"/>
        <v>False</v>
      </c>
      <c r="X100" s="269">
        <f t="shared" si="10"/>
        <v>1.288244473</v>
      </c>
    </row>
    <row r="101" ht="12.75" customHeight="1">
      <c r="A101" s="266"/>
      <c r="J101" s="250">
        <f t="shared" si="11"/>
        <v>56</v>
      </c>
      <c r="K101" s="250">
        <f t="shared" si="12"/>
        <v>10.44542958</v>
      </c>
      <c r="L101" s="250">
        <f t="shared" si="13"/>
        <v>291.2840414</v>
      </c>
      <c r="M101" s="250">
        <f t="shared" si="14"/>
        <v>279.0603622</v>
      </c>
      <c r="N101" s="250">
        <f t="shared" si="1"/>
        <v>33.98761726</v>
      </c>
      <c r="O101" s="250">
        <f t="shared" si="2"/>
        <v>19.36990975</v>
      </c>
      <c r="P101" s="250" t="str">
        <f t="shared" si="3"/>
        <v>True</v>
      </c>
      <c r="Q101" s="250">
        <f t="shared" si="4"/>
        <v>19.36990975</v>
      </c>
      <c r="R101" s="250">
        <f t="shared" si="15"/>
        <v>11.58579031</v>
      </c>
      <c r="S101" s="250">
        <f t="shared" si="5"/>
        <v>0.2614432097</v>
      </c>
      <c r="T101" s="250">
        <f t="shared" si="6"/>
        <v>0.7164366774</v>
      </c>
      <c r="U101" s="250">
        <f t="shared" si="7"/>
        <v>21.19336791</v>
      </c>
      <c r="V101" s="368">
        <f t="shared" si="8"/>
        <v>37.556146</v>
      </c>
      <c r="W101" s="250" t="str">
        <f t="shared" si="9"/>
        <v>False</v>
      </c>
      <c r="X101" s="269">
        <f t="shared" si="10"/>
        <v>1.30969619</v>
      </c>
    </row>
    <row r="102" ht="12.75" customHeight="1">
      <c r="A102" s="270"/>
      <c r="B102" s="371"/>
      <c r="C102" s="371"/>
      <c r="D102" s="371"/>
      <c r="E102" s="371"/>
      <c r="F102" s="371"/>
      <c r="G102" s="371"/>
      <c r="H102" s="371"/>
      <c r="J102" s="250">
        <f t="shared" si="11"/>
        <v>57</v>
      </c>
      <c r="K102" s="250">
        <f t="shared" si="12"/>
        <v>10.60067113</v>
      </c>
      <c r="L102" s="250">
        <f t="shared" si="13"/>
        <v>301.2468236</v>
      </c>
      <c r="M102" s="250">
        <f t="shared" si="14"/>
        <v>288.7065597</v>
      </c>
      <c r="N102" s="250">
        <f t="shared" si="1"/>
        <v>34.43951012</v>
      </c>
      <c r="O102" s="250">
        <f t="shared" si="2"/>
        <v>19.47029204</v>
      </c>
      <c r="P102" s="250" t="str">
        <f t="shared" si="3"/>
        <v>True</v>
      </c>
      <c r="Q102" s="250">
        <f t="shared" si="4"/>
        <v>19.47029204</v>
      </c>
      <c r="R102" s="250">
        <f t="shared" si="15"/>
        <v>11.89372105</v>
      </c>
      <c r="S102" s="250">
        <f t="shared" si="5"/>
        <v>0.2649193086</v>
      </c>
      <c r="T102" s="250">
        <f t="shared" si="6"/>
        <v>0.725895081</v>
      </c>
      <c r="U102" s="250">
        <f t="shared" si="7"/>
        <v>21.75665184</v>
      </c>
      <c r="V102" s="368">
        <f t="shared" si="8"/>
        <v>37.88832222</v>
      </c>
      <c r="W102" s="250" t="str">
        <f t="shared" si="9"/>
        <v>False</v>
      </c>
      <c r="X102" s="269">
        <f t="shared" si="10"/>
        <v>1.331078256</v>
      </c>
    </row>
    <row r="103" ht="12.75" customHeight="1">
      <c r="A103" s="266"/>
      <c r="J103" s="250">
        <f t="shared" si="11"/>
        <v>58</v>
      </c>
      <c r="K103" s="250">
        <f t="shared" si="12"/>
        <v>10.75519712</v>
      </c>
      <c r="L103" s="250">
        <f t="shared" si="13"/>
        <v>311.3554778</v>
      </c>
      <c r="M103" s="250">
        <f t="shared" si="14"/>
        <v>298.4965004</v>
      </c>
      <c r="N103" s="250">
        <f t="shared" si="1"/>
        <v>34.88879534</v>
      </c>
      <c r="O103" s="250">
        <f t="shared" si="2"/>
        <v>19.5687977</v>
      </c>
      <c r="P103" s="250" t="str">
        <f t="shared" si="3"/>
        <v>True</v>
      </c>
      <c r="Q103" s="250">
        <f t="shared" si="4"/>
        <v>19.5687977</v>
      </c>
      <c r="R103" s="250">
        <f t="shared" si="15"/>
        <v>12.20385001</v>
      </c>
      <c r="S103" s="250">
        <f t="shared" si="5"/>
        <v>0.2683753488</v>
      </c>
      <c r="T103" s="250">
        <f t="shared" si="6"/>
        <v>0.7352980426</v>
      </c>
      <c r="U103" s="250">
        <f t="shared" si="7"/>
        <v>22.32395688</v>
      </c>
      <c r="V103" s="368">
        <f t="shared" si="8"/>
        <v>38.21714449</v>
      </c>
      <c r="W103" s="250" t="str">
        <f t="shared" si="9"/>
        <v>False</v>
      </c>
      <c r="X103" s="269">
        <f t="shared" si="10"/>
        <v>1.352392171</v>
      </c>
    </row>
    <row r="104" ht="12.75" customHeight="1">
      <c r="A104" s="266"/>
      <c r="J104" s="250">
        <f t="shared" si="11"/>
        <v>59</v>
      </c>
      <c r="K104" s="250">
        <f t="shared" si="12"/>
        <v>10.90902385</v>
      </c>
      <c r="L104" s="250">
        <f t="shared" si="13"/>
        <v>321.6093742</v>
      </c>
      <c r="M104" s="250">
        <f t="shared" si="14"/>
        <v>308.4295791</v>
      </c>
      <c r="N104" s="250">
        <f t="shared" si="1"/>
        <v>35.33553472</v>
      </c>
      <c r="O104" s="250">
        <f t="shared" si="2"/>
        <v>19.66549539</v>
      </c>
      <c r="P104" s="250" t="str">
        <f t="shared" si="3"/>
        <v>True</v>
      </c>
      <c r="Q104" s="250">
        <f t="shared" si="4"/>
        <v>19.66549539</v>
      </c>
      <c r="R104" s="250">
        <f t="shared" si="15"/>
        <v>12.51615094</v>
      </c>
      <c r="S104" s="250">
        <f t="shared" si="5"/>
        <v>0.2718118055</v>
      </c>
      <c r="T104" s="250">
        <f t="shared" si="6"/>
        <v>0.7446468816</v>
      </c>
      <c r="U104" s="250">
        <f t="shared" si="7"/>
        <v>22.895235</v>
      </c>
      <c r="V104" s="368">
        <f t="shared" si="8"/>
        <v>38.54270706</v>
      </c>
      <c r="W104" s="250" t="str">
        <f t="shared" si="9"/>
        <v>False</v>
      </c>
      <c r="X104" s="269">
        <f t="shared" si="10"/>
        <v>1.373639374</v>
      </c>
    </row>
    <row r="105" ht="12.75" customHeight="1">
      <c r="A105" s="266"/>
      <c r="I105" s="371"/>
      <c r="J105" s="371">
        <f t="shared" si="11"/>
        <v>60</v>
      </c>
      <c r="K105" s="250">
        <f t="shared" si="12"/>
        <v>11.06216695</v>
      </c>
      <c r="L105" s="250">
        <f t="shared" si="13"/>
        <v>332.007897</v>
      </c>
      <c r="M105" s="250">
        <f t="shared" si="14"/>
        <v>318.5052041</v>
      </c>
      <c r="N105" s="250">
        <f t="shared" si="1"/>
        <v>35.77978754</v>
      </c>
      <c r="O105" s="250">
        <f t="shared" si="2"/>
        <v>19.76045004</v>
      </c>
      <c r="P105" s="250" t="str">
        <f t="shared" si="3"/>
        <v>True</v>
      </c>
      <c r="Q105" s="250">
        <f t="shared" si="4"/>
        <v>19.76045004</v>
      </c>
      <c r="R105" s="250">
        <f t="shared" si="15"/>
        <v>12.83059837</v>
      </c>
      <c r="S105" s="250">
        <f t="shared" si="5"/>
        <v>0.2752291349</v>
      </c>
      <c r="T105" s="250">
        <f t="shared" si="6"/>
        <v>0.7539428632</v>
      </c>
      <c r="U105" s="250">
        <f t="shared" si="7"/>
        <v>23.47043962</v>
      </c>
      <c r="V105" s="368">
        <f t="shared" si="8"/>
        <v>38.86509989</v>
      </c>
      <c r="W105" s="250" t="str">
        <f t="shared" si="9"/>
        <v>False</v>
      </c>
      <c r="X105" s="269">
        <f t="shared" si="10"/>
        <v>1.39482125</v>
      </c>
    </row>
    <row r="106" ht="12.75" customHeight="1">
      <c r="A106" s="266"/>
      <c r="J106" s="250">
        <f t="shared" si="11"/>
        <v>61</v>
      </c>
      <c r="K106" s="250">
        <f t="shared" si="12"/>
        <v>11.21464146</v>
      </c>
      <c r="L106" s="250">
        <f t="shared" si="13"/>
        <v>342.550444</v>
      </c>
      <c r="M106" s="250">
        <f t="shared" si="14"/>
        <v>328.7227965</v>
      </c>
      <c r="N106" s="250">
        <f t="shared" si="1"/>
        <v>36.22161068</v>
      </c>
      <c r="O106" s="250">
        <f t="shared" si="2"/>
        <v>19.85372318</v>
      </c>
      <c r="P106" s="250" t="str">
        <f t="shared" si="3"/>
        <v>True</v>
      </c>
      <c r="Q106" s="250">
        <f t="shared" si="4"/>
        <v>19.85372318</v>
      </c>
      <c r="R106" s="250">
        <f t="shared" si="15"/>
        <v>13.1471676</v>
      </c>
      <c r="S106" s="250">
        <f t="shared" si="5"/>
        <v>0.2786277745</v>
      </c>
      <c r="T106" s="250">
        <f t="shared" si="6"/>
        <v>0.7631872017</v>
      </c>
      <c r="U106" s="250">
        <f t="shared" si="7"/>
        <v>24.04952555</v>
      </c>
      <c r="V106" s="368">
        <f t="shared" si="8"/>
        <v>39.18440891</v>
      </c>
      <c r="W106" s="250" t="str">
        <f t="shared" si="9"/>
        <v>False</v>
      </c>
      <c r="X106" s="269">
        <f t="shared" si="10"/>
        <v>1.415939133</v>
      </c>
    </row>
    <row r="107" ht="12.75" customHeight="1">
      <c r="A107" s="270"/>
      <c r="B107" s="371"/>
      <c r="C107" s="371"/>
      <c r="D107" s="371"/>
      <c r="E107" s="371"/>
      <c r="F107" s="371"/>
      <c r="G107" s="371"/>
      <c r="H107" s="371"/>
      <c r="J107" s="250">
        <f t="shared" si="11"/>
        <v>62</v>
      </c>
      <c r="K107" s="250">
        <f t="shared" si="12"/>
        <v>11.36646181</v>
      </c>
      <c r="L107" s="250">
        <f t="shared" si="13"/>
        <v>353.2364259</v>
      </c>
      <c r="M107" s="250">
        <f t="shared" si="14"/>
        <v>339.0817894</v>
      </c>
      <c r="N107" s="250">
        <f t="shared" si="1"/>
        <v>36.66105881</v>
      </c>
      <c r="O107" s="250">
        <f t="shared" si="2"/>
        <v>19.94537312</v>
      </c>
      <c r="P107" s="250" t="str">
        <f t="shared" si="3"/>
        <v>True</v>
      </c>
      <c r="Q107" s="250">
        <f t="shared" si="4"/>
        <v>19.94537312</v>
      </c>
      <c r="R107" s="250">
        <f t="shared" si="15"/>
        <v>13.46583463</v>
      </c>
      <c r="S107" s="250">
        <f t="shared" si="5"/>
        <v>0.2820081447</v>
      </c>
      <c r="T107" s="250">
        <f t="shared" si="6"/>
        <v>0.7723810633</v>
      </c>
      <c r="U107" s="250">
        <f t="shared" si="7"/>
        <v>24.63244889</v>
      </c>
      <c r="V107" s="368">
        <f t="shared" si="8"/>
        <v>39.50071632</v>
      </c>
      <c r="W107" s="250" t="str">
        <f t="shared" si="9"/>
        <v>False</v>
      </c>
      <c r="X107" s="269">
        <f t="shared" si="10"/>
        <v>1.436994305</v>
      </c>
    </row>
    <row r="108" ht="12.75" customHeight="1">
      <c r="A108" s="266"/>
      <c r="J108" s="250">
        <f t="shared" si="11"/>
        <v>63</v>
      </c>
      <c r="K108" s="250">
        <f t="shared" si="12"/>
        <v>11.5176419</v>
      </c>
      <c r="L108" s="250">
        <f t="shared" si="13"/>
        <v>364.0652659</v>
      </c>
      <c r="M108" s="250">
        <f t="shared" si="14"/>
        <v>349.581628</v>
      </c>
      <c r="N108" s="250">
        <f t="shared" si="1"/>
        <v>37.09818444</v>
      </c>
      <c r="O108" s="250">
        <f t="shared" si="2"/>
        <v>20.03545521</v>
      </c>
      <c r="P108" s="250" t="str">
        <f t="shared" si="3"/>
        <v>True</v>
      </c>
      <c r="Q108" s="250">
        <f t="shared" si="4"/>
        <v>20.03545521</v>
      </c>
      <c r="R108" s="250">
        <f t="shared" si="15"/>
        <v>13.78657615</v>
      </c>
      <c r="S108" s="250">
        <f t="shared" si="5"/>
        <v>0.2853706495</v>
      </c>
      <c r="T108" s="250">
        <f t="shared" si="6"/>
        <v>0.7815255687</v>
      </c>
      <c r="U108" s="250">
        <f t="shared" si="7"/>
        <v>25.219167</v>
      </c>
      <c r="V108" s="368">
        <f t="shared" si="8"/>
        <v>39.81410075</v>
      </c>
      <c r="W108" s="250" t="str">
        <f t="shared" si="9"/>
        <v>False</v>
      </c>
      <c r="X108" s="269">
        <f t="shared" si="10"/>
        <v>1.457988004</v>
      </c>
    </row>
    <row r="109" ht="12.75" customHeight="1">
      <c r="A109" s="266"/>
      <c r="J109" s="250">
        <f t="shared" si="11"/>
        <v>64</v>
      </c>
      <c r="K109" s="250">
        <f t="shared" si="12"/>
        <v>11.66819509</v>
      </c>
      <c r="L109" s="250">
        <f t="shared" si="13"/>
        <v>375.0363993</v>
      </c>
      <c r="M109" s="250">
        <f t="shared" si="14"/>
        <v>360.221769</v>
      </c>
      <c r="N109" s="250">
        <f t="shared" si="1"/>
        <v>37.53303808</v>
      </c>
      <c r="O109" s="250">
        <f t="shared" si="2"/>
        <v>20.12402204</v>
      </c>
      <c r="P109" s="250" t="str">
        <f t="shared" si="3"/>
        <v>True</v>
      </c>
      <c r="Q109" s="250">
        <f t="shared" si="4"/>
        <v>20.12402204</v>
      </c>
      <c r="R109" s="250">
        <f t="shared" si="15"/>
        <v>14.1093695</v>
      </c>
      <c r="S109" s="250">
        <f t="shared" si="5"/>
        <v>0.2887156775</v>
      </c>
      <c r="T109" s="250">
        <f t="shared" si="6"/>
        <v>0.7906217958</v>
      </c>
      <c r="U109" s="250">
        <f t="shared" si="7"/>
        <v>25.80963844</v>
      </c>
      <c r="V109" s="368">
        <f t="shared" si="8"/>
        <v>40.12463753</v>
      </c>
      <c r="W109" s="250" t="str">
        <f t="shared" si="9"/>
        <v>False</v>
      </c>
      <c r="X109" s="269">
        <f t="shared" si="10"/>
        <v>1.478921422</v>
      </c>
    </row>
    <row r="110" ht="12.75" customHeight="1">
      <c r="A110" s="266"/>
      <c r="I110" s="371"/>
      <c r="J110" s="371">
        <f t="shared" si="11"/>
        <v>65</v>
      </c>
      <c r="K110" s="250">
        <f t="shared" si="12"/>
        <v>11.81813426</v>
      </c>
      <c r="L110" s="250">
        <f t="shared" si="13"/>
        <v>386.1492728</v>
      </c>
      <c r="M110" s="250">
        <f t="shared" si="14"/>
        <v>371.0016799</v>
      </c>
      <c r="N110" s="250">
        <f t="shared" si="1"/>
        <v>37.96566836</v>
      </c>
      <c r="O110" s="250">
        <f t="shared" si="2"/>
        <v>20.21112356</v>
      </c>
      <c r="P110" s="250" t="str">
        <f t="shared" si="3"/>
        <v>True</v>
      </c>
      <c r="Q110" s="250">
        <f t="shared" si="4"/>
        <v>20.21112356</v>
      </c>
      <c r="R110" s="250">
        <f t="shared" si="15"/>
        <v>14.43419266</v>
      </c>
      <c r="S110" s="250">
        <f t="shared" si="5"/>
        <v>0.2920436028</v>
      </c>
      <c r="T110" s="250">
        <f t="shared" si="6"/>
        <v>0.7996707818</v>
      </c>
      <c r="U110" s="250">
        <f t="shared" si="7"/>
        <v>26.40382292</v>
      </c>
      <c r="V110" s="368">
        <f t="shared" si="8"/>
        <v>40.43239881</v>
      </c>
      <c r="W110" s="250" t="str">
        <f t="shared" si="9"/>
        <v>False</v>
      </c>
      <c r="X110" s="269">
        <f t="shared" si="10"/>
        <v>1.499795711</v>
      </c>
    </row>
    <row r="111" ht="12.75" customHeight="1">
      <c r="A111" s="266"/>
      <c r="J111" s="250">
        <f t="shared" si="11"/>
        <v>66</v>
      </c>
      <c r="K111" s="250">
        <f t="shared" si="12"/>
        <v>11.96747183</v>
      </c>
      <c r="L111" s="250">
        <f t="shared" si="13"/>
        <v>397.4033444</v>
      </c>
      <c r="M111" s="250">
        <f t="shared" si="14"/>
        <v>381.9208388</v>
      </c>
      <c r="N111" s="250">
        <f t="shared" si="1"/>
        <v>38.3961221</v>
      </c>
      <c r="O111" s="250">
        <f t="shared" si="2"/>
        <v>20.29680733</v>
      </c>
      <c r="P111" s="250" t="str">
        <f t="shared" si="3"/>
        <v>True</v>
      </c>
      <c r="Q111" s="250">
        <f t="shared" si="4"/>
        <v>20.29680733</v>
      </c>
      <c r="R111" s="250">
        <f t="shared" si="15"/>
        <v>14.7610242</v>
      </c>
      <c r="S111" s="250">
        <f t="shared" si="5"/>
        <v>0.2953547854</v>
      </c>
      <c r="T111" s="250">
        <f t="shared" si="6"/>
        <v>0.8086735254</v>
      </c>
      <c r="U111" s="250">
        <f t="shared" si="7"/>
        <v>27.00168123</v>
      </c>
      <c r="V111" s="368">
        <f t="shared" si="8"/>
        <v>40.73745381</v>
      </c>
      <c r="W111" s="250" t="str">
        <f t="shared" si="9"/>
        <v>False</v>
      </c>
      <c r="X111" s="269">
        <f t="shared" si="10"/>
        <v>1.520611981</v>
      </c>
    </row>
    <row r="112" ht="12.75" customHeight="1">
      <c r="A112" s="270"/>
      <c r="B112" s="371"/>
      <c r="C112" s="371"/>
      <c r="D112" s="371"/>
      <c r="E112" s="371"/>
      <c r="F112" s="371"/>
      <c r="G112" s="371"/>
      <c r="H112" s="371"/>
      <c r="J112" s="250">
        <f t="shared" si="11"/>
        <v>67</v>
      </c>
      <c r="K112" s="250">
        <f t="shared" si="12"/>
        <v>12.11621975</v>
      </c>
      <c r="L112" s="250">
        <f t="shared" si="13"/>
        <v>408.7980828</v>
      </c>
      <c r="M112" s="250">
        <f t="shared" si="14"/>
        <v>392.9787341</v>
      </c>
      <c r="N112" s="250">
        <f t="shared" si="1"/>
        <v>38.82444441</v>
      </c>
      <c r="O112" s="250">
        <f t="shared" si="2"/>
        <v>20.38111862</v>
      </c>
      <c r="P112" s="250" t="str">
        <f t="shared" si="3"/>
        <v>True</v>
      </c>
      <c r="Q112" s="250">
        <f t="shared" si="4"/>
        <v>20.38111862</v>
      </c>
      <c r="R112" s="250">
        <f t="shared" si="15"/>
        <v>15.08984324</v>
      </c>
      <c r="S112" s="250">
        <f t="shared" si="5"/>
        <v>0.2986495724</v>
      </c>
      <c r="T112" s="250">
        <f t="shared" si="6"/>
        <v>0.8176309891</v>
      </c>
      <c r="U112" s="250">
        <f t="shared" si="7"/>
        <v>27.6031752</v>
      </c>
      <c r="V112" s="368">
        <f t="shared" si="8"/>
        <v>41.03986895</v>
      </c>
      <c r="W112" s="250" t="str">
        <f t="shared" si="9"/>
        <v>False</v>
      </c>
      <c r="X112" s="269">
        <f t="shared" si="10"/>
        <v>1.541371304</v>
      </c>
    </row>
    <row r="113" ht="12.75" customHeight="1">
      <c r="A113" s="266"/>
      <c r="J113" s="250">
        <f t="shared" si="11"/>
        <v>68</v>
      </c>
      <c r="K113" s="250">
        <f t="shared" si="12"/>
        <v>12.26438957</v>
      </c>
      <c r="L113" s="250">
        <f t="shared" si="13"/>
        <v>420.332967</v>
      </c>
      <c r="M113" s="250">
        <f t="shared" si="14"/>
        <v>404.1748641</v>
      </c>
      <c r="N113" s="250">
        <f t="shared" si="1"/>
        <v>39.25067879</v>
      </c>
      <c r="O113" s="250">
        <f t="shared" si="2"/>
        <v>20.46410059</v>
      </c>
      <c r="P113" s="250" t="str">
        <f t="shared" si="3"/>
        <v>True</v>
      </c>
      <c r="Q113" s="250">
        <f t="shared" si="4"/>
        <v>20.46410059</v>
      </c>
      <c r="R113" s="250">
        <f t="shared" si="15"/>
        <v>15.42062949</v>
      </c>
      <c r="S113" s="250">
        <f t="shared" si="5"/>
        <v>0.3019282984</v>
      </c>
      <c r="T113" s="250">
        <f t="shared" si="6"/>
        <v>0.8265441005</v>
      </c>
      <c r="U113" s="250">
        <f t="shared" si="7"/>
        <v>28.20826768</v>
      </c>
      <c r="V113" s="368">
        <f t="shared" si="8"/>
        <v>41.33970801</v>
      </c>
      <c r="W113" s="250" t="str">
        <f t="shared" si="9"/>
        <v>False</v>
      </c>
      <c r="X113" s="269">
        <f t="shared" si="10"/>
        <v>1.562074719</v>
      </c>
    </row>
    <row r="114" ht="12.75" customHeight="1">
      <c r="A114" s="266"/>
      <c r="J114" s="250">
        <f t="shared" si="11"/>
        <v>69</v>
      </c>
      <c r="K114" s="250">
        <f t="shared" si="12"/>
        <v>12.41199245</v>
      </c>
      <c r="L114" s="250">
        <f t="shared" si="13"/>
        <v>432.0074861</v>
      </c>
      <c r="M114" s="250">
        <f t="shared" si="14"/>
        <v>415.5087366</v>
      </c>
      <c r="N114" s="250">
        <f t="shared" si="1"/>
        <v>39.6748672</v>
      </c>
      <c r="O114" s="250">
        <f t="shared" si="2"/>
        <v>20.54579436</v>
      </c>
      <c r="P114" s="250" t="str">
        <f t="shared" si="3"/>
        <v>True</v>
      </c>
      <c r="Q114" s="250">
        <f t="shared" si="4"/>
        <v>20.54579436</v>
      </c>
      <c r="R114" s="250">
        <f t="shared" si="15"/>
        <v>15.75336314</v>
      </c>
      <c r="S114" s="250">
        <f t="shared" si="5"/>
        <v>0.3051912862</v>
      </c>
      <c r="T114" s="250">
        <f t="shared" si="6"/>
        <v>0.8354137546</v>
      </c>
      <c r="U114" s="250">
        <f t="shared" si="7"/>
        <v>28.81692247</v>
      </c>
      <c r="V114" s="368">
        <f t="shared" si="8"/>
        <v>41.63703227</v>
      </c>
      <c r="W114" s="250" t="str">
        <f t="shared" si="9"/>
        <v>False</v>
      </c>
      <c r="X114" s="269">
        <f t="shared" si="10"/>
        <v>1.582723227</v>
      </c>
    </row>
    <row r="115" ht="12.75" customHeight="1">
      <c r="A115" s="266"/>
      <c r="I115" s="371"/>
      <c r="J115" s="371">
        <f t="shared" si="11"/>
        <v>70</v>
      </c>
      <c r="K115" s="250">
        <f t="shared" si="12"/>
        <v>12.55903913</v>
      </c>
      <c r="L115" s="250">
        <f t="shared" si="13"/>
        <v>443.8211388</v>
      </c>
      <c r="M115" s="250">
        <f t="shared" si="14"/>
        <v>426.9798684</v>
      </c>
      <c r="N115" s="250">
        <f t="shared" si="1"/>
        <v>40.09705014</v>
      </c>
      <c r="O115" s="250">
        <f t="shared" si="2"/>
        <v>20.62623922</v>
      </c>
      <c r="P115" s="250" t="str">
        <f t="shared" si="3"/>
        <v>True</v>
      </c>
      <c r="Q115" s="250">
        <f t="shared" si="4"/>
        <v>20.62623922</v>
      </c>
      <c r="R115" s="250">
        <f t="shared" si="15"/>
        <v>16.08802492</v>
      </c>
      <c r="S115" s="250">
        <f t="shared" si="5"/>
        <v>0.3084388473</v>
      </c>
      <c r="T115" s="250">
        <f t="shared" si="6"/>
        <v>0.844240815</v>
      </c>
      <c r="U115" s="250">
        <f t="shared" si="7"/>
        <v>29.42910429</v>
      </c>
      <c r="V115" s="368">
        <f t="shared" si="8"/>
        <v>41.93190066</v>
      </c>
      <c r="W115" s="250" t="str">
        <f t="shared" si="9"/>
        <v>False</v>
      </c>
      <c r="X115" s="269">
        <f t="shared" si="10"/>
        <v>1.603317798</v>
      </c>
    </row>
    <row r="116" ht="12.75" customHeight="1">
      <c r="A116" s="266"/>
      <c r="J116" s="250">
        <f t="shared" si="11"/>
        <v>71</v>
      </c>
      <c r="K116" s="250">
        <f t="shared" si="12"/>
        <v>12.70554004</v>
      </c>
      <c r="L116" s="250">
        <f t="shared" si="13"/>
        <v>455.7734333</v>
      </c>
      <c r="M116" s="250">
        <f t="shared" si="14"/>
        <v>438.5877854</v>
      </c>
      <c r="N116" s="250">
        <f t="shared" si="1"/>
        <v>40.51726673</v>
      </c>
      <c r="O116" s="250">
        <f t="shared" si="2"/>
        <v>20.70547267</v>
      </c>
      <c r="P116" s="250" t="str">
        <f t="shared" si="3"/>
        <v>True</v>
      </c>
      <c r="Q116" s="250">
        <f t="shared" si="4"/>
        <v>20.70547267</v>
      </c>
      <c r="R116" s="250">
        <f t="shared" si="15"/>
        <v>16.42459602</v>
      </c>
      <c r="S116" s="250">
        <f t="shared" si="5"/>
        <v>0.3116712825</v>
      </c>
      <c r="T116" s="250">
        <f t="shared" si="6"/>
        <v>0.8530261157</v>
      </c>
      <c r="U116" s="250">
        <f t="shared" si="7"/>
        <v>30.04477875</v>
      </c>
      <c r="V116" s="368">
        <f t="shared" si="8"/>
        <v>42.22436986</v>
      </c>
      <c r="W116" s="250" t="str">
        <f t="shared" si="9"/>
        <v>False</v>
      </c>
      <c r="X116" s="269">
        <f t="shared" si="10"/>
        <v>1.623859372</v>
      </c>
    </row>
    <row r="117" ht="12.75" customHeight="1">
      <c r="A117" s="270"/>
      <c r="B117" s="371"/>
      <c r="C117" s="371"/>
      <c r="D117" s="371"/>
      <c r="E117" s="371"/>
      <c r="F117" s="371"/>
      <c r="G117" s="371"/>
      <c r="H117" s="371"/>
      <c r="J117" s="250">
        <f t="shared" si="11"/>
        <v>72</v>
      </c>
      <c r="K117" s="250">
        <f t="shared" si="12"/>
        <v>12.85150521</v>
      </c>
      <c r="L117" s="250">
        <f t="shared" si="13"/>
        <v>467.8638867</v>
      </c>
      <c r="M117" s="250">
        <f t="shared" si="14"/>
        <v>450.3320222</v>
      </c>
      <c r="N117" s="250">
        <f t="shared" si="1"/>
        <v>40.93555476</v>
      </c>
      <c r="O117" s="250">
        <f t="shared" si="2"/>
        <v>20.78353054</v>
      </c>
      <c r="P117" s="250" t="str">
        <f t="shared" si="3"/>
        <v>True</v>
      </c>
      <c r="Q117" s="250">
        <f t="shared" si="4"/>
        <v>20.78353054</v>
      </c>
      <c r="R117" s="250">
        <f t="shared" si="15"/>
        <v>16.76305811</v>
      </c>
      <c r="S117" s="250">
        <f t="shared" si="5"/>
        <v>0.3148888828</v>
      </c>
      <c r="T117" s="250">
        <f t="shared" si="6"/>
        <v>0.8617704626</v>
      </c>
      <c r="U117" s="250">
        <f t="shared" si="7"/>
        <v>30.6639123</v>
      </c>
      <c r="V117" s="368">
        <f t="shared" si="8"/>
        <v>42.51449443</v>
      </c>
      <c r="W117" s="250" t="str">
        <f t="shared" si="9"/>
        <v>False</v>
      </c>
      <c r="X117" s="269">
        <f t="shared" si="10"/>
        <v>1.644348856</v>
      </c>
    </row>
    <row r="118" ht="12.75" customHeight="1">
      <c r="A118" s="266"/>
      <c r="J118" s="250">
        <f t="shared" si="11"/>
        <v>73</v>
      </c>
      <c r="K118" s="250">
        <f t="shared" si="12"/>
        <v>12.9969444</v>
      </c>
      <c r="L118" s="250">
        <f t="shared" si="13"/>
        <v>480.0920247</v>
      </c>
      <c r="M118" s="250">
        <f t="shared" si="14"/>
        <v>462.2121216</v>
      </c>
      <c r="N118" s="250">
        <f t="shared" si="1"/>
        <v>41.35195076</v>
      </c>
      <c r="O118" s="250">
        <f t="shared" si="2"/>
        <v>20.86044711</v>
      </c>
      <c r="P118" s="250" t="str">
        <f t="shared" si="3"/>
        <v>True</v>
      </c>
      <c r="Q118" s="250">
        <f t="shared" si="4"/>
        <v>20.86044711</v>
      </c>
      <c r="R118" s="250">
        <f t="shared" si="15"/>
        <v>17.10339329</v>
      </c>
      <c r="S118" s="250">
        <f t="shared" si="5"/>
        <v>0.3180919289</v>
      </c>
      <c r="T118" s="250">
        <f t="shared" si="6"/>
        <v>0.8704746344</v>
      </c>
      <c r="U118" s="250">
        <f t="shared" si="7"/>
        <v>31.28647221</v>
      </c>
      <c r="V118" s="368">
        <f t="shared" si="8"/>
        <v>42.80232694</v>
      </c>
      <c r="W118" s="250" t="str">
        <f t="shared" si="9"/>
        <v>False</v>
      </c>
      <c r="X118" s="269">
        <f t="shared" si="10"/>
        <v>1.664787133</v>
      </c>
    </row>
    <row r="119" ht="12.75" customHeight="1">
      <c r="A119" s="266"/>
      <c r="J119" s="250">
        <f t="shared" si="11"/>
        <v>74</v>
      </c>
      <c r="K119" s="250">
        <f t="shared" si="12"/>
        <v>13.141867</v>
      </c>
      <c r="L119" s="250">
        <f t="shared" si="13"/>
        <v>492.4573819</v>
      </c>
      <c r="M119" s="250">
        <f t="shared" si="14"/>
        <v>474.2276343</v>
      </c>
      <c r="N119" s="250">
        <f t="shared" si="1"/>
        <v>41.76649007</v>
      </c>
      <c r="O119" s="250">
        <f t="shared" si="2"/>
        <v>20.9362552</v>
      </c>
      <c r="P119" s="250" t="str">
        <f t="shared" si="3"/>
        <v>True</v>
      </c>
      <c r="Q119" s="250">
        <f t="shared" si="4"/>
        <v>20.9362552</v>
      </c>
      <c r="R119" s="250">
        <f t="shared" si="15"/>
        <v>17.44558409</v>
      </c>
      <c r="S119" s="250">
        <f t="shared" si="5"/>
        <v>0.3212806928</v>
      </c>
      <c r="T119" s="250">
        <f t="shared" si="6"/>
        <v>0.8791393846</v>
      </c>
      <c r="U119" s="250">
        <f t="shared" si="7"/>
        <v>31.91242655</v>
      </c>
      <c r="V119" s="368">
        <f t="shared" si="8"/>
        <v>43.08791801</v>
      </c>
      <c r="W119" s="250" t="str">
        <f t="shared" si="9"/>
        <v>False</v>
      </c>
      <c r="X119" s="269">
        <f t="shared" si="10"/>
        <v>1.685175054</v>
      </c>
    </row>
    <row r="120" ht="12.75" customHeight="1">
      <c r="A120" s="266"/>
      <c r="I120" s="371"/>
      <c r="J120" s="371">
        <f t="shared" si="11"/>
        <v>75</v>
      </c>
      <c r="K120" s="250">
        <f t="shared" si="12"/>
        <v>13.28628215</v>
      </c>
      <c r="L120" s="250">
        <f t="shared" si="13"/>
        <v>504.9595006</v>
      </c>
      <c r="M120" s="250">
        <f t="shared" si="14"/>
        <v>486.3781192</v>
      </c>
      <c r="N120" s="250">
        <f t="shared" si="1"/>
        <v>42.17920688</v>
      </c>
      <c r="O120" s="250">
        <f t="shared" si="2"/>
        <v>21.0109862</v>
      </c>
      <c r="P120" s="250" t="str">
        <f t="shared" si="3"/>
        <v>True</v>
      </c>
      <c r="Q120" s="250">
        <f t="shared" si="4"/>
        <v>21.0109862</v>
      </c>
      <c r="R120" s="250">
        <f t="shared" si="15"/>
        <v>17.78961347</v>
      </c>
      <c r="S120" s="250">
        <f t="shared" si="5"/>
        <v>0.3244554375</v>
      </c>
      <c r="T120" s="250">
        <f t="shared" si="6"/>
        <v>0.8877654419</v>
      </c>
      <c r="U120" s="250">
        <f t="shared" si="7"/>
        <v>32.54174411</v>
      </c>
      <c r="V120" s="368">
        <f t="shared" si="8"/>
        <v>43.37131648</v>
      </c>
      <c r="W120" s="250" t="str">
        <f t="shared" si="9"/>
        <v>False</v>
      </c>
      <c r="X120" s="269">
        <f t="shared" si="10"/>
        <v>1.705513449</v>
      </c>
    </row>
    <row r="121" ht="12.75" customHeight="1">
      <c r="A121" s="266"/>
      <c r="J121" s="250">
        <f t="shared" si="11"/>
        <v>76</v>
      </c>
      <c r="K121" s="250">
        <f t="shared" si="12"/>
        <v>13.43019868</v>
      </c>
      <c r="L121" s="250">
        <f t="shared" si="13"/>
        <v>517.5979313</v>
      </c>
      <c r="M121" s="250">
        <f t="shared" si="14"/>
        <v>498.6631423</v>
      </c>
      <c r="N121" s="250">
        <f t="shared" si="1"/>
        <v>42.59013429</v>
      </c>
      <c r="O121" s="250">
        <f t="shared" si="2"/>
        <v>21.08467022</v>
      </c>
      <c r="P121" s="250" t="str">
        <f t="shared" si="3"/>
        <v>True</v>
      </c>
      <c r="Q121" s="250">
        <f t="shared" si="4"/>
        <v>21.08467022</v>
      </c>
      <c r="R121" s="250">
        <f t="shared" si="15"/>
        <v>18.13546478</v>
      </c>
      <c r="S121" s="250">
        <f t="shared" si="5"/>
        <v>0.3276164176</v>
      </c>
      <c r="T121" s="250">
        <f t="shared" si="6"/>
        <v>0.8963535119</v>
      </c>
      <c r="U121" s="250">
        <f t="shared" si="7"/>
        <v>33.17439443</v>
      </c>
      <c r="V121" s="368">
        <f t="shared" si="8"/>
        <v>43.65256945</v>
      </c>
      <c r="W121" s="250" t="str">
        <f t="shared" si="9"/>
        <v>False</v>
      </c>
      <c r="X121" s="269">
        <f t="shared" si="10"/>
        <v>1.72580312</v>
      </c>
    </row>
    <row r="122" ht="12.75" customHeight="1">
      <c r="A122" s="270"/>
      <c r="B122" s="371"/>
      <c r="C122" s="371"/>
      <c r="D122" s="371"/>
      <c r="E122" s="371"/>
      <c r="F122" s="371"/>
      <c r="G122" s="371"/>
      <c r="H122" s="371"/>
      <c r="J122" s="250">
        <f t="shared" si="11"/>
        <v>77</v>
      </c>
      <c r="K122" s="250">
        <f t="shared" si="12"/>
        <v>13.57362514</v>
      </c>
      <c r="L122" s="250">
        <f t="shared" si="13"/>
        <v>530.3722322</v>
      </c>
      <c r="M122" s="250">
        <f t="shared" si="14"/>
        <v>511.0822773</v>
      </c>
      <c r="N122" s="250">
        <f t="shared" si="1"/>
        <v>42.99930436</v>
      </c>
      <c r="O122" s="250">
        <f t="shared" si="2"/>
        <v>21.1573361</v>
      </c>
      <c r="P122" s="250" t="str">
        <f t="shared" si="3"/>
        <v>True</v>
      </c>
      <c r="Q122" s="250">
        <f t="shared" si="4"/>
        <v>21.1573361</v>
      </c>
      <c r="R122" s="250">
        <f t="shared" si="15"/>
        <v>18.48312174</v>
      </c>
      <c r="S122" s="250">
        <f t="shared" si="5"/>
        <v>0.3307638797</v>
      </c>
      <c r="T122" s="250">
        <f t="shared" si="6"/>
        <v>0.9049042777</v>
      </c>
      <c r="U122" s="250">
        <f t="shared" si="7"/>
        <v>33.81034775</v>
      </c>
      <c r="V122" s="368">
        <f t="shared" si="8"/>
        <v>43.93172239</v>
      </c>
      <c r="W122" s="250" t="str">
        <f t="shared" si="9"/>
        <v>False</v>
      </c>
      <c r="X122" s="269">
        <f t="shared" si="10"/>
        <v>1.746044846</v>
      </c>
    </row>
    <row r="123" ht="12.75" customHeight="1">
      <c r="A123" s="266"/>
      <c r="J123" s="250">
        <f t="shared" si="11"/>
        <v>78</v>
      </c>
      <c r="K123" s="250">
        <f t="shared" si="12"/>
        <v>13.71656984</v>
      </c>
      <c r="L123" s="250">
        <f t="shared" si="13"/>
        <v>543.2819689</v>
      </c>
      <c r="M123" s="250">
        <f t="shared" si="14"/>
        <v>523.6351049</v>
      </c>
      <c r="N123" s="250">
        <f t="shared" si="1"/>
        <v>43.40674815</v>
      </c>
      <c r="O123" s="250">
        <f t="shared" si="2"/>
        <v>21.22901154</v>
      </c>
      <c r="P123" s="250" t="str">
        <f t="shared" si="3"/>
        <v>True</v>
      </c>
      <c r="Q123" s="250">
        <f t="shared" si="4"/>
        <v>21.22901154</v>
      </c>
      <c r="R123" s="250">
        <f t="shared" si="15"/>
        <v>18.83256845</v>
      </c>
      <c r="S123" s="250">
        <f t="shared" si="5"/>
        <v>0.3338980627</v>
      </c>
      <c r="T123" s="250">
        <f t="shared" si="6"/>
        <v>0.9134184013</v>
      </c>
      <c r="U123" s="250">
        <f t="shared" si="7"/>
        <v>34.44957498</v>
      </c>
      <c r="V123" s="368">
        <f t="shared" si="8"/>
        <v>44.20881918</v>
      </c>
      <c r="W123" s="250" t="str">
        <f t="shared" si="9"/>
        <v>False</v>
      </c>
      <c r="X123" s="269">
        <f t="shared" si="10"/>
        <v>1.766239384</v>
      </c>
    </row>
    <row r="124" ht="12.75" customHeight="1">
      <c r="A124" s="266"/>
      <c r="J124" s="250">
        <f t="shared" si="11"/>
        <v>79</v>
      </c>
      <c r="K124" s="250">
        <f t="shared" si="12"/>
        <v>13.85904082</v>
      </c>
      <c r="L124" s="250">
        <f t="shared" si="13"/>
        <v>556.3267142</v>
      </c>
      <c r="M124" s="250">
        <f t="shared" si="14"/>
        <v>536.3212127</v>
      </c>
      <c r="N124" s="250">
        <f t="shared" si="1"/>
        <v>43.81249577</v>
      </c>
      <c r="O124" s="250">
        <f t="shared" si="2"/>
        <v>21.2997231</v>
      </c>
      <c r="P124" s="250" t="str">
        <f t="shared" si="3"/>
        <v>True</v>
      </c>
      <c r="Q124" s="250">
        <f t="shared" si="4"/>
        <v>21.2997231</v>
      </c>
      <c r="R124" s="250">
        <f t="shared" si="15"/>
        <v>19.18378935</v>
      </c>
      <c r="S124" s="250">
        <f t="shared" si="5"/>
        <v>0.3370191983</v>
      </c>
      <c r="T124" s="250">
        <f t="shared" si="6"/>
        <v>0.9218965245</v>
      </c>
      <c r="U124" s="250">
        <f t="shared" si="7"/>
        <v>35.09204767</v>
      </c>
      <c r="V124" s="368">
        <f t="shared" si="8"/>
        <v>44.48390224</v>
      </c>
      <c r="W124" s="250" t="str">
        <f t="shared" si="9"/>
        <v>False</v>
      </c>
      <c r="X124" s="269">
        <f t="shared" si="10"/>
        <v>1.786387468</v>
      </c>
    </row>
    <row r="125" ht="12.75" customHeight="1">
      <c r="A125" s="266"/>
      <c r="I125" s="371"/>
      <c r="J125" s="371">
        <f t="shared" si="11"/>
        <v>80</v>
      </c>
      <c r="K125" s="250">
        <f t="shared" si="12"/>
        <v>14.00104591</v>
      </c>
      <c r="L125" s="250">
        <f t="shared" si="13"/>
        <v>569.506048</v>
      </c>
      <c r="M125" s="250">
        <f t="shared" si="14"/>
        <v>549.140195</v>
      </c>
      <c r="N125" s="250">
        <f t="shared" si="1"/>
        <v>44.21657643</v>
      </c>
      <c r="O125" s="250">
        <f t="shared" si="2"/>
        <v>21.36949628</v>
      </c>
      <c r="P125" s="250" t="str">
        <f t="shared" si="3"/>
        <v>True</v>
      </c>
      <c r="Q125" s="250">
        <f t="shared" si="4"/>
        <v>21.36949628</v>
      </c>
      <c r="R125" s="250">
        <f t="shared" si="15"/>
        <v>19.53676925</v>
      </c>
      <c r="S125" s="250">
        <f t="shared" si="5"/>
        <v>0.340127511</v>
      </c>
      <c r="T125" s="250">
        <f t="shared" si="6"/>
        <v>0.9303392692</v>
      </c>
      <c r="U125" s="250">
        <f t="shared" si="7"/>
        <v>35.73773801</v>
      </c>
      <c r="V125" s="368">
        <f t="shared" si="8"/>
        <v>44.75701255</v>
      </c>
      <c r="W125" s="250" t="str">
        <f t="shared" si="9"/>
        <v>False</v>
      </c>
      <c r="X125" s="269">
        <f t="shared" si="10"/>
        <v>1.806489812</v>
      </c>
    </row>
    <row r="126" ht="12.75" customHeight="1">
      <c r="A126" s="266"/>
      <c r="J126" s="250">
        <f t="shared" si="11"/>
        <v>81</v>
      </c>
      <c r="K126" s="250">
        <f t="shared" si="12"/>
        <v>14.14259267</v>
      </c>
      <c r="L126" s="250">
        <f t="shared" si="13"/>
        <v>582.8195569</v>
      </c>
      <c r="M126" s="250">
        <f t="shared" si="14"/>
        <v>562.0916524</v>
      </c>
      <c r="N126" s="250">
        <f t="shared" si="1"/>
        <v>44.61901843</v>
      </c>
      <c r="O126" s="250">
        <f t="shared" si="2"/>
        <v>21.43835562</v>
      </c>
      <c r="P126" s="250" t="str">
        <f t="shared" si="3"/>
        <v>True</v>
      </c>
      <c r="Q126" s="250">
        <f t="shared" si="4"/>
        <v>21.43835562</v>
      </c>
      <c r="R126" s="250">
        <f t="shared" si="15"/>
        <v>19.89149327</v>
      </c>
      <c r="S126" s="250">
        <f t="shared" si="5"/>
        <v>0.3432232187</v>
      </c>
      <c r="T126" s="250">
        <f t="shared" si="6"/>
        <v>0.9387472391</v>
      </c>
      <c r="U126" s="250">
        <f t="shared" si="7"/>
        <v>36.38661878</v>
      </c>
      <c r="V126" s="368">
        <f t="shared" si="8"/>
        <v>45.02818974</v>
      </c>
      <c r="W126" s="250" t="str">
        <f t="shared" si="9"/>
        <v>False</v>
      </c>
      <c r="X126" s="269">
        <f t="shared" si="10"/>
        <v>1.826547111</v>
      </c>
    </row>
    <row r="127" ht="12.75" customHeight="1">
      <c r="A127" s="270"/>
      <c r="B127" s="371"/>
      <c r="C127" s="371"/>
      <c r="D127" s="371"/>
      <c r="E127" s="371"/>
      <c r="F127" s="371"/>
      <c r="G127" s="371"/>
      <c r="H127" s="371"/>
      <c r="J127" s="250">
        <f t="shared" si="11"/>
        <v>82</v>
      </c>
      <c r="K127" s="250">
        <f t="shared" si="12"/>
        <v>14.28368849</v>
      </c>
      <c r="L127" s="250">
        <f t="shared" si="13"/>
        <v>596.2668342</v>
      </c>
      <c r="M127" s="250">
        <f t="shared" si="14"/>
        <v>575.1751923</v>
      </c>
      <c r="N127" s="250">
        <f t="shared" si="1"/>
        <v>45.01984929</v>
      </c>
      <c r="O127" s="250">
        <f t="shared" si="2"/>
        <v>21.50632468</v>
      </c>
      <c r="P127" s="250" t="str">
        <f t="shared" si="3"/>
        <v>True</v>
      </c>
      <c r="Q127" s="250">
        <f t="shared" si="4"/>
        <v>21.50632468</v>
      </c>
      <c r="R127" s="250">
        <f t="shared" si="15"/>
        <v>20.24794684</v>
      </c>
      <c r="S127" s="250">
        <f t="shared" si="5"/>
        <v>0.346306533</v>
      </c>
      <c r="T127" s="250">
        <f t="shared" si="6"/>
        <v>0.9471210199</v>
      </c>
      <c r="U127" s="250">
        <f t="shared" si="7"/>
        <v>37.03866337</v>
      </c>
      <c r="V127" s="368">
        <f t="shared" si="8"/>
        <v>45.29747216</v>
      </c>
      <c r="W127" s="250" t="str">
        <f t="shared" si="9"/>
        <v>False</v>
      </c>
      <c r="X127" s="269">
        <f t="shared" si="10"/>
        <v>1.846560038</v>
      </c>
    </row>
    <row r="128" ht="12.75" customHeight="1">
      <c r="A128" s="266"/>
      <c r="J128" s="250">
        <f t="shared" si="11"/>
        <v>83</v>
      </c>
      <c r="K128" s="250">
        <f t="shared" si="12"/>
        <v>14.42434051</v>
      </c>
      <c r="L128" s="250">
        <f t="shared" si="13"/>
        <v>609.8474797</v>
      </c>
      <c r="M128" s="250">
        <f t="shared" si="14"/>
        <v>588.3904278</v>
      </c>
      <c r="N128" s="250">
        <f t="shared" si="1"/>
        <v>45.41909568</v>
      </c>
      <c r="O128" s="250">
        <f t="shared" si="2"/>
        <v>21.57342614</v>
      </c>
      <c r="P128" s="250" t="str">
        <f t="shared" si="3"/>
        <v>True</v>
      </c>
      <c r="Q128" s="250">
        <f t="shared" si="4"/>
        <v>21.57342614</v>
      </c>
      <c r="R128" s="250">
        <f t="shared" si="15"/>
        <v>20.60611574</v>
      </c>
      <c r="S128" s="250">
        <f t="shared" si="5"/>
        <v>0.3493776591</v>
      </c>
      <c r="T128" s="250">
        <f t="shared" si="6"/>
        <v>0.9554611801</v>
      </c>
      <c r="U128" s="250">
        <f t="shared" si="7"/>
        <v>37.6938457</v>
      </c>
      <c r="V128" s="368">
        <f t="shared" si="8"/>
        <v>45.5648969</v>
      </c>
      <c r="W128" s="250" t="str">
        <f t="shared" si="9"/>
        <v>False</v>
      </c>
      <c r="X128" s="269">
        <f t="shared" si="10"/>
        <v>1.866529251</v>
      </c>
    </row>
    <row r="129" ht="12.75" customHeight="1">
      <c r="A129" s="266"/>
      <c r="J129" s="250">
        <f t="shared" si="11"/>
        <v>84</v>
      </c>
      <c r="K129" s="250">
        <f t="shared" si="12"/>
        <v>14.56455568</v>
      </c>
      <c r="L129" s="250">
        <f t="shared" si="13"/>
        <v>623.5610992</v>
      </c>
      <c r="M129" s="250">
        <f t="shared" si="14"/>
        <v>601.7369781</v>
      </c>
      <c r="N129" s="250">
        <f t="shared" si="1"/>
        <v>45.81678353</v>
      </c>
      <c r="O129" s="250">
        <f t="shared" si="2"/>
        <v>21.6396818</v>
      </c>
      <c r="P129" s="250" t="str">
        <f t="shared" si="3"/>
        <v>True</v>
      </c>
      <c r="Q129" s="250">
        <f t="shared" si="4"/>
        <v>21.6396818</v>
      </c>
      <c r="R129" s="250">
        <f t="shared" si="15"/>
        <v>20.96598599</v>
      </c>
      <c r="S129" s="250">
        <f t="shared" si="5"/>
        <v>0.3524367964</v>
      </c>
      <c r="T129" s="250">
        <f t="shared" si="6"/>
        <v>0.963768272</v>
      </c>
      <c r="U129" s="250">
        <f t="shared" si="7"/>
        <v>38.35214026</v>
      </c>
      <c r="V129" s="368">
        <f t="shared" si="8"/>
        <v>45.8304999</v>
      </c>
      <c r="W129" s="250" t="str">
        <f t="shared" si="9"/>
        <v>False</v>
      </c>
      <c r="X129" s="269">
        <f t="shared" si="10"/>
        <v>1.886455387</v>
      </c>
    </row>
    <row r="130" ht="12.75" customHeight="1">
      <c r="A130" s="266"/>
      <c r="I130" s="371"/>
      <c r="J130" s="371">
        <f t="shared" si="11"/>
        <v>85</v>
      </c>
      <c r="K130" s="250">
        <f t="shared" si="12"/>
        <v>14.70434077</v>
      </c>
      <c r="L130" s="250">
        <f t="shared" si="13"/>
        <v>637.4073049</v>
      </c>
      <c r="M130" s="250">
        <f t="shared" si="14"/>
        <v>615.2144684</v>
      </c>
      <c r="N130" s="250">
        <f t="shared" si="1"/>
        <v>46.21293802</v>
      </c>
      <c r="O130" s="250">
        <f t="shared" si="2"/>
        <v>21.70511268</v>
      </c>
      <c r="P130" s="250" t="str">
        <f t="shared" si="3"/>
        <v>True</v>
      </c>
      <c r="Q130" s="250">
        <f t="shared" si="4"/>
        <v>21.70511268</v>
      </c>
      <c r="R130" s="250">
        <f t="shared" si="15"/>
        <v>21.32754395</v>
      </c>
      <c r="S130" s="250">
        <f t="shared" si="5"/>
        <v>0.3554841386</v>
      </c>
      <c r="T130" s="250">
        <f t="shared" si="6"/>
        <v>0.9720428319</v>
      </c>
      <c r="U130" s="250">
        <f t="shared" si="7"/>
        <v>39.01352206</v>
      </c>
      <c r="V130" s="368">
        <f t="shared" si="8"/>
        <v>46.09431593</v>
      </c>
      <c r="W130" s="250" t="str">
        <f t="shared" si="9"/>
        <v>False</v>
      </c>
      <c r="X130" s="269">
        <f t="shared" si="10"/>
        <v>1.906339068</v>
      </c>
    </row>
    <row r="131" ht="12.75" customHeight="1">
      <c r="A131" s="266"/>
      <c r="J131" s="250">
        <f t="shared" si="11"/>
        <v>86</v>
      </c>
      <c r="K131" s="250">
        <f t="shared" si="12"/>
        <v>14.84370235</v>
      </c>
      <c r="L131" s="250">
        <f t="shared" si="13"/>
        <v>651.3857147</v>
      </c>
      <c r="M131" s="250">
        <f t="shared" si="14"/>
        <v>628.8225291</v>
      </c>
      <c r="N131" s="250">
        <f t="shared" si="1"/>
        <v>46.60758364</v>
      </c>
      <c r="O131" s="250">
        <f t="shared" si="2"/>
        <v>21.76973901</v>
      </c>
      <c r="P131" s="250" t="str">
        <f t="shared" si="3"/>
        <v>True</v>
      </c>
      <c r="Q131" s="250">
        <f t="shared" si="4"/>
        <v>21.76973901</v>
      </c>
      <c r="R131" s="250">
        <f t="shared" si="15"/>
        <v>21.69077623</v>
      </c>
      <c r="S131" s="250">
        <f t="shared" si="5"/>
        <v>0.3585198742</v>
      </c>
      <c r="T131" s="250">
        <f t="shared" si="6"/>
        <v>0.9802853814</v>
      </c>
      <c r="U131" s="250">
        <f t="shared" si="7"/>
        <v>39.67796662</v>
      </c>
      <c r="V131" s="368">
        <f t="shared" si="8"/>
        <v>46.35637873</v>
      </c>
      <c r="W131" s="250" t="str">
        <f t="shared" si="9"/>
        <v>False</v>
      </c>
      <c r="X131" s="269">
        <f t="shared" si="10"/>
        <v>1.9261809</v>
      </c>
    </row>
    <row r="132" ht="12.75" customHeight="1">
      <c r="A132" s="270"/>
      <c r="B132" s="371"/>
      <c r="C132" s="371"/>
      <c r="D132" s="371"/>
      <c r="E132" s="371"/>
      <c r="F132" s="371"/>
      <c r="G132" s="371"/>
      <c r="H132" s="371"/>
      <c r="J132" s="250">
        <f t="shared" si="11"/>
        <v>87</v>
      </c>
      <c r="K132" s="250">
        <f t="shared" si="12"/>
        <v>14.98264682</v>
      </c>
      <c r="L132" s="250">
        <f t="shared" si="13"/>
        <v>665.4959522</v>
      </c>
      <c r="M132" s="250">
        <f t="shared" si="14"/>
        <v>642.5607966</v>
      </c>
      <c r="N132" s="250">
        <f t="shared" si="1"/>
        <v>47.00074418</v>
      </c>
      <c r="O132" s="250">
        <f t="shared" si="2"/>
        <v>21.83358028</v>
      </c>
      <c r="P132" s="250" t="str">
        <f t="shared" si="3"/>
        <v>True</v>
      </c>
      <c r="Q132" s="250">
        <f t="shared" si="4"/>
        <v>21.83358028</v>
      </c>
      <c r="R132" s="250">
        <f t="shared" si="15"/>
        <v>22.05566971</v>
      </c>
      <c r="S132" s="250">
        <f t="shared" si="5"/>
        <v>0.361544186</v>
      </c>
      <c r="T132" s="250">
        <f t="shared" si="6"/>
        <v>0.9884964272</v>
      </c>
      <c r="U132" s="250">
        <f t="shared" si="7"/>
        <v>40.34544994</v>
      </c>
      <c r="V132" s="368">
        <f t="shared" si="8"/>
        <v>46.61672096</v>
      </c>
      <c r="W132" s="250" t="str">
        <f t="shared" si="9"/>
        <v>False</v>
      </c>
      <c r="X132" s="269">
        <f t="shared" si="10"/>
        <v>1.945981472</v>
      </c>
    </row>
    <row r="133" ht="12.75" customHeight="1">
      <c r="A133" s="266"/>
      <c r="J133" s="250">
        <f t="shared" si="11"/>
        <v>88</v>
      </c>
      <c r="K133" s="250">
        <f t="shared" si="12"/>
        <v>15.12118039</v>
      </c>
      <c r="L133" s="250">
        <f t="shared" si="13"/>
        <v>679.7376467</v>
      </c>
      <c r="M133" s="250">
        <f t="shared" si="14"/>
        <v>656.4289124</v>
      </c>
      <c r="N133" s="250">
        <f t="shared" si="1"/>
        <v>47.3924428</v>
      </c>
      <c r="O133" s="250">
        <f t="shared" si="2"/>
        <v>21.89665532</v>
      </c>
      <c r="P133" s="250" t="str">
        <f t="shared" si="3"/>
        <v>True</v>
      </c>
      <c r="Q133" s="250">
        <f t="shared" si="4"/>
        <v>21.89665532</v>
      </c>
      <c r="R133" s="250">
        <f t="shared" si="15"/>
        <v>22.42221155</v>
      </c>
      <c r="S133" s="250">
        <f t="shared" si="5"/>
        <v>0.3645572523</v>
      </c>
      <c r="T133" s="250">
        <f t="shared" si="6"/>
        <v>0.9966764624</v>
      </c>
      <c r="U133" s="250">
        <f t="shared" si="7"/>
        <v>41.01594852</v>
      </c>
      <c r="V133" s="368">
        <f t="shared" si="8"/>
        <v>46.87537432</v>
      </c>
      <c r="W133" s="250" t="str">
        <f t="shared" si="9"/>
        <v>False</v>
      </c>
      <c r="X133" s="269">
        <f t="shared" si="10"/>
        <v>1.965741358</v>
      </c>
    </row>
    <row r="134" ht="12.75" customHeight="1">
      <c r="A134" s="266"/>
      <c r="J134" s="250">
        <f t="shared" si="11"/>
        <v>89</v>
      </c>
      <c r="K134" s="250">
        <f t="shared" si="12"/>
        <v>15.25930913</v>
      </c>
      <c r="L134" s="250">
        <f t="shared" si="13"/>
        <v>694.1104331</v>
      </c>
      <c r="M134" s="250">
        <f t="shared" si="14"/>
        <v>670.4265231</v>
      </c>
      <c r="N134" s="250">
        <f t="shared" si="1"/>
        <v>47.78270201</v>
      </c>
      <c r="O134" s="250">
        <f t="shared" si="2"/>
        <v>21.95898223</v>
      </c>
      <c r="P134" s="250" t="str">
        <f t="shared" si="3"/>
        <v>True</v>
      </c>
      <c r="Q134" s="250">
        <f t="shared" si="4"/>
        <v>21.95898223</v>
      </c>
      <c r="R134" s="250">
        <f t="shared" si="15"/>
        <v>22.79038913</v>
      </c>
      <c r="S134" s="250">
        <f t="shared" si="5"/>
        <v>0.3675592462</v>
      </c>
      <c r="T134" s="250">
        <f t="shared" si="6"/>
        <v>1.004825967</v>
      </c>
      <c r="U134" s="250">
        <f t="shared" si="7"/>
        <v>41.68943931</v>
      </c>
      <c r="V134" s="368">
        <f t="shared" si="8"/>
        <v>47.13236954</v>
      </c>
      <c r="W134" s="250" t="str">
        <f t="shared" si="9"/>
        <v>False</v>
      </c>
      <c r="X134" s="269">
        <f t="shared" si="10"/>
        <v>1.985461117</v>
      </c>
    </row>
    <row r="135" ht="12.75" customHeight="1">
      <c r="A135" s="266"/>
      <c r="I135" s="371"/>
      <c r="J135" s="371">
        <f t="shared" si="11"/>
        <v>90</v>
      </c>
      <c r="K135" s="250">
        <f t="shared" si="12"/>
        <v>15.39703893</v>
      </c>
      <c r="L135" s="250">
        <f t="shared" si="13"/>
        <v>708.6139512</v>
      </c>
      <c r="M135" s="250">
        <f t="shared" si="14"/>
        <v>684.5532806</v>
      </c>
      <c r="N135" s="250">
        <f t="shared" si="1"/>
        <v>48.17154373</v>
      </c>
      <c r="O135" s="250">
        <f t="shared" si="2"/>
        <v>22.02057853</v>
      </c>
      <c r="P135" s="250" t="str">
        <f t="shared" si="3"/>
        <v>True</v>
      </c>
      <c r="Q135" s="250">
        <f t="shared" si="4"/>
        <v>22.02057853</v>
      </c>
      <c r="R135" s="250">
        <f t="shared" si="15"/>
        <v>23.16019011</v>
      </c>
      <c r="S135" s="250">
        <f t="shared" si="5"/>
        <v>0.3705503364</v>
      </c>
      <c r="T135" s="250">
        <f t="shared" si="6"/>
        <v>1.012945406</v>
      </c>
      <c r="U135" s="250">
        <f t="shared" si="7"/>
        <v>42.3658997</v>
      </c>
      <c r="V135" s="368">
        <f t="shared" si="8"/>
        <v>47.38773646</v>
      </c>
      <c r="W135" s="250" t="str">
        <f t="shared" si="9"/>
        <v>False</v>
      </c>
      <c r="X135" s="269">
        <f t="shared" si="10"/>
        <v>2.005141296</v>
      </c>
    </row>
    <row r="136" ht="12.75" customHeight="1">
      <c r="A136" s="266"/>
      <c r="J136" s="250">
        <f t="shared" si="11"/>
        <v>91</v>
      </c>
      <c r="K136" s="250">
        <f t="shared" si="12"/>
        <v>15.53437555</v>
      </c>
      <c r="L136" s="250">
        <f t="shared" si="13"/>
        <v>723.2478463</v>
      </c>
      <c r="M136" s="250">
        <f t="shared" si="14"/>
        <v>698.8088416</v>
      </c>
      <c r="N136" s="250">
        <f t="shared" si="1"/>
        <v>48.55898929</v>
      </c>
      <c r="O136" s="250">
        <f t="shared" si="2"/>
        <v>22.08146111</v>
      </c>
      <c r="P136" s="250" t="str">
        <f t="shared" si="3"/>
        <v>True</v>
      </c>
      <c r="Q136" s="250">
        <f t="shared" si="4"/>
        <v>22.08146111</v>
      </c>
      <c r="R136" s="250">
        <f t="shared" si="15"/>
        <v>23.53160237</v>
      </c>
      <c r="S136" s="250">
        <f t="shared" si="5"/>
        <v>0.3735306869</v>
      </c>
      <c r="T136" s="250">
        <f t="shared" si="6"/>
        <v>1.021035236</v>
      </c>
      <c r="U136" s="250">
        <f t="shared" si="7"/>
        <v>43.04530753</v>
      </c>
      <c r="V136" s="368">
        <f t="shared" si="8"/>
        <v>47.64150403</v>
      </c>
      <c r="W136" s="250" t="str">
        <f t="shared" si="9"/>
        <v>False</v>
      </c>
      <c r="X136" s="269">
        <f t="shared" si="10"/>
        <v>2.024782427</v>
      </c>
    </row>
    <row r="137" ht="12.75" customHeight="1">
      <c r="A137" s="270"/>
      <c r="B137" s="371"/>
      <c r="C137" s="371"/>
      <c r="D137" s="371"/>
      <c r="E137" s="371"/>
      <c r="F137" s="371"/>
      <c r="G137" s="371"/>
      <c r="H137" s="371"/>
      <c r="J137" s="250">
        <f t="shared" si="11"/>
        <v>92</v>
      </c>
      <c r="K137" s="250">
        <f t="shared" si="12"/>
        <v>15.67132459</v>
      </c>
      <c r="L137" s="250">
        <f t="shared" si="13"/>
        <v>738.0117686</v>
      </c>
      <c r="M137" s="250">
        <f t="shared" si="14"/>
        <v>713.1928677</v>
      </c>
      <c r="N137" s="250">
        <f t="shared" si="1"/>
        <v>48.94505949</v>
      </c>
      <c r="O137" s="250">
        <f t="shared" si="2"/>
        <v>22.14164628</v>
      </c>
      <c r="P137" s="250" t="str">
        <f t="shared" si="3"/>
        <v>True</v>
      </c>
      <c r="Q137" s="250">
        <f t="shared" si="4"/>
        <v>22.14164628</v>
      </c>
      <c r="R137" s="250">
        <f t="shared" si="15"/>
        <v>23.90461402</v>
      </c>
      <c r="S137" s="250">
        <f t="shared" si="5"/>
        <v>0.3765004576</v>
      </c>
      <c r="T137" s="250">
        <f t="shared" si="6"/>
        <v>1.029095898</v>
      </c>
      <c r="U137" s="250">
        <f t="shared" si="7"/>
        <v>43.72764105</v>
      </c>
      <c r="V137" s="368">
        <f t="shared" si="8"/>
        <v>47.89370037</v>
      </c>
      <c r="W137" s="250" t="str">
        <f t="shared" si="9"/>
        <v>False</v>
      </c>
      <c r="X137" s="269">
        <f t="shared" si="10"/>
        <v>2.044385028</v>
      </c>
    </row>
    <row r="138" ht="12.75" customHeight="1">
      <c r="A138" s="266"/>
      <c r="J138" s="250">
        <f t="shared" si="11"/>
        <v>93</v>
      </c>
      <c r="K138" s="250">
        <f t="shared" si="12"/>
        <v>15.8078915</v>
      </c>
      <c r="L138" s="250">
        <f t="shared" si="13"/>
        <v>752.9053732</v>
      </c>
      <c r="M138" s="250">
        <f t="shared" si="14"/>
        <v>727.7050251</v>
      </c>
      <c r="N138" s="250">
        <f t="shared" si="1"/>
        <v>49.32977455</v>
      </c>
      <c r="O138" s="250">
        <f t="shared" si="2"/>
        <v>22.2011498</v>
      </c>
      <c r="P138" s="250" t="str">
        <f t="shared" si="3"/>
        <v>True</v>
      </c>
      <c r="Q138" s="250">
        <f t="shared" si="4"/>
        <v>22.2011498</v>
      </c>
      <c r="R138" s="250">
        <f t="shared" si="15"/>
        <v>24.27921339</v>
      </c>
      <c r="S138" s="250">
        <f t="shared" si="5"/>
        <v>0.3794598043</v>
      </c>
      <c r="T138" s="250">
        <f t="shared" si="6"/>
        <v>1.037127823</v>
      </c>
      <c r="U138" s="250">
        <f t="shared" si="7"/>
        <v>44.41287892</v>
      </c>
      <c r="V138" s="368">
        <f t="shared" si="8"/>
        <v>48.14435279</v>
      </c>
      <c r="W138" s="250" t="str">
        <f t="shared" si="9"/>
        <v>False</v>
      </c>
      <c r="X138" s="269">
        <f t="shared" si="10"/>
        <v>2.063949606</v>
      </c>
    </row>
    <row r="139" ht="12.75" customHeight="1">
      <c r="A139" s="266"/>
      <c r="J139" s="250">
        <f t="shared" si="11"/>
        <v>94</v>
      </c>
      <c r="K139" s="250">
        <f t="shared" si="12"/>
        <v>15.9440816</v>
      </c>
      <c r="L139" s="250">
        <f t="shared" si="13"/>
        <v>767.9283201</v>
      </c>
      <c r="M139" s="250">
        <f t="shared" si="14"/>
        <v>742.3449846</v>
      </c>
      <c r="N139" s="250">
        <f t="shared" si="1"/>
        <v>49.71315421</v>
      </c>
      <c r="O139" s="250">
        <f t="shared" si="2"/>
        <v>22.25998691</v>
      </c>
      <c r="P139" s="250" t="str">
        <f t="shared" si="3"/>
        <v>True</v>
      </c>
      <c r="Q139" s="250">
        <f t="shared" si="4"/>
        <v>22.25998691</v>
      </c>
      <c r="R139" s="250">
        <f t="shared" si="15"/>
        <v>24.65538904</v>
      </c>
      <c r="S139" s="250">
        <f t="shared" si="5"/>
        <v>0.3824088785</v>
      </c>
      <c r="T139" s="250">
        <f t="shared" si="6"/>
        <v>1.045131432</v>
      </c>
      <c r="U139" s="250">
        <f t="shared" si="7"/>
        <v>45.1010002</v>
      </c>
      <c r="V139" s="368">
        <f t="shared" si="8"/>
        <v>48.39348784</v>
      </c>
      <c r="W139" s="250" t="str">
        <f t="shared" si="9"/>
        <v>False</v>
      </c>
      <c r="X139" s="269">
        <f t="shared" si="10"/>
        <v>2.083476654</v>
      </c>
    </row>
    <row r="140" ht="12.75" customHeight="1">
      <c r="A140" s="266"/>
      <c r="I140" s="371"/>
      <c r="J140" s="371">
        <f t="shared" si="11"/>
        <v>95</v>
      </c>
      <c r="K140" s="250">
        <f t="shared" si="12"/>
        <v>16.07990008</v>
      </c>
      <c r="L140" s="250">
        <f t="shared" si="13"/>
        <v>783.0802738</v>
      </c>
      <c r="M140" s="250">
        <f t="shared" si="14"/>
        <v>757.1124217</v>
      </c>
      <c r="N140" s="250">
        <f t="shared" si="1"/>
        <v>50.09521768</v>
      </c>
      <c r="O140" s="250">
        <f t="shared" si="2"/>
        <v>22.31817234</v>
      </c>
      <c r="P140" s="250" t="str">
        <f t="shared" si="3"/>
        <v>True</v>
      </c>
      <c r="Q140" s="250">
        <f t="shared" si="4"/>
        <v>22.31817234</v>
      </c>
      <c r="R140" s="250">
        <f t="shared" si="15"/>
        <v>25.03312972</v>
      </c>
      <c r="S140" s="250">
        <f t="shared" si="5"/>
        <v>0.3853478283</v>
      </c>
      <c r="T140" s="250">
        <f t="shared" si="6"/>
        <v>1.053107132</v>
      </c>
      <c r="U140" s="250">
        <f t="shared" si="7"/>
        <v>45.79198434</v>
      </c>
      <c r="V140" s="368">
        <f t="shared" si="8"/>
        <v>48.64113131</v>
      </c>
      <c r="W140" s="250" t="str">
        <f t="shared" si="9"/>
        <v>False</v>
      </c>
      <c r="X140" s="269">
        <f t="shared" si="10"/>
        <v>2.102966657</v>
      </c>
    </row>
    <row r="141" ht="12.75" customHeight="1">
      <c r="A141" s="266"/>
      <c r="J141" s="250">
        <f t="shared" si="11"/>
        <v>96</v>
      </c>
      <c r="K141" s="250">
        <f t="shared" si="12"/>
        <v>16.21535201</v>
      </c>
      <c r="L141" s="250">
        <f t="shared" si="13"/>
        <v>798.3609034</v>
      </c>
      <c r="M141" s="250">
        <f t="shared" si="14"/>
        <v>772.0070158</v>
      </c>
      <c r="N141" s="250">
        <f t="shared" si="1"/>
        <v>50.47598371</v>
      </c>
      <c r="O141" s="250">
        <f t="shared" si="2"/>
        <v>22.37572034</v>
      </c>
      <c r="P141" s="250" t="str">
        <f t="shared" si="3"/>
        <v>True</v>
      </c>
      <c r="Q141" s="250">
        <f t="shared" si="4"/>
        <v>22.37572034</v>
      </c>
      <c r="R141" s="250">
        <f t="shared" si="15"/>
        <v>25.4124244</v>
      </c>
      <c r="S141" s="250">
        <f t="shared" si="5"/>
        <v>0.3882767978</v>
      </c>
      <c r="T141" s="250">
        <f t="shared" si="6"/>
        <v>1.061055325</v>
      </c>
      <c r="U141" s="250">
        <f t="shared" si="7"/>
        <v>46.48581113</v>
      </c>
      <c r="V141" s="368">
        <f t="shared" si="8"/>
        <v>48.88730829</v>
      </c>
      <c r="W141" s="250" t="str">
        <f t="shared" si="9"/>
        <v>False</v>
      </c>
      <c r="X141" s="269">
        <f t="shared" si="10"/>
        <v>2.122420084</v>
      </c>
    </row>
    <row r="142" ht="12.75" customHeight="1">
      <c r="A142" s="270"/>
      <c r="B142" s="371"/>
      <c r="C142" s="371"/>
      <c r="D142" s="371"/>
      <c r="E142" s="371"/>
      <c r="F142" s="371"/>
      <c r="G142" s="371"/>
      <c r="H142" s="371"/>
      <c r="J142" s="250">
        <f t="shared" si="11"/>
        <v>97</v>
      </c>
      <c r="K142" s="250">
        <f t="shared" si="12"/>
        <v>16.35044232</v>
      </c>
      <c r="L142" s="250">
        <f t="shared" si="13"/>
        <v>813.7698825</v>
      </c>
      <c r="M142" s="250">
        <f t="shared" si="14"/>
        <v>787.028451</v>
      </c>
      <c r="N142" s="250">
        <f t="shared" si="1"/>
        <v>50.85547057</v>
      </c>
      <c r="O142" s="250">
        <f t="shared" si="2"/>
        <v>22.43264469</v>
      </c>
      <c r="P142" s="250" t="str">
        <f t="shared" si="3"/>
        <v>True</v>
      </c>
      <c r="Q142" s="250">
        <f t="shared" si="4"/>
        <v>22.43264469</v>
      </c>
      <c r="R142" s="250">
        <f t="shared" si="15"/>
        <v>25.79326225</v>
      </c>
      <c r="S142" s="250">
        <f t="shared" si="5"/>
        <v>0.3911959275</v>
      </c>
      <c r="T142" s="250">
        <f t="shared" si="6"/>
        <v>1.068976397</v>
      </c>
      <c r="U142" s="250">
        <f t="shared" si="7"/>
        <v>47.18246076</v>
      </c>
      <c r="V142" s="368">
        <f t="shared" si="8"/>
        <v>49.13204318</v>
      </c>
      <c r="W142" s="250" t="str">
        <f t="shared" si="9"/>
        <v>False</v>
      </c>
      <c r="X142" s="269">
        <f t="shared" si="10"/>
        <v>2.141837396</v>
      </c>
    </row>
    <row r="143" ht="12.75" customHeight="1">
      <c r="A143" s="266"/>
      <c r="J143" s="250">
        <f t="shared" si="11"/>
        <v>98</v>
      </c>
      <c r="K143" s="250">
        <f t="shared" si="12"/>
        <v>16.48517584</v>
      </c>
      <c r="L143" s="250">
        <f t="shared" si="13"/>
        <v>829.306889</v>
      </c>
      <c r="M143" s="250">
        <f t="shared" si="14"/>
        <v>802.1764152</v>
      </c>
      <c r="N143" s="250">
        <f t="shared" si="1"/>
        <v>51.23369611</v>
      </c>
      <c r="O143" s="250">
        <f t="shared" si="2"/>
        <v>22.48895874</v>
      </c>
      <c r="P143" s="250" t="str">
        <f t="shared" si="3"/>
        <v>True</v>
      </c>
      <c r="Q143" s="250">
        <f t="shared" si="4"/>
        <v>22.48895874</v>
      </c>
      <c r="R143" s="250">
        <f t="shared" si="15"/>
        <v>26.17563261</v>
      </c>
      <c r="S143" s="250">
        <f t="shared" si="5"/>
        <v>0.3941053547</v>
      </c>
      <c r="T143" s="250">
        <f t="shared" si="6"/>
        <v>1.076870729</v>
      </c>
      <c r="U143" s="250">
        <f t="shared" si="7"/>
        <v>47.88191376</v>
      </c>
      <c r="V143" s="368">
        <f t="shared" si="8"/>
        <v>49.37535971</v>
      </c>
      <c r="W143" s="250" t="str">
        <f t="shared" si="9"/>
        <v>False</v>
      </c>
      <c r="X143" s="269">
        <f t="shared" si="10"/>
        <v>2.161219042</v>
      </c>
    </row>
    <row r="144" ht="12.75" customHeight="1">
      <c r="A144" s="266"/>
      <c r="J144" s="250">
        <f t="shared" si="11"/>
        <v>99</v>
      </c>
      <c r="K144" s="250">
        <f t="shared" si="12"/>
        <v>16.61955727</v>
      </c>
      <c r="L144" s="250">
        <f t="shared" si="13"/>
        <v>844.9716051</v>
      </c>
      <c r="M144" s="250">
        <f t="shared" si="14"/>
        <v>817.4506007</v>
      </c>
      <c r="N144" s="250">
        <f t="shared" si="1"/>
        <v>51.6106777</v>
      </c>
      <c r="O144" s="250">
        <f t="shared" si="2"/>
        <v>22.54467541</v>
      </c>
      <c r="P144" s="250" t="str">
        <f t="shared" si="3"/>
        <v>True</v>
      </c>
      <c r="Q144" s="250">
        <f t="shared" si="4"/>
        <v>22.54467541</v>
      </c>
      <c r="R144" s="250">
        <f t="shared" si="15"/>
        <v>26.55952503</v>
      </c>
      <c r="S144" s="250">
        <f t="shared" si="5"/>
        <v>0.3970052131</v>
      </c>
      <c r="T144" s="250">
        <f t="shared" si="6"/>
        <v>1.084738692</v>
      </c>
      <c r="U144" s="250">
        <f t="shared" si="7"/>
        <v>48.584151</v>
      </c>
      <c r="V144" s="368">
        <f t="shared" si="8"/>
        <v>49.61728098</v>
      </c>
      <c r="W144" s="250" t="str">
        <f t="shared" si="9"/>
        <v>False</v>
      </c>
      <c r="X144" s="269">
        <f t="shared" si="10"/>
        <v>2.180565463</v>
      </c>
    </row>
    <row r="145" ht="12.75" customHeight="1">
      <c r="A145" s="266"/>
      <c r="J145" s="250">
        <f t="shared" si="11"/>
        <v>100</v>
      </c>
      <c r="K145" s="250">
        <f>species19!$C$29*(R144^species19!$C$30)*U144</f>
        <v>-22.23696591</v>
      </c>
      <c r="L145" s="250">
        <f t="shared" si="13"/>
        <v>821.7731598</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7.43"/>
    <col customWidth="1" min="3" max="3" width="11.0"/>
    <col customWidth="1" min="4" max="4" width="1.43"/>
    <col customWidth="1" min="5" max="5" width="12.86"/>
    <col customWidth="1" min="6" max="6" width="14.43"/>
    <col customWidth="1" min="7" max="7" width="12.43"/>
    <col customWidth="1" min="8" max="8" width="13.43"/>
    <col customWidth="1" min="9" max="23" width="11.0"/>
    <col customWidth="1" min="24" max="24" width="16.0"/>
    <col customWidth="1" min="25" max="26" width="11.0"/>
  </cols>
  <sheetData>
    <row r="1" ht="12.75" customHeight="1">
      <c r="A1" s="266"/>
      <c r="E1" s="267" t="s">
        <v>2303</v>
      </c>
      <c r="F1" s="268"/>
      <c r="G1" s="268"/>
      <c r="H1" s="19"/>
      <c r="X1" s="269"/>
    </row>
    <row r="2" ht="12.75" customHeight="1">
      <c r="A2" s="270" t="s">
        <v>2304</v>
      </c>
      <c r="C2" s="271" t="s">
        <v>2305</v>
      </c>
      <c r="E2" s="272" t="s">
        <v>2306</v>
      </c>
      <c r="F2" s="272" t="s">
        <v>2307</v>
      </c>
      <c r="G2" s="272" t="s">
        <v>2308</v>
      </c>
      <c r="H2" s="272" t="s">
        <v>2309</v>
      </c>
      <c r="X2" s="269"/>
    </row>
    <row r="3" ht="12.75" customHeight="1">
      <c r="A3" s="273" t="s">
        <v>134</v>
      </c>
      <c r="B3" s="274" t="s">
        <v>2310</v>
      </c>
      <c r="C3" s="275">
        <v>0.84</v>
      </c>
      <c r="E3" s="276">
        <v>0.8</v>
      </c>
      <c r="F3" s="277">
        <v>0.8637</v>
      </c>
      <c r="G3" s="277">
        <v>0.724</v>
      </c>
      <c r="H3" s="277" t="s">
        <v>2311</v>
      </c>
      <c r="X3" s="269"/>
    </row>
    <row r="4" ht="12.75" customHeight="1">
      <c r="A4" s="273"/>
      <c r="B4" s="278" t="s">
        <v>2312</v>
      </c>
      <c r="C4" s="279">
        <v>1.0221</v>
      </c>
      <c r="E4" s="276">
        <v>1.0</v>
      </c>
      <c r="F4" s="277">
        <v>1.0221</v>
      </c>
      <c r="G4" s="277">
        <v>1.0436</v>
      </c>
      <c r="H4" s="277">
        <v>1.0</v>
      </c>
      <c r="X4" s="269"/>
    </row>
    <row r="5" ht="12.75" customHeight="1">
      <c r="A5" s="280"/>
      <c r="B5" s="281"/>
      <c r="C5" s="282"/>
      <c r="D5" s="281"/>
      <c r="E5" s="283"/>
      <c r="F5" s="284"/>
      <c r="G5" s="284"/>
      <c r="H5" s="285"/>
      <c r="X5" s="269"/>
    </row>
    <row r="6" ht="12.75" customHeight="1">
      <c r="A6" s="286" t="s">
        <v>2313</v>
      </c>
      <c r="B6" s="287"/>
      <c r="C6" s="288"/>
      <c r="E6" s="276"/>
      <c r="F6" s="277"/>
      <c r="G6" s="277"/>
      <c r="H6" s="277"/>
      <c r="X6" s="269"/>
    </row>
    <row r="7" ht="12.75" customHeight="1">
      <c r="A7" s="289" t="s">
        <v>139</v>
      </c>
      <c r="B7" s="290" t="s">
        <v>2314</v>
      </c>
      <c r="C7" s="291">
        <v>0.1164</v>
      </c>
      <c r="E7" s="276">
        <v>0.04</v>
      </c>
      <c r="F7" s="277">
        <v>0.1164</v>
      </c>
      <c r="G7" s="277">
        <v>0.2902</v>
      </c>
      <c r="H7" s="277" t="s">
        <v>2311</v>
      </c>
      <c r="X7" s="269"/>
    </row>
    <row r="8" ht="12.75" customHeight="1">
      <c r="A8" s="289"/>
      <c r="B8" s="290" t="s">
        <v>2315</v>
      </c>
      <c r="C8" s="291">
        <v>0.8819</v>
      </c>
      <c r="E8" s="276">
        <v>1.0</v>
      </c>
      <c r="F8" s="277">
        <v>0.8819</v>
      </c>
      <c r="G8" s="277">
        <v>0.9715</v>
      </c>
      <c r="H8" s="277">
        <v>1.0</v>
      </c>
      <c r="X8" s="269"/>
    </row>
    <row r="9" ht="12.75" customHeight="1">
      <c r="A9" s="280"/>
      <c r="B9" s="281"/>
      <c r="C9" s="282"/>
      <c r="D9" s="281"/>
      <c r="E9" s="283"/>
      <c r="F9" s="284"/>
      <c r="G9" s="284"/>
      <c r="H9" s="285"/>
      <c r="X9" s="269"/>
    </row>
    <row r="10" ht="12.75" customHeight="1">
      <c r="A10" s="292" t="s">
        <v>2316</v>
      </c>
      <c r="B10" s="293"/>
      <c r="C10" s="294"/>
      <c r="E10" s="276"/>
      <c r="F10" s="277"/>
      <c r="G10" s="277"/>
      <c r="H10" s="277"/>
      <c r="X10" s="269"/>
    </row>
    <row r="11" ht="12.75" customHeight="1">
      <c r="A11" s="295" t="s">
        <v>144</v>
      </c>
      <c r="B11" s="296" t="s">
        <v>2317</v>
      </c>
      <c r="C11" s="297">
        <v>0.17</v>
      </c>
      <c r="E11" s="276">
        <v>0.25</v>
      </c>
      <c r="F11" s="277">
        <v>0.15</v>
      </c>
      <c r="G11" s="277">
        <v>0.55</v>
      </c>
      <c r="H11" s="277" t="s">
        <v>2311</v>
      </c>
      <c r="X11" s="269"/>
    </row>
    <row r="12" ht="12.75" customHeight="1">
      <c r="A12" s="295"/>
      <c r="B12" s="296" t="s">
        <v>2318</v>
      </c>
      <c r="C12" s="297">
        <v>0.7719</v>
      </c>
      <c r="E12" s="276" t="s">
        <v>2319</v>
      </c>
      <c r="F12" s="277">
        <v>0.7719</v>
      </c>
      <c r="G12" s="277">
        <v>0.7092</v>
      </c>
      <c r="H12" s="277">
        <v>0.75</v>
      </c>
      <c r="X12" s="269"/>
    </row>
    <row r="13" ht="12.75" customHeight="1">
      <c r="A13" s="280"/>
      <c r="B13" s="281"/>
      <c r="C13" s="282"/>
      <c r="D13" s="281"/>
      <c r="E13" s="283"/>
      <c r="F13" s="284"/>
      <c r="G13" s="284"/>
      <c r="H13" s="285"/>
      <c r="X13" s="269"/>
    </row>
    <row r="14" ht="12.75" customHeight="1">
      <c r="A14" s="270" t="s">
        <v>2320</v>
      </c>
      <c r="B14" s="298"/>
      <c r="C14" s="299"/>
      <c r="E14" s="276"/>
      <c r="F14" s="277"/>
      <c r="G14" s="277"/>
      <c r="H14" s="277"/>
      <c r="X14" s="269"/>
    </row>
    <row r="15" ht="12.75" customHeight="1">
      <c r="A15" s="266" t="s">
        <v>149</v>
      </c>
      <c r="B15" s="300" t="s">
        <v>151</v>
      </c>
      <c r="C15" s="301">
        <v>0.026826057</v>
      </c>
      <c r="E15" s="276">
        <v>0.03</v>
      </c>
      <c r="F15" s="277">
        <v>0.0265</v>
      </c>
      <c r="G15" s="277">
        <v>0.0303</v>
      </c>
      <c r="H15" s="277" t="s">
        <v>2311</v>
      </c>
      <c r="X15" s="269"/>
    </row>
    <row r="16" ht="12.75" customHeight="1">
      <c r="A16" s="266"/>
      <c r="B16" s="302" t="s">
        <v>153</v>
      </c>
      <c r="C16" s="303">
        <v>0.3964906</v>
      </c>
      <c r="E16" s="276">
        <v>0.375</v>
      </c>
      <c r="F16" s="277">
        <v>0.3825</v>
      </c>
      <c r="G16" s="277">
        <v>0.403</v>
      </c>
      <c r="H16" s="277">
        <v>0.375</v>
      </c>
      <c r="X16" s="269"/>
    </row>
    <row r="17" ht="12.75" customHeight="1">
      <c r="A17" s="280"/>
      <c r="B17" s="281"/>
      <c r="C17" s="282"/>
      <c r="D17" s="281"/>
      <c r="E17" s="283"/>
      <c r="F17" s="284"/>
      <c r="G17" s="284"/>
      <c r="H17" s="285"/>
      <c r="X17" s="269"/>
    </row>
    <row r="18" ht="12.75" customHeight="1">
      <c r="A18" s="270" t="s">
        <v>2321</v>
      </c>
      <c r="B18" s="298"/>
      <c r="C18" s="299"/>
      <c r="E18" s="276"/>
      <c r="F18" s="277"/>
      <c r="G18" s="277"/>
      <c r="H18" s="277"/>
      <c r="X18" s="269"/>
    </row>
    <row r="19" ht="12.75" customHeight="1">
      <c r="A19" s="266" t="s">
        <v>154</v>
      </c>
      <c r="B19" s="304" t="s">
        <v>156</v>
      </c>
      <c r="C19" s="305">
        <v>67.8</v>
      </c>
      <c r="D19" s="250"/>
      <c r="E19" s="276">
        <v>100.0</v>
      </c>
      <c r="F19" s="277">
        <v>160.81198</v>
      </c>
      <c r="G19" s="277">
        <v>80.2588695</v>
      </c>
      <c r="H19" s="277" t="s">
        <v>2311</v>
      </c>
      <c r="I19" s="305">
        <v>60.83738495</v>
      </c>
      <c r="X19" s="269"/>
    </row>
    <row r="20" ht="12.75" customHeight="1">
      <c r="A20" s="306"/>
      <c r="B20" s="307" t="s">
        <v>158</v>
      </c>
      <c r="C20" s="308">
        <v>0.9</v>
      </c>
      <c r="E20" s="276">
        <v>1.0</v>
      </c>
      <c r="F20" s="277">
        <v>1.0964662</v>
      </c>
      <c r="G20" s="277">
        <v>0.92930453</v>
      </c>
      <c r="H20" s="277">
        <v>0.6667</v>
      </c>
      <c r="I20" s="308">
        <v>0.854328785</v>
      </c>
      <c r="X20" s="269"/>
    </row>
    <row r="21" ht="12.75" customHeight="1">
      <c r="A21" s="266"/>
      <c r="B21" s="309" t="s">
        <v>160</v>
      </c>
      <c r="C21" s="310">
        <v>0.0</v>
      </c>
      <c r="E21" s="276">
        <v>0.0</v>
      </c>
      <c r="F21" s="277">
        <v>0.0</v>
      </c>
      <c r="G21" s="277">
        <v>0.0</v>
      </c>
      <c r="H21" s="277" t="s">
        <v>2311</v>
      </c>
      <c r="X21" s="269"/>
    </row>
    <row r="22" ht="12.75" customHeight="1">
      <c r="A22" s="280"/>
      <c r="B22" s="281"/>
      <c r="C22" s="282"/>
      <c r="D22" s="281"/>
      <c r="E22" s="283"/>
      <c r="F22" s="284"/>
      <c r="G22" s="284"/>
      <c r="H22" s="285"/>
      <c r="I22" s="311"/>
      <c r="J22" s="311"/>
      <c r="K22" s="311"/>
      <c r="L22" s="311"/>
      <c r="M22" s="311"/>
      <c r="N22" s="311"/>
      <c r="O22" s="311"/>
      <c r="P22" s="311"/>
      <c r="Q22" s="311"/>
      <c r="R22" s="311"/>
      <c r="S22" s="311"/>
      <c r="T22" s="311"/>
      <c r="U22" s="311"/>
      <c r="V22" s="311"/>
      <c r="W22" s="311"/>
      <c r="X22" s="311"/>
      <c r="Y22" s="311"/>
      <c r="Z22" s="311"/>
    </row>
    <row r="23" ht="12.75" customHeight="1">
      <c r="A23" s="270" t="s">
        <v>2322</v>
      </c>
      <c r="B23" s="298"/>
      <c r="C23" s="299"/>
      <c r="E23" s="276"/>
      <c r="F23" s="277"/>
      <c r="G23" s="277"/>
      <c r="H23" s="277"/>
      <c r="X23" s="269"/>
    </row>
    <row r="24" ht="12.75" customHeight="1">
      <c r="A24" s="266" t="s">
        <v>161</v>
      </c>
      <c r="B24" s="312" t="s">
        <v>2323</v>
      </c>
      <c r="C24" s="313">
        <f>'All species'!AR27</f>
        <v>27.432</v>
      </c>
      <c r="E24" s="276" t="s">
        <v>2324</v>
      </c>
      <c r="F24" s="277">
        <v>31.464273</v>
      </c>
      <c r="G24" s="277">
        <v>30.112785</v>
      </c>
      <c r="H24" s="277" t="s">
        <v>2311</v>
      </c>
      <c r="X24" s="269"/>
    </row>
    <row r="25" ht="12.75" customHeight="1">
      <c r="A25" s="266"/>
      <c r="B25" s="314" t="s">
        <v>170</v>
      </c>
      <c r="C25" s="315">
        <v>8.2</v>
      </c>
      <c r="E25" s="276">
        <v>15.0</v>
      </c>
      <c r="F25" s="277">
        <v>8.5</v>
      </c>
      <c r="G25" s="277">
        <v>8.9</v>
      </c>
      <c r="H25" s="277" t="s">
        <v>2311</v>
      </c>
      <c r="I25" s="315">
        <v>8.2</v>
      </c>
      <c r="X25" s="269"/>
    </row>
    <row r="26" ht="12.75" customHeight="1">
      <c r="A26" s="280"/>
      <c r="B26" s="281"/>
      <c r="C26" s="282"/>
      <c r="D26" s="281"/>
      <c r="E26" s="283"/>
      <c r="F26" s="284"/>
      <c r="G26" s="284"/>
      <c r="H26" s="285"/>
      <c r="X26" s="269"/>
    </row>
    <row r="27" ht="12.75" customHeight="1">
      <c r="A27" s="270" t="s">
        <v>2325</v>
      </c>
      <c r="B27" s="298"/>
      <c r="C27" s="299"/>
      <c r="E27" s="276"/>
      <c r="F27" s="277"/>
      <c r="G27" s="277"/>
      <c r="H27" s="277"/>
      <c r="X27" s="269"/>
    </row>
    <row r="28" ht="12.75" customHeight="1">
      <c r="A28" s="266" t="s">
        <v>2326</v>
      </c>
      <c r="B28" s="316" t="s">
        <v>131</v>
      </c>
      <c r="C28" s="317">
        <v>0.7</v>
      </c>
      <c r="D28" s="250"/>
      <c r="E28" s="276">
        <v>1.5</v>
      </c>
      <c r="F28" s="277">
        <v>1.5056</v>
      </c>
      <c r="G28" s="277">
        <v>0.58408</v>
      </c>
      <c r="H28" s="277" t="s">
        <v>2311</v>
      </c>
      <c r="I28" s="317">
        <v>0.7</v>
      </c>
      <c r="X28" s="269"/>
    </row>
    <row r="29" ht="12.75" customHeight="1">
      <c r="A29" s="266"/>
      <c r="B29" s="318" t="s">
        <v>133</v>
      </c>
      <c r="C29" s="319">
        <v>-0.4483</v>
      </c>
      <c r="D29" s="250"/>
      <c r="E29" s="276">
        <v>-0.45</v>
      </c>
      <c r="F29" s="277">
        <v>-0.44834</v>
      </c>
      <c r="G29" s="277">
        <v>-0.45767</v>
      </c>
      <c r="H29" s="277" t="s">
        <v>2311</v>
      </c>
      <c r="I29" s="319">
        <v>-0.4483</v>
      </c>
      <c r="X29" s="269"/>
    </row>
    <row r="30" ht="12.75" customHeight="1">
      <c r="A30" s="280"/>
      <c r="B30" s="281"/>
      <c r="C30" s="281"/>
      <c r="D30" s="281"/>
      <c r="E30" s="283"/>
      <c r="F30" s="284"/>
      <c r="G30" s="284"/>
      <c r="H30" s="285"/>
      <c r="X30" s="269"/>
    </row>
    <row r="31" ht="12.75" customHeight="1">
      <c r="A31" s="324" t="s">
        <v>2327</v>
      </c>
      <c r="B31" s="380"/>
      <c r="C31" s="380">
        <f>'All species'!AR10</f>
        <v>0.0021599637</v>
      </c>
      <c r="E31" s="276">
        <v>3.0E-5</v>
      </c>
      <c r="F31" s="277">
        <v>2.7E-5</v>
      </c>
      <c r="G31" s="277">
        <v>2.7E-5</v>
      </c>
      <c r="H31" s="277" t="s">
        <v>2311</v>
      </c>
      <c r="X31" s="269"/>
    </row>
    <row r="32" ht="12.75" customHeight="1">
      <c r="A32" s="330" t="s">
        <v>2328</v>
      </c>
      <c r="B32" s="381" t="s">
        <v>2329</v>
      </c>
      <c r="C32" s="332">
        <v>1.0</v>
      </c>
      <c r="E32" s="334">
        <v>1.0</v>
      </c>
      <c r="F32" s="334" t="s">
        <v>2330</v>
      </c>
      <c r="G32" s="334" t="s">
        <v>2330</v>
      </c>
      <c r="H32" s="335" t="s">
        <v>2311</v>
      </c>
      <c r="X32" s="269"/>
    </row>
    <row r="33" ht="12.75" customHeight="1">
      <c r="A33" s="330" t="s">
        <v>2331</v>
      </c>
      <c r="B33" s="381" t="s">
        <v>2332</v>
      </c>
      <c r="C33" s="332">
        <v>0.0997</v>
      </c>
      <c r="E33" s="334">
        <v>0.0997</v>
      </c>
      <c r="F33" s="334" t="s">
        <v>2330</v>
      </c>
      <c r="G33" s="334" t="s">
        <v>2330</v>
      </c>
      <c r="H33" s="335" t="s">
        <v>2311</v>
      </c>
      <c r="X33" s="269"/>
    </row>
    <row r="34" ht="12.75" customHeight="1">
      <c r="A34" s="330"/>
      <c r="B34" s="332" t="s">
        <v>2333</v>
      </c>
      <c r="C34" s="332">
        <v>1.0977</v>
      </c>
      <c r="E34" s="334">
        <v>1.0977</v>
      </c>
      <c r="F34" s="334" t="s">
        <v>2330</v>
      </c>
      <c r="G34" s="334" t="s">
        <v>2330</v>
      </c>
      <c r="H34" s="335" t="s">
        <v>2311</v>
      </c>
      <c r="X34" s="269"/>
    </row>
    <row r="35" ht="12.75" customHeight="1">
      <c r="A35" s="330" t="s">
        <v>122</v>
      </c>
      <c r="B35" s="381" t="s">
        <v>2334</v>
      </c>
      <c r="C35" s="337">
        <f t="array" ref="C35">INDEX(X:X,MATCH("True",P:P,0))</f>
        <v>0.1991859698</v>
      </c>
      <c r="E35" s="276"/>
      <c r="F35" s="277"/>
      <c r="G35" s="277"/>
      <c r="H35" s="277"/>
      <c r="X35" s="269"/>
    </row>
    <row r="36" ht="12.75" customHeight="1">
      <c r="A36" s="330" t="s">
        <v>117</v>
      </c>
      <c r="B36" s="338"/>
      <c r="C36" s="339">
        <f>C31/C35</f>
        <v>0.01084395503</v>
      </c>
      <c r="D36" s="340"/>
      <c r="E36" s="341" t="s">
        <v>2335</v>
      </c>
      <c r="F36" s="342"/>
      <c r="G36" s="342"/>
      <c r="H36" s="342"/>
      <c r="X36" s="269"/>
    </row>
    <row r="37" ht="12.75" customHeight="1">
      <c r="A37" s="280"/>
      <c r="B37" s="281"/>
      <c r="C37" s="281"/>
      <c r="D37" s="281"/>
      <c r="E37" s="283"/>
      <c r="F37" s="284"/>
      <c r="G37" s="284"/>
      <c r="H37" s="285"/>
      <c r="X37" s="269"/>
    </row>
    <row r="38" ht="12.75" customHeight="1">
      <c r="A38" s="266" t="s">
        <v>2336</v>
      </c>
      <c r="B38" s="298"/>
      <c r="C38" s="298">
        <v>923.43</v>
      </c>
      <c r="E38" s="276" t="s">
        <v>2337</v>
      </c>
      <c r="F38" s="277">
        <v>500.0</v>
      </c>
      <c r="G38" s="277">
        <v>923.43</v>
      </c>
      <c r="H38" s="277" t="s">
        <v>2311</v>
      </c>
      <c r="X38" s="269"/>
    </row>
    <row r="39" ht="12.75" customHeight="1">
      <c r="A39" s="347" t="s">
        <v>2338</v>
      </c>
      <c r="B39" s="348"/>
      <c r="C39" s="349">
        <f>'All species'!AR5</f>
        <v>725</v>
      </c>
      <c r="E39" s="276" t="s">
        <v>2324</v>
      </c>
      <c r="F39" s="277">
        <v>995.76</v>
      </c>
      <c r="G39" s="277">
        <v>764.3</v>
      </c>
      <c r="H39" s="277"/>
      <c r="X39" s="269"/>
    </row>
    <row r="40" ht="12.75" customHeight="1">
      <c r="A40" s="350" t="s">
        <v>2339</v>
      </c>
      <c r="B40" s="351"/>
      <c r="C40" s="352">
        <f>C39/2</f>
        <v>362.5</v>
      </c>
      <c r="E40" s="353" t="s">
        <v>2340</v>
      </c>
      <c r="F40" s="277"/>
      <c r="G40" s="277"/>
      <c r="H40" s="277"/>
      <c r="J40" s="354" t="s">
        <v>2341</v>
      </c>
      <c r="K40" s="355">
        <f t="array" ref="K40">INDEX(J:J,MATCH("True",P:P,0))</f>
        <v>35</v>
      </c>
      <c r="L40" s="356">
        <f>'All species'!AR30</f>
        <v>35</v>
      </c>
      <c r="X40" s="269"/>
    </row>
    <row r="41" ht="12.75" customHeight="1">
      <c r="A41" s="382" t="s">
        <v>2342</v>
      </c>
      <c r="B41" s="351"/>
      <c r="C41" s="352">
        <f>'All species'!AR6</f>
        <v>7.17</v>
      </c>
      <c r="E41" s="276" t="s">
        <v>2324</v>
      </c>
      <c r="F41" s="277">
        <v>9.6543478</v>
      </c>
      <c r="G41" s="277">
        <v>7.3263158</v>
      </c>
      <c r="H41" s="277" t="s">
        <v>2311</v>
      </c>
      <c r="J41" s="360" t="s">
        <v>2343</v>
      </c>
      <c r="K41" s="360" t="str">
        <f>IF(MATCH("True",W:W,0)&gt;0,"TREE COLLAPSES UNDER IT'S OWN WEIGHT!","")</f>
        <v>#N/A</v>
      </c>
      <c r="X41" s="269"/>
    </row>
    <row r="42" ht="12.75" customHeight="1">
      <c r="A42" s="266" t="s">
        <v>2344</v>
      </c>
      <c r="B42" s="298"/>
      <c r="C42" s="298">
        <v>2.96E-4</v>
      </c>
      <c r="E42" s="276"/>
      <c r="F42" s="277">
        <v>2.96E-4</v>
      </c>
      <c r="G42" s="277">
        <v>2.96E-4</v>
      </c>
      <c r="H42" s="277" t="s">
        <v>2311</v>
      </c>
      <c r="X42" s="269"/>
    </row>
    <row r="43" ht="12.75" customHeight="1">
      <c r="A43" s="266"/>
      <c r="B43" s="298"/>
      <c r="C43" s="298"/>
      <c r="E43" s="276"/>
      <c r="F43" s="277"/>
      <c r="G43" s="361"/>
      <c r="H43" s="277"/>
      <c r="X43" s="269"/>
    </row>
    <row r="44" ht="12.75" customHeight="1">
      <c r="A44" s="266" t="s">
        <v>2345</v>
      </c>
      <c r="B44" s="340"/>
      <c r="C44" s="340">
        <v>0.99</v>
      </c>
      <c r="E44" s="362"/>
      <c r="F44" s="342"/>
      <c r="G44" s="363"/>
      <c r="H44" s="342"/>
      <c r="J44" s="364" t="s">
        <v>2346</v>
      </c>
      <c r="K44" s="364" t="s">
        <v>2347</v>
      </c>
      <c r="L44" s="364" t="s">
        <v>2348</v>
      </c>
      <c r="M44" s="364" t="s">
        <v>2349</v>
      </c>
      <c r="N44" s="365" t="s">
        <v>2350</v>
      </c>
      <c r="O44" s="365" t="s">
        <v>2351</v>
      </c>
      <c r="P44" s="365" t="s">
        <v>2352</v>
      </c>
      <c r="Q44" s="365" t="s">
        <v>2353</v>
      </c>
      <c r="R44" s="364" t="s">
        <v>2354</v>
      </c>
      <c r="S44" s="365" t="s">
        <v>2355</v>
      </c>
      <c r="T44" s="365" t="s">
        <v>2356</v>
      </c>
      <c r="U44" s="365" t="s">
        <v>2357</v>
      </c>
      <c r="V44" s="366" t="s">
        <v>2358</v>
      </c>
      <c r="W44" s="270" t="s">
        <v>2359</v>
      </c>
      <c r="X44" s="383" t="s">
        <v>2360</v>
      </c>
    </row>
    <row r="45" ht="12.75" customHeight="1">
      <c r="A45" s="280"/>
      <c r="B45" s="281"/>
      <c r="C45" s="282"/>
      <c r="D45" s="281"/>
      <c r="E45" s="283"/>
      <c r="F45" s="284"/>
      <c r="G45" s="284"/>
      <c r="H45" s="285"/>
      <c r="J45" s="368">
        <v>0.0</v>
      </c>
      <c r="K45" s="250">
        <f>C31</f>
        <v>0.0021599637</v>
      </c>
      <c r="L45" s="250">
        <f>K45</f>
        <v>0.0021599637</v>
      </c>
      <c r="M45" s="250">
        <f>L45*C44</f>
        <v>0.002138364063</v>
      </c>
      <c r="N45" s="250">
        <f t="shared" ref="N45:N144" si="1">($C$19*(S45^$C$20))-$C$21</f>
        <v>0.2912011434</v>
      </c>
      <c r="O45" s="250">
        <f t="shared" ref="O45:O144" si="2">$C$24+($C$25*(LN(S45)))</f>
        <v>-22.22631833</v>
      </c>
      <c r="P45" s="250" t="str">
        <f t="shared" ref="P45:P146" si="3">IF(P44="True", "True", IF(O45&gt;N45,"True","False"))</f>
        <v>False</v>
      </c>
      <c r="Q45" s="250">
        <f t="shared" ref="Q45:Q146" si="4">IF(P45="True", O45, N45)</f>
        <v>0.2912011434</v>
      </c>
      <c r="R45" s="250">
        <f>L45-M45</f>
        <v>0.000021599637</v>
      </c>
      <c r="S45" s="250">
        <f t="shared" ref="S45:S144" si="5">$C$15*(M45^$C$16)</f>
        <v>0.002344009208</v>
      </c>
      <c r="T45" s="250">
        <f t="shared" ref="T45:T144" si="6">(((R45/$C$41)/$C$44)^0.5)*0.7071067812</f>
        <v>0.001233476993</v>
      </c>
      <c r="U45" s="250">
        <f t="shared" ref="U45:U144" si="7">(((R45/$C$38)/$C$42)/2)</f>
        <v>0.0000395112497</v>
      </c>
      <c r="V45" s="368">
        <f t="shared" ref="V45:V144" si="8">0.79*((($C$41*1000000000)/(9.81*$C$39))^0.33)*(S45^0.6667)</f>
        <v>1.334559596</v>
      </c>
      <c r="W45" s="250" t="str">
        <f t="shared" ref="W45:W146" si="9">IF(Q45&gt;V45,"True","False")</f>
        <v>False</v>
      </c>
      <c r="X45" s="269">
        <f t="shared" ref="X45:X146" si="10">$C$33*(K45^$C$34)</f>
        <v>0.0001182270979</v>
      </c>
    </row>
    <row r="46" ht="12.75" customHeight="1">
      <c r="A46" s="370" t="s">
        <v>2361</v>
      </c>
      <c r="C46" s="356">
        <f>'All species'!AR33</f>
        <v>1.82</v>
      </c>
      <c r="J46" s="368">
        <f t="shared" ref="J46:J146" si="11">J45+1</f>
        <v>1</v>
      </c>
      <c r="K46" s="250">
        <f t="shared" ref="K46:K144" si="12">$C$28*(R45^$C$29)*U45</f>
        <v>0.003414966609</v>
      </c>
      <c r="L46" s="250">
        <f t="shared" ref="L46:L146" si="13">M45+R45+K46</f>
        <v>0.005574930309</v>
      </c>
      <c r="M46" s="250">
        <f t="shared" ref="M46:M144" si="14">M45+($C$3*(K46^$C$4))</f>
        <v>0.004668556705</v>
      </c>
      <c r="N46" s="250">
        <f t="shared" si="1"/>
        <v>0.3847675126</v>
      </c>
      <c r="O46" s="250">
        <f t="shared" si="2"/>
        <v>-19.68773458</v>
      </c>
      <c r="P46" s="250" t="str">
        <f t="shared" si="3"/>
        <v>False</v>
      </c>
      <c r="Q46" s="250">
        <f t="shared" si="4"/>
        <v>0.3847675126</v>
      </c>
      <c r="R46" s="250">
        <f t="shared" ref="R46:R144" si="15">IF(P46="False",$C$7*(M46^$C$8),$C$11*(M46^$C$12))</f>
        <v>0.001024248057</v>
      </c>
      <c r="S46" s="250">
        <f t="shared" si="5"/>
        <v>0.003194549844</v>
      </c>
      <c r="T46" s="250">
        <f t="shared" si="6"/>
        <v>0.008493963717</v>
      </c>
      <c r="U46" s="250">
        <f t="shared" si="7"/>
        <v>0.001873611151</v>
      </c>
      <c r="V46" s="368">
        <f t="shared" si="8"/>
        <v>1.640499205</v>
      </c>
      <c r="W46" s="250" t="str">
        <f t="shared" si="9"/>
        <v>False</v>
      </c>
      <c r="X46" s="269">
        <f t="shared" si="10"/>
        <v>0.0001954760151</v>
      </c>
    </row>
    <row r="47" ht="12.75" customHeight="1">
      <c r="A47" s="370" t="s">
        <v>2362</v>
      </c>
      <c r="C47" s="356">
        <f>'All species'!AR34</f>
        <v>3.85</v>
      </c>
      <c r="J47" s="368">
        <f t="shared" si="11"/>
        <v>2</v>
      </c>
      <c r="K47" s="250">
        <f t="shared" si="12"/>
        <v>0.02870865685</v>
      </c>
      <c r="L47" s="250">
        <f t="shared" si="13"/>
        <v>0.03440146162</v>
      </c>
      <c r="M47" s="250">
        <f t="shared" si="14"/>
        <v>0.02696390416</v>
      </c>
      <c r="N47" s="250">
        <f t="shared" si="1"/>
        <v>0.7193975615</v>
      </c>
      <c r="O47" s="250">
        <f t="shared" si="2"/>
        <v>-13.98623036</v>
      </c>
      <c r="P47" s="250" t="str">
        <f t="shared" si="3"/>
        <v>False</v>
      </c>
      <c r="Q47" s="250">
        <f t="shared" si="4"/>
        <v>0.7193975615</v>
      </c>
      <c r="R47" s="250">
        <f t="shared" si="15"/>
        <v>0.004809061261</v>
      </c>
      <c r="S47" s="250">
        <f t="shared" si="5"/>
        <v>0.006402903609</v>
      </c>
      <c r="T47" s="250">
        <f t="shared" si="6"/>
        <v>0.01840509154</v>
      </c>
      <c r="U47" s="250">
        <f t="shared" si="7"/>
        <v>0.008797000631</v>
      </c>
      <c r="V47" s="368">
        <f t="shared" si="8"/>
        <v>2.607940146</v>
      </c>
      <c r="W47" s="250" t="str">
        <f t="shared" si="9"/>
        <v>False</v>
      </c>
      <c r="X47" s="269">
        <f t="shared" si="10"/>
        <v>0.002023279543</v>
      </c>
    </row>
    <row r="48" ht="12.75" customHeight="1">
      <c r="A48" s="266"/>
      <c r="J48" s="368">
        <f t="shared" si="11"/>
        <v>3</v>
      </c>
      <c r="K48" s="250">
        <f t="shared" si="12"/>
        <v>0.06738527831</v>
      </c>
      <c r="L48" s="250">
        <f t="shared" si="13"/>
        <v>0.09915824373</v>
      </c>
      <c r="M48" s="250">
        <f t="shared" si="14"/>
        <v>0.0802919414</v>
      </c>
      <c r="N48" s="250">
        <f t="shared" si="1"/>
        <v>1.061872338</v>
      </c>
      <c r="O48" s="250">
        <f t="shared" si="2"/>
        <v>-10.43859289</v>
      </c>
      <c r="P48" s="250" t="str">
        <f t="shared" si="3"/>
        <v>False</v>
      </c>
      <c r="Q48" s="250">
        <f t="shared" si="4"/>
        <v>1.061872338</v>
      </c>
      <c r="R48" s="250">
        <f t="shared" si="15"/>
        <v>0.01258876658</v>
      </c>
      <c r="S48" s="250">
        <f t="shared" si="5"/>
        <v>0.00986891869</v>
      </c>
      <c r="T48" s="250">
        <f t="shared" si="6"/>
        <v>0.02977826686</v>
      </c>
      <c r="U48" s="250">
        <f t="shared" si="7"/>
        <v>0.02302806754</v>
      </c>
      <c r="V48" s="368">
        <f t="shared" si="8"/>
        <v>3.479890841</v>
      </c>
      <c r="W48" s="250" t="str">
        <f t="shared" si="9"/>
        <v>False</v>
      </c>
      <c r="X48" s="269">
        <f t="shared" si="10"/>
        <v>0.005161916651</v>
      </c>
    </row>
    <row r="49" ht="12.75" customHeight="1">
      <c r="A49" s="266"/>
      <c r="J49" s="368">
        <f t="shared" si="11"/>
        <v>4</v>
      </c>
      <c r="K49" s="250">
        <f t="shared" si="12"/>
        <v>0.1145863998</v>
      </c>
      <c r="L49" s="250">
        <f t="shared" si="13"/>
        <v>0.2074671078</v>
      </c>
      <c r="M49" s="250">
        <f t="shared" si="14"/>
        <v>0.172044715</v>
      </c>
      <c r="N49" s="250">
        <f t="shared" si="1"/>
        <v>1.393721276</v>
      </c>
      <c r="O49" s="250">
        <f t="shared" si="2"/>
        <v>-7.96088417</v>
      </c>
      <c r="P49" s="250" t="str">
        <f t="shared" si="3"/>
        <v>False</v>
      </c>
      <c r="Q49" s="250">
        <f t="shared" si="4"/>
        <v>1.393721276</v>
      </c>
      <c r="R49" s="250">
        <f t="shared" si="15"/>
        <v>0.02465273315</v>
      </c>
      <c r="S49" s="250">
        <f t="shared" si="5"/>
        <v>0.01335044733</v>
      </c>
      <c r="T49" s="250">
        <f t="shared" si="6"/>
        <v>0.04167161811</v>
      </c>
      <c r="U49" s="250">
        <f t="shared" si="7"/>
        <v>0.0450961419</v>
      </c>
      <c r="V49" s="368">
        <f t="shared" si="8"/>
        <v>4.256514918</v>
      </c>
      <c r="W49" s="250" t="str">
        <f t="shared" si="9"/>
        <v>False</v>
      </c>
      <c r="X49" s="269">
        <f t="shared" si="10"/>
        <v>0.009244970597</v>
      </c>
    </row>
    <row r="50" ht="12.75" customHeight="1">
      <c r="A50" s="266"/>
      <c r="J50" s="368">
        <f t="shared" si="11"/>
        <v>5</v>
      </c>
      <c r="K50" s="250">
        <f t="shared" si="12"/>
        <v>0.1660214931</v>
      </c>
      <c r="L50" s="250">
        <f t="shared" si="13"/>
        <v>0.3627189413</v>
      </c>
      <c r="M50" s="250">
        <f t="shared" si="14"/>
        <v>0.3060769418</v>
      </c>
      <c r="N50" s="250">
        <f t="shared" si="1"/>
        <v>1.711803291</v>
      </c>
      <c r="O50" s="250">
        <f t="shared" si="2"/>
        <v>-6.087912843</v>
      </c>
      <c r="P50" s="250" t="str">
        <f t="shared" si="3"/>
        <v>False</v>
      </c>
      <c r="Q50" s="250">
        <f t="shared" si="4"/>
        <v>1.711803291</v>
      </c>
      <c r="R50" s="250">
        <f t="shared" si="15"/>
        <v>0.04097387123</v>
      </c>
      <c r="S50" s="250">
        <f t="shared" si="5"/>
        <v>0.01677619689</v>
      </c>
      <c r="T50" s="250">
        <f t="shared" si="6"/>
        <v>0.05372313231</v>
      </c>
      <c r="U50" s="250">
        <f t="shared" si="7"/>
        <v>0.07495166967</v>
      </c>
      <c r="V50" s="368">
        <f t="shared" si="8"/>
        <v>4.956661535</v>
      </c>
      <c r="W50" s="250" t="str">
        <f t="shared" si="9"/>
        <v>False</v>
      </c>
      <c r="X50" s="269">
        <f t="shared" si="10"/>
        <v>0.01388895361</v>
      </c>
    </row>
    <row r="51" ht="12.75" customHeight="1">
      <c r="A51" s="266"/>
      <c r="J51" s="368">
        <f t="shared" si="11"/>
        <v>6</v>
      </c>
      <c r="K51" s="250">
        <f t="shared" si="12"/>
        <v>0.2197315729</v>
      </c>
      <c r="L51" s="250">
        <f t="shared" si="13"/>
        <v>0.566782386</v>
      </c>
      <c r="M51" s="250">
        <f t="shared" si="14"/>
        <v>0.4845725661</v>
      </c>
      <c r="N51" s="250">
        <f t="shared" si="1"/>
        <v>2.016758103</v>
      </c>
      <c r="O51" s="250">
        <f t="shared" si="2"/>
        <v>-4.594201282</v>
      </c>
      <c r="P51" s="250" t="str">
        <f t="shared" si="3"/>
        <v>False</v>
      </c>
      <c r="Q51" s="250">
        <f t="shared" si="4"/>
        <v>2.016758103</v>
      </c>
      <c r="R51" s="250">
        <f t="shared" si="15"/>
        <v>0.06144278978</v>
      </c>
      <c r="S51" s="250">
        <f t="shared" si="5"/>
        <v>0.02012818308</v>
      </c>
      <c r="T51" s="250">
        <f t="shared" si="6"/>
        <v>0.06578748594</v>
      </c>
      <c r="U51" s="250">
        <f t="shared" si="7"/>
        <v>0.1123945467</v>
      </c>
      <c r="V51" s="368">
        <f t="shared" si="8"/>
        <v>5.596707468</v>
      </c>
      <c r="W51" s="250" t="str">
        <f t="shared" si="9"/>
        <v>False</v>
      </c>
      <c r="X51" s="269">
        <f t="shared" si="10"/>
        <v>0.01889254724</v>
      </c>
    </row>
    <row r="52" ht="12.75" customHeight="1">
      <c r="A52" s="266"/>
      <c r="J52" s="250">
        <f t="shared" si="11"/>
        <v>7</v>
      </c>
      <c r="K52" s="250">
        <f t="shared" si="12"/>
        <v>0.2747715501</v>
      </c>
      <c r="L52" s="250">
        <f t="shared" si="13"/>
        <v>0.8207869059</v>
      </c>
      <c r="M52" s="250">
        <f t="shared" si="14"/>
        <v>0.7088844722</v>
      </c>
      <c r="N52" s="250">
        <f t="shared" si="1"/>
        <v>2.309989314</v>
      </c>
      <c r="O52" s="250">
        <f t="shared" si="2"/>
        <v>-3.357353589</v>
      </c>
      <c r="P52" s="250" t="str">
        <f t="shared" si="3"/>
        <v>False</v>
      </c>
      <c r="Q52" s="250">
        <f t="shared" si="4"/>
        <v>2.309989314</v>
      </c>
      <c r="R52" s="250">
        <f t="shared" si="15"/>
        <v>0.08593606856</v>
      </c>
      <c r="S52" s="250">
        <f t="shared" si="5"/>
        <v>0.02340514947</v>
      </c>
      <c r="T52" s="250">
        <f t="shared" si="6"/>
        <v>0.07780286108</v>
      </c>
      <c r="U52" s="250">
        <f t="shared" si="7"/>
        <v>0.1571990058</v>
      </c>
      <c r="V52" s="368">
        <f t="shared" si="8"/>
        <v>6.188793914</v>
      </c>
      <c r="W52" s="250" t="str">
        <f t="shared" si="9"/>
        <v>False</v>
      </c>
      <c r="X52" s="269">
        <f t="shared" si="10"/>
        <v>0.02414651524</v>
      </c>
    </row>
    <row r="53" ht="12.75" customHeight="1">
      <c r="A53" s="266"/>
      <c r="J53" s="250">
        <f t="shared" si="11"/>
        <v>8</v>
      </c>
      <c r="K53" s="250">
        <f t="shared" si="12"/>
        <v>0.3306411987</v>
      </c>
      <c r="L53" s="250">
        <f t="shared" si="13"/>
        <v>1.125461739</v>
      </c>
      <c r="M53" s="250">
        <f t="shared" si="14"/>
        <v>0.9799123982</v>
      </c>
      <c r="N53" s="250">
        <f t="shared" si="1"/>
        <v>2.592901973</v>
      </c>
      <c r="O53" s="250">
        <f t="shared" si="2"/>
        <v>-2.304703163</v>
      </c>
      <c r="P53" s="250" t="str">
        <f t="shared" si="3"/>
        <v>False</v>
      </c>
      <c r="Q53" s="250">
        <f t="shared" si="4"/>
        <v>2.592901973</v>
      </c>
      <c r="R53" s="250">
        <f t="shared" si="15"/>
        <v>0.1143354797</v>
      </c>
      <c r="S53" s="250">
        <f t="shared" si="5"/>
        <v>0.02661109047</v>
      </c>
      <c r="T53" s="250">
        <f t="shared" si="6"/>
        <v>0.08974253565</v>
      </c>
      <c r="U53" s="250">
        <f t="shared" si="7"/>
        <v>0.2091487783</v>
      </c>
      <c r="V53" s="368">
        <f t="shared" si="8"/>
        <v>6.741792493</v>
      </c>
      <c r="W53" s="250" t="str">
        <f t="shared" si="9"/>
        <v>False</v>
      </c>
      <c r="X53" s="269">
        <f t="shared" si="10"/>
        <v>0.02958648013</v>
      </c>
    </row>
    <row r="54" ht="12.75" customHeight="1">
      <c r="A54" s="266"/>
      <c r="J54" s="250">
        <f t="shared" si="11"/>
        <v>9</v>
      </c>
      <c r="K54" s="250">
        <f t="shared" si="12"/>
        <v>0.3870533418</v>
      </c>
      <c r="L54" s="250">
        <f t="shared" si="13"/>
        <v>1.48130122</v>
      </c>
      <c r="M54" s="250">
        <f t="shared" si="14"/>
        <v>1.298288047</v>
      </c>
      <c r="N54" s="250">
        <f t="shared" si="1"/>
        <v>2.866727125</v>
      </c>
      <c r="O54" s="250">
        <f t="shared" si="2"/>
        <v>-1.390008624</v>
      </c>
      <c r="P54" s="250" t="str">
        <f t="shared" si="3"/>
        <v>False</v>
      </c>
      <c r="Q54" s="250">
        <f t="shared" si="4"/>
        <v>2.866727125</v>
      </c>
      <c r="R54" s="250">
        <f t="shared" si="15"/>
        <v>0.1465328231</v>
      </c>
      <c r="S54" s="250">
        <f t="shared" si="5"/>
        <v>0.02975139967</v>
      </c>
      <c r="T54" s="250">
        <f t="shared" si="6"/>
        <v>0.1015956903</v>
      </c>
      <c r="U54" s="250">
        <f t="shared" si="7"/>
        <v>0.2680459382</v>
      </c>
      <c r="V54" s="368">
        <f t="shared" si="8"/>
        <v>7.262288256</v>
      </c>
      <c r="W54" s="250" t="str">
        <f t="shared" si="9"/>
        <v>False</v>
      </c>
      <c r="X54" s="269">
        <f t="shared" si="10"/>
        <v>0.03517152417</v>
      </c>
    </row>
    <row r="55" ht="12.75" customHeight="1">
      <c r="A55" s="266"/>
      <c r="I55" s="371"/>
      <c r="J55" s="371">
        <f t="shared" si="11"/>
        <v>10</v>
      </c>
      <c r="K55" s="250">
        <f t="shared" si="12"/>
        <v>0.4438320367</v>
      </c>
      <c r="L55" s="250">
        <f t="shared" si="13"/>
        <v>1.888652907</v>
      </c>
      <c r="M55" s="250">
        <f t="shared" si="14"/>
        <v>1.664473818</v>
      </c>
      <c r="N55" s="250">
        <f t="shared" si="1"/>
        <v>3.132504234</v>
      </c>
      <c r="O55" s="250">
        <f t="shared" si="2"/>
        <v>-0.5822015226</v>
      </c>
      <c r="P55" s="250" t="str">
        <f t="shared" si="3"/>
        <v>False</v>
      </c>
      <c r="Q55" s="250">
        <f t="shared" si="4"/>
        <v>3.132504234</v>
      </c>
      <c r="R55" s="250">
        <f t="shared" si="15"/>
        <v>0.1824303699</v>
      </c>
      <c r="S55" s="250">
        <f t="shared" si="5"/>
        <v>0.0328315269</v>
      </c>
      <c r="T55" s="250">
        <f t="shared" si="6"/>
        <v>0.1133591019</v>
      </c>
      <c r="U55" s="250">
        <f t="shared" si="7"/>
        <v>0.3337117145</v>
      </c>
      <c r="V55" s="368">
        <f t="shared" si="8"/>
        <v>7.755277845</v>
      </c>
      <c r="W55" s="250" t="str">
        <f t="shared" si="9"/>
        <v>False</v>
      </c>
      <c r="X55" s="269">
        <f t="shared" si="10"/>
        <v>0.04087399312</v>
      </c>
    </row>
    <row r="56" ht="12.75" customHeight="1">
      <c r="A56" s="266"/>
      <c r="J56" s="250">
        <f t="shared" si="11"/>
        <v>11</v>
      </c>
      <c r="K56" s="250">
        <f t="shared" si="12"/>
        <v>0.5008638011</v>
      </c>
      <c r="L56" s="250">
        <f t="shared" si="13"/>
        <v>2.347767989</v>
      </c>
      <c r="M56" s="250">
        <f t="shared" si="14"/>
        <v>2.078819422</v>
      </c>
      <c r="N56" s="250">
        <f t="shared" si="1"/>
        <v>3.391103747</v>
      </c>
      <c r="O56" s="250">
        <f t="shared" si="2"/>
        <v>0.1405163919</v>
      </c>
      <c r="P56" s="250" t="str">
        <f t="shared" si="3"/>
        <v>False</v>
      </c>
      <c r="Q56" s="250">
        <f t="shared" si="4"/>
        <v>3.391103747</v>
      </c>
      <c r="R56" s="250">
        <f t="shared" si="15"/>
        <v>0.2219400022</v>
      </c>
      <c r="S56" s="250">
        <f t="shared" si="5"/>
        <v>0.03585652542</v>
      </c>
      <c r="T56" s="250">
        <f t="shared" si="6"/>
        <v>0.1250332788</v>
      </c>
      <c r="U56" s="250">
        <f t="shared" si="7"/>
        <v>0.4059849175</v>
      </c>
      <c r="V56" s="368">
        <f t="shared" si="8"/>
        <v>8.22463662</v>
      </c>
      <c r="W56" s="250" t="str">
        <f t="shared" si="9"/>
        <v>False</v>
      </c>
      <c r="X56" s="269">
        <f t="shared" si="10"/>
        <v>0.04667425694</v>
      </c>
    </row>
    <row r="57" ht="12.75" customHeight="1">
      <c r="A57" s="266"/>
      <c r="J57" s="250">
        <f t="shared" si="11"/>
        <v>12</v>
      </c>
      <c r="K57" s="250">
        <f t="shared" si="12"/>
        <v>0.5580723767</v>
      </c>
      <c r="L57" s="250">
        <f t="shared" si="13"/>
        <v>2.858831801</v>
      </c>
      <c r="M57" s="250">
        <f t="shared" si="14"/>
        <v>2.541596323</v>
      </c>
      <c r="N57" s="250">
        <f t="shared" si="1"/>
        <v>3.643256146</v>
      </c>
      <c r="O57" s="250">
        <f t="shared" si="2"/>
        <v>0.7939868721</v>
      </c>
      <c r="P57" s="250" t="str">
        <f t="shared" si="3"/>
        <v>False</v>
      </c>
      <c r="Q57" s="250">
        <f t="shared" si="4"/>
        <v>3.643256146</v>
      </c>
      <c r="R57" s="250">
        <f t="shared" si="15"/>
        <v>0.2649820572</v>
      </c>
      <c r="S57" s="250">
        <f t="shared" si="5"/>
        <v>0.03883092995</v>
      </c>
      <c r="T57" s="250">
        <f t="shared" si="6"/>
        <v>0.1366205599</v>
      </c>
      <c r="U57" s="250">
        <f t="shared" si="7"/>
        <v>0.4847198233</v>
      </c>
      <c r="V57" s="368">
        <f t="shared" si="8"/>
        <v>8.673431074</v>
      </c>
      <c r="W57" s="250" t="str">
        <f t="shared" si="9"/>
        <v>False</v>
      </c>
      <c r="X57" s="269">
        <f t="shared" si="10"/>
        <v>0.05255782073</v>
      </c>
    </row>
    <row r="58" ht="12.75" customHeight="1">
      <c r="A58" s="266"/>
      <c r="J58" s="250">
        <f t="shared" si="11"/>
        <v>13</v>
      </c>
      <c r="K58" s="250">
        <f t="shared" si="12"/>
        <v>0.6154047992</v>
      </c>
      <c r="L58" s="250">
        <f t="shared" si="13"/>
        <v>3.421983179</v>
      </c>
      <c r="M58" s="250">
        <f t="shared" si="14"/>
        <v>3.053019752</v>
      </c>
      <c r="N58" s="250">
        <f t="shared" si="1"/>
        <v>3.889578264</v>
      </c>
      <c r="O58" s="250">
        <f t="shared" si="2"/>
        <v>1.390062267</v>
      </c>
      <c r="P58" s="250" t="str">
        <f t="shared" si="3"/>
        <v>False</v>
      </c>
      <c r="Q58" s="250">
        <f t="shared" si="4"/>
        <v>3.889578264</v>
      </c>
      <c r="R58" s="250">
        <f t="shared" si="15"/>
        <v>0.3114842036</v>
      </c>
      <c r="S58" s="250">
        <f t="shared" si="5"/>
        <v>0.04175875851</v>
      </c>
      <c r="T58" s="250">
        <f t="shared" si="6"/>
        <v>0.1481241395</v>
      </c>
      <c r="U58" s="250">
        <f t="shared" si="7"/>
        <v>0.5697841193</v>
      </c>
      <c r="V58" s="368">
        <f t="shared" si="8"/>
        <v>9.10413122</v>
      </c>
      <c r="W58" s="250" t="str">
        <f t="shared" si="9"/>
        <v>False</v>
      </c>
      <c r="X58" s="269">
        <f t="shared" si="10"/>
        <v>0.05851363185</v>
      </c>
    </row>
    <row r="59" ht="12.75" customHeight="1">
      <c r="A59" s="266"/>
      <c r="J59" s="250">
        <f t="shared" si="11"/>
        <v>14</v>
      </c>
      <c r="K59" s="250">
        <f t="shared" si="12"/>
        <v>0.6728232799</v>
      </c>
      <c r="L59" s="250">
        <f t="shared" si="13"/>
        <v>4.037327236</v>
      </c>
      <c r="M59" s="250">
        <f t="shared" si="14"/>
        <v>3.613263358</v>
      </c>
      <c r="N59" s="250">
        <f t="shared" si="1"/>
        <v>4.130594963</v>
      </c>
      <c r="O59" s="250">
        <f t="shared" si="2"/>
        <v>1.937828817</v>
      </c>
      <c r="P59" s="250" t="str">
        <f t="shared" si="3"/>
        <v>False</v>
      </c>
      <c r="Q59" s="250">
        <f t="shared" si="4"/>
        <v>4.130594963</v>
      </c>
      <c r="R59" s="250">
        <f t="shared" si="15"/>
        <v>0.3613804484</v>
      </c>
      <c r="S59" s="250">
        <f t="shared" si="5"/>
        <v>0.04464355771</v>
      </c>
      <c r="T59" s="250">
        <f t="shared" si="6"/>
        <v>0.159547555</v>
      </c>
      <c r="U59" s="250">
        <f t="shared" si="7"/>
        <v>0.6610570879</v>
      </c>
      <c r="V59" s="368">
        <f t="shared" si="8"/>
        <v>9.518758049</v>
      </c>
      <c r="W59" s="250" t="str">
        <f t="shared" si="9"/>
        <v>False</v>
      </c>
      <c r="X59" s="269">
        <f t="shared" si="10"/>
        <v>0.06453303592</v>
      </c>
    </row>
    <row r="60" ht="12.75" customHeight="1">
      <c r="A60" s="266"/>
      <c r="I60" s="371"/>
      <c r="J60" s="371">
        <f t="shared" si="11"/>
        <v>15</v>
      </c>
      <c r="K60" s="250">
        <f t="shared" si="12"/>
        <v>0.7303002552</v>
      </c>
      <c r="L60" s="250">
        <f t="shared" si="13"/>
        <v>4.704944061</v>
      </c>
      <c r="M60" s="250">
        <f t="shared" si="14"/>
        <v>4.222469286</v>
      </c>
      <c r="N60" s="250">
        <f t="shared" si="1"/>
        <v>4.366756401</v>
      </c>
      <c r="O60" s="250">
        <f t="shared" si="2"/>
        <v>2.44439781</v>
      </c>
      <c r="P60" s="250" t="str">
        <f t="shared" si="3"/>
        <v>False</v>
      </c>
      <c r="Q60" s="250">
        <f t="shared" si="4"/>
        <v>4.366756401</v>
      </c>
      <c r="R60" s="250">
        <f t="shared" si="15"/>
        <v>0.4146102895</v>
      </c>
      <c r="S60" s="250">
        <f t="shared" si="5"/>
        <v>0.04748845929</v>
      </c>
      <c r="T60" s="250">
        <f t="shared" si="6"/>
        <v>0.1708944131</v>
      </c>
      <c r="U60" s="250">
        <f t="shared" si="7"/>
        <v>0.758428055</v>
      </c>
      <c r="V60" s="368">
        <f t="shared" si="8"/>
        <v>9.918988135</v>
      </c>
      <c r="W60" s="250" t="str">
        <f t="shared" si="9"/>
        <v>False</v>
      </c>
      <c r="X60" s="269">
        <f t="shared" si="10"/>
        <v>0.07060910435</v>
      </c>
    </row>
    <row r="61" ht="12.75" customHeight="1">
      <c r="A61" s="266"/>
      <c r="J61" s="250">
        <f t="shared" si="11"/>
        <v>16</v>
      </c>
      <c r="K61" s="250">
        <f t="shared" si="12"/>
        <v>0.7878152504</v>
      </c>
      <c r="L61" s="250">
        <f t="shared" si="13"/>
        <v>5.424894826</v>
      </c>
      <c r="M61" s="250">
        <f t="shared" si="14"/>
        <v>4.88075533</v>
      </c>
      <c r="N61" s="250">
        <f t="shared" si="1"/>
        <v>4.598451679</v>
      </c>
      <c r="O61" s="250">
        <f t="shared" si="2"/>
        <v>2.915434639</v>
      </c>
      <c r="P61" s="250" t="str">
        <f t="shared" si="3"/>
        <v>False</v>
      </c>
      <c r="Q61" s="250">
        <f t="shared" si="4"/>
        <v>4.598451679</v>
      </c>
      <c r="R61" s="250">
        <f t="shared" si="15"/>
        <v>0.4711180009</v>
      </c>
      <c r="S61" s="250">
        <f t="shared" si="5"/>
        <v>0.05029623558</v>
      </c>
      <c r="T61" s="250">
        <f t="shared" si="6"/>
        <v>0.1821682458</v>
      </c>
      <c r="U61" s="250">
        <f t="shared" si="7"/>
        <v>0.8617950835</v>
      </c>
      <c r="V61" s="368">
        <f t="shared" si="8"/>
        <v>10.30622937</v>
      </c>
      <c r="W61" s="250" t="str">
        <f t="shared" si="9"/>
        <v>False</v>
      </c>
      <c r="X61" s="269">
        <f t="shared" si="10"/>
        <v>0.07673618501</v>
      </c>
    </row>
    <row r="62" ht="12.75" customHeight="1">
      <c r="A62" s="270"/>
      <c r="B62" s="371"/>
      <c r="C62" s="371"/>
      <c r="D62" s="371"/>
      <c r="E62" s="371"/>
      <c r="F62" s="371"/>
      <c r="G62" s="371"/>
      <c r="H62" s="371"/>
      <c r="J62" s="250">
        <f t="shared" si="11"/>
        <v>17</v>
      </c>
      <c r="K62" s="250">
        <f t="shared" si="12"/>
        <v>0.845352825</v>
      </c>
      <c r="L62" s="250">
        <f t="shared" si="13"/>
        <v>6.197226156</v>
      </c>
      <c r="M62" s="250">
        <f t="shared" si="14"/>
        <v>5.588220127</v>
      </c>
      <c r="N62" s="250">
        <f t="shared" si="1"/>
        <v>4.826019596</v>
      </c>
      <c r="O62" s="250">
        <f t="shared" si="2"/>
        <v>3.35552292</v>
      </c>
      <c r="P62" s="250" t="str">
        <f t="shared" si="3"/>
        <v>False</v>
      </c>
      <c r="Q62" s="250">
        <f t="shared" si="4"/>
        <v>4.826019596</v>
      </c>
      <c r="R62" s="250">
        <f t="shared" si="15"/>
        <v>0.5308520326</v>
      </c>
      <c r="S62" s="250">
        <f t="shared" si="5"/>
        <v>0.0530693494</v>
      </c>
      <c r="T62" s="250">
        <f t="shared" si="6"/>
        <v>0.1933724365</v>
      </c>
      <c r="U62" s="250">
        <f t="shared" si="7"/>
        <v>0.9710638754</v>
      </c>
      <c r="V62" s="368">
        <f t="shared" si="8"/>
        <v>10.68167685</v>
      </c>
      <c r="W62" s="250" t="str">
        <f t="shared" si="9"/>
        <v>False</v>
      </c>
      <c r="X62" s="269">
        <f t="shared" si="10"/>
        <v>0.0829095924</v>
      </c>
    </row>
    <row r="63" ht="12.75" customHeight="1">
      <c r="A63" s="266"/>
      <c r="J63" s="250">
        <f t="shared" si="11"/>
        <v>18</v>
      </c>
      <c r="K63" s="250">
        <f t="shared" si="12"/>
        <v>0.9029011894</v>
      </c>
      <c r="L63" s="250">
        <f t="shared" si="13"/>
        <v>7.021973349</v>
      </c>
      <c r="M63" s="250">
        <f t="shared" si="14"/>
        <v>6.344947006</v>
      </c>
      <c r="N63" s="250">
        <f t="shared" si="1"/>
        <v>5.049757182</v>
      </c>
      <c r="O63" s="250">
        <f t="shared" si="2"/>
        <v>3.768421454</v>
      </c>
      <c r="P63" s="250" t="str">
        <f t="shared" si="3"/>
        <v>False</v>
      </c>
      <c r="Q63" s="250">
        <f t="shared" si="4"/>
        <v>5.049757182</v>
      </c>
      <c r="R63" s="250">
        <f t="shared" si="15"/>
        <v>0.5937645059</v>
      </c>
      <c r="S63" s="250">
        <f t="shared" si="5"/>
        <v>0.05580999735</v>
      </c>
      <c r="T63" s="250">
        <f t="shared" si="6"/>
        <v>0.2045101859</v>
      </c>
      <c r="U63" s="250">
        <f t="shared" si="7"/>
        <v>1.086146848</v>
      </c>
      <c r="V63" s="368">
        <f t="shared" si="8"/>
        <v>11.04635484</v>
      </c>
      <c r="W63" s="250" t="str">
        <f t="shared" si="9"/>
        <v>False</v>
      </c>
      <c r="X63" s="269">
        <f t="shared" si="10"/>
        <v>0.08912538797</v>
      </c>
    </row>
    <row r="64" ht="12.75" customHeight="1">
      <c r="A64" s="266"/>
      <c r="J64" s="250">
        <f t="shared" si="11"/>
        <v>19</v>
      </c>
      <c r="K64" s="250">
        <f t="shared" si="12"/>
        <v>0.9604512495</v>
      </c>
      <c r="L64" s="250">
        <f t="shared" si="13"/>
        <v>7.899162761</v>
      </c>
      <c r="M64" s="250">
        <f t="shared" si="14"/>
        <v>7.151006906</v>
      </c>
      <c r="N64" s="250">
        <f t="shared" si="1"/>
        <v>5.269926512</v>
      </c>
      <c r="O64" s="250">
        <f t="shared" si="2"/>
        <v>4.157249586</v>
      </c>
      <c r="P64" s="250" t="str">
        <f t="shared" si="3"/>
        <v>False</v>
      </c>
      <c r="Q64" s="250">
        <f t="shared" si="4"/>
        <v>5.269926512</v>
      </c>
      <c r="R64" s="250">
        <f t="shared" si="15"/>
        <v>0.6598107876</v>
      </c>
      <c r="S64" s="250">
        <f t="shared" si="5"/>
        <v>0.05852014665</v>
      </c>
      <c r="T64" s="250">
        <f t="shared" si="6"/>
        <v>0.2155845</v>
      </c>
      <c r="U64" s="250">
        <f t="shared" si="7"/>
        <v>1.206962357</v>
      </c>
      <c r="V64" s="368">
        <f t="shared" si="8"/>
        <v>11.40114875</v>
      </c>
      <c r="W64" s="250" t="str">
        <f t="shared" si="9"/>
        <v>False</v>
      </c>
      <c r="X64" s="269">
        <f t="shared" si="10"/>
        <v>0.09538022081</v>
      </c>
    </row>
    <row r="65" ht="12.75" customHeight="1">
      <c r="A65" s="266"/>
      <c r="I65" s="371"/>
      <c r="J65" s="371">
        <f t="shared" si="11"/>
        <v>20</v>
      </c>
      <c r="K65" s="250">
        <f t="shared" si="12"/>
        <v>1.017995933</v>
      </c>
      <c r="L65" s="250">
        <f t="shared" si="13"/>
        <v>8.828813627</v>
      </c>
      <c r="M65" s="250">
        <f t="shared" si="14"/>
        <v>8.006460622</v>
      </c>
      <c r="N65" s="250">
        <f t="shared" si="1"/>
        <v>5.486760174</v>
      </c>
      <c r="O65" s="250">
        <f t="shared" si="2"/>
        <v>4.524623537</v>
      </c>
      <c r="P65" s="250" t="str">
        <f t="shared" si="3"/>
        <v>False</v>
      </c>
      <c r="Q65" s="250">
        <f t="shared" si="4"/>
        <v>5.486760174</v>
      </c>
      <c r="R65" s="250">
        <f t="shared" si="15"/>
        <v>0.728949128</v>
      </c>
      <c r="S65" s="250">
        <f t="shared" si="5"/>
        <v>0.06120156637</v>
      </c>
      <c r="T65" s="250">
        <f t="shared" si="6"/>
        <v>0.2265981905</v>
      </c>
      <c r="U65" s="250">
        <f t="shared" si="7"/>
        <v>1.33343403</v>
      </c>
      <c r="V65" s="368">
        <f t="shared" si="8"/>
        <v>11.74682995</v>
      </c>
      <c r="W65" s="250" t="str">
        <f t="shared" si="9"/>
        <v>False</v>
      </c>
      <c r="X65" s="269">
        <f t="shared" si="10"/>
        <v>0.1016712095</v>
      </c>
    </row>
    <row r="66" ht="12.75" customHeight="1">
      <c r="A66" s="266"/>
      <c r="J66" s="250">
        <f t="shared" si="11"/>
        <v>21</v>
      </c>
      <c r="K66" s="250">
        <f t="shared" si="12"/>
        <v>1.075529707</v>
      </c>
      <c r="L66" s="250">
        <f t="shared" si="13"/>
        <v>9.810939456</v>
      </c>
      <c r="M66" s="250">
        <f t="shared" si="14"/>
        <v>8.911360545</v>
      </c>
      <c r="N66" s="250">
        <f t="shared" si="1"/>
        <v>5.700465714</v>
      </c>
      <c r="O66" s="250">
        <f t="shared" si="2"/>
        <v>4.872758424</v>
      </c>
      <c r="P66" s="250" t="str">
        <f t="shared" si="3"/>
        <v>False</v>
      </c>
      <c r="Q66" s="250">
        <f t="shared" si="4"/>
        <v>5.700465714</v>
      </c>
      <c r="R66" s="250">
        <f t="shared" si="15"/>
        <v>0.8011403527</v>
      </c>
      <c r="S66" s="250">
        <f t="shared" si="5"/>
        <v>0.06385585372</v>
      </c>
      <c r="T66" s="250">
        <f t="shared" si="6"/>
        <v>0.2375538814</v>
      </c>
      <c r="U66" s="250">
        <f t="shared" si="7"/>
        <v>1.465490208</v>
      </c>
      <c r="V66" s="368">
        <f t="shared" si="8"/>
        <v>12.08407509</v>
      </c>
      <c r="W66" s="250" t="str">
        <f t="shared" si="9"/>
        <v>False</v>
      </c>
      <c r="X66" s="269">
        <f t="shared" si="10"/>
        <v>0.1079958528</v>
      </c>
    </row>
    <row r="67" ht="12.75" customHeight="1">
      <c r="A67" s="270"/>
      <c r="B67" s="371"/>
      <c r="C67" s="371"/>
      <c r="D67" s="371"/>
      <c r="E67" s="371"/>
      <c r="F67" s="371"/>
      <c r="G67" s="371"/>
      <c r="H67" s="371"/>
      <c r="J67" s="250">
        <f t="shared" si="11"/>
        <v>22</v>
      </c>
      <c r="K67" s="250">
        <f t="shared" si="12"/>
        <v>1.133048219</v>
      </c>
      <c r="L67" s="250">
        <f t="shared" si="13"/>
        <v>10.84554912</v>
      </c>
      <c r="M67" s="250">
        <f t="shared" si="14"/>
        <v>9.865752057</v>
      </c>
      <c r="N67" s="250">
        <f t="shared" si="1"/>
        <v>5.911229256</v>
      </c>
      <c r="O67" s="250">
        <f t="shared" si="2"/>
        <v>5.203545787</v>
      </c>
      <c r="P67" s="250" t="str">
        <f t="shared" si="3"/>
        <v>False</v>
      </c>
      <c r="Q67" s="250">
        <f t="shared" si="4"/>
        <v>5.911229256</v>
      </c>
      <c r="R67" s="250">
        <f t="shared" si="15"/>
        <v>0.8763475983</v>
      </c>
      <c r="S67" s="250">
        <f t="shared" si="5"/>
        <v>0.06648445625</v>
      </c>
      <c r="T67" s="250">
        <f t="shared" si="6"/>
        <v>0.2484540196</v>
      </c>
      <c r="U67" s="250">
        <f t="shared" si="7"/>
        <v>1.603063458</v>
      </c>
      <c r="V67" s="368">
        <f t="shared" si="8"/>
        <v>12.41348154</v>
      </c>
      <c r="W67" s="250" t="str">
        <f t="shared" si="9"/>
        <v>False</v>
      </c>
      <c r="X67" s="269">
        <f t="shared" si="10"/>
        <v>0.1143519615</v>
      </c>
    </row>
    <row r="68" ht="12.75" customHeight="1">
      <c r="A68" s="266"/>
      <c r="J68" s="250">
        <f t="shared" si="11"/>
        <v>23</v>
      </c>
      <c r="K68" s="250">
        <f t="shared" si="12"/>
        <v>1.190548039</v>
      </c>
      <c r="L68" s="250">
        <f t="shared" si="13"/>
        <v>11.93264769</v>
      </c>
      <c r="M68" s="250">
        <f t="shared" si="14"/>
        <v>10.86967462</v>
      </c>
      <c r="N68" s="250">
        <f t="shared" si="1"/>
        <v>6.119218486</v>
      </c>
      <c r="O68" s="250">
        <f t="shared" si="2"/>
        <v>5.518613333</v>
      </c>
      <c r="P68" s="250" t="str">
        <f t="shared" si="3"/>
        <v>False</v>
      </c>
      <c r="Q68" s="250">
        <f t="shared" si="4"/>
        <v>6.119218486</v>
      </c>
      <c r="R68" s="250">
        <f t="shared" si="15"/>
        <v>0.9545360839</v>
      </c>
      <c r="S68" s="250">
        <f t="shared" si="5"/>
        <v>0.06908869068</v>
      </c>
      <c r="T68" s="250">
        <f t="shared" si="6"/>
        <v>0.2593008869</v>
      </c>
      <c r="U68" s="250">
        <f t="shared" si="7"/>
        <v>1.746090157</v>
      </c>
      <c r="V68" s="368">
        <f t="shared" si="8"/>
        <v>12.73557975</v>
      </c>
      <c r="W68" s="250" t="str">
        <f t="shared" si="9"/>
        <v>False</v>
      </c>
      <c r="X68" s="269">
        <f t="shared" si="10"/>
        <v>0.120737605</v>
      </c>
    </row>
    <row r="69" ht="12.75" customHeight="1">
      <c r="A69" s="266"/>
      <c r="J69" s="250">
        <f t="shared" si="11"/>
        <v>24</v>
      </c>
      <c r="K69" s="250">
        <f t="shared" si="12"/>
        <v>1.248026461</v>
      </c>
      <c r="L69" s="250">
        <f t="shared" si="13"/>
        <v>13.07223717</v>
      </c>
      <c r="M69" s="250">
        <f t="shared" si="14"/>
        <v>11.9231627</v>
      </c>
      <c r="N69" s="250">
        <f t="shared" si="1"/>
        <v>6.324585128</v>
      </c>
      <c r="O69" s="250">
        <f t="shared" si="2"/>
        <v>5.819371567</v>
      </c>
      <c r="P69" s="250" t="str">
        <f t="shared" si="3"/>
        <v>False</v>
      </c>
      <c r="Q69" s="250">
        <f t="shared" si="4"/>
        <v>6.324585128</v>
      </c>
      <c r="R69" s="250">
        <f t="shared" si="15"/>
        <v>1.035672913</v>
      </c>
      <c r="S69" s="250">
        <f t="shared" si="5"/>
        <v>0.07166975881</v>
      </c>
      <c r="T69" s="250">
        <f t="shared" si="6"/>
        <v>0.2700966117</v>
      </c>
      <c r="U69" s="250">
        <f t="shared" si="7"/>
        <v>1.894510129</v>
      </c>
      <c r="V69" s="368">
        <f t="shared" si="8"/>
        <v>13.05084318</v>
      </c>
      <c r="W69" s="250" t="str">
        <f t="shared" si="9"/>
        <v>False</v>
      </c>
      <c r="X69" s="269">
        <f t="shared" si="10"/>
        <v>0.1271510692</v>
      </c>
    </row>
    <row r="70" ht="12.75" customHeight="1">
      <c r="A70" s="266"/>
      <c r="I70" s="371"/>
      <c r="J70" s="371">
        <f t="shared" si="11"/>
        <v>25</v>
      </c>
      <c r="K70" s="250">
        <f t="shared" si="12"/>
        <v>1.30548135</v>
      </c>
      <c r="L70" s="250">
        <f t="shared" si="13"/>
        <v>14.26431697</v>
      </c>
      <c r="M70" s="250">
        <f t="shared" si="14"/>
        <v>13.02624646</v>
      </c>
      <c r="N70" s="250">
        <f t="shared" si="1"/>
        <v>6.527467004</v>
      </c>
      <c r="O70" s="250">
        <f t="shared" si="2"/>
        <v>6.107050587</v>
      </c>
      <c r="P70" s="250" t="str">
        <f t="shared" si="3"/>
        <v>False</v>
      </c>
      <c r="Q70" s="250">
        <f t="shared" si="4"/>
        <v>6.527467004</v>
      </c>
      <c r="R70" s="250">
        <f t="shared" si="15"/>
        <v>1.119726903</v>
      </c>
      <c r="S70" s="250">
        <f t="shared" si="5"/>
        <v>0.07422876118</v>
      </c>
      <c r="T70" s="250">
        <f t="shared" si="6"/>
        <v>0.280843181</v>
      </c>
      <c r="U70" s="250">
        <f t="shared" si="7"/>
        <v>2.048266333</v>
      </c>
      <c r="V70" s="368">
        <f t="shared" si="8"/>
        <v>13.3596965</v>
      </c>
      <c r="W70" s="250" t="str">
        <f t="shared" si="9"/>
        <v>False</v>
      </c>
      <c r="X70" s="269">
        <f t="shared" si="10"/>
        <v>0.1335908229</v>
      </c>
    </row>
    <row r="71" ht="12.75" customHeight="1">
      <c r="A71" s="266"/>
      <c r="I71" s="371"/>
      <c r="J71" s="250">
        <f t="shared" si="11"/>
        <v>26</v>
      </c>
      <c r="K71" s="250">
        <f t="shared" si="12"/>
        <v>1.36291103</v>
      </c>
      <c r="L71" s="250">
        <f t="shared" si="13"/>
        <v>15.50888439</v>
      </c>
      <c r="M71" s="250">
        <f t="shared" si="14"/>
        <v>14.17895238</v>
      </c>
      <c r="N71" s="250">
        <f t="shared" si="1"/>
        <v>6.727989771</v>
      </c>
      <c r="O71" s="250">
        <f t="shared" si="2"/>
        <v>6.382729444</v>
      </c>
      <c r="P71" s="250" t="str">
        <f t="shared" si="3"/>
        <v>False</v>
      </c>
      <c r="Q71" s="250">
        <f t="shared" si="4"/>
        <v>6.727989771</v>
      </c>
      <c r="R71" s="250">
        <f t="shared" si="15"/>
        <v>1.206668431</v>
      </c>
      <c r="S71" s="250">
        <f t="shared" si="5"/>
        <v>0.07676670864</v>
      </c>
      <c r="T71" s="250">
        <f t="shared" si="6"/>
        <v>0.2915424523</v>
      </c>
      <c r="U71" s="250">
        <f t="shared" si="7"/>
        <v>2.207304581</v>
      </c>
      <c r="V71" s="368">
        <f t="shared" si="8"/>
        <v>13.66252231</v>
      </c>
      <c r="W71" s="250" t="str">
        <f t="shared" si="9"/>
        <v>False</v>
      </c>
      <c r="X71" s="269">
        <f t="shared" si="10"/>
        <v>0.1400554909</v>
      </c>
    </row>
    <row r="72" ht="12.75" customHeight="1">
      <c r="A72" s="270"/>
      <c r="B72" s="371"/>
      <c r="C72" s="371"/>
      <c r="D72" s="371"/>
      <c r="E72" s="371"/>
      <c r="F72" s="371"/>
      <c r="G72" s="371"/>
      <c r="H72" s="371"/>
      <c r="J72" s="250">
        <f t="shared" si="11"/>
        <v>27</v>
      </c>
      <c r="K72" s="250">
        <f t="shared" si="12"/>
        <v>1.420314191</v>
      </c>
      <c r="L72" s="250">
        <f t="shared" si="13"/>
        <v>16.805935</v>
      </c>
      <c r="M72" s="250">
        <f t="shared" si="14"/>
        <v>15.38130377</v>
      </c>
      <c r="N72" s="250">
        <f t="shared" si="1"/>
        <v>6.926268385</v>
      </c>
      <c r="O72" s="250">
        <f t="shared" si="2"/>
        <v>6.647359783</v>
      </c>
      <c r="P72" s="250" t="str">
        <f t="shared" si="3"/>
        <v>False</v>
      </c>
      <c r="Q72" s="250">
        <f t="shared" si="4"/>
        <v>6.926268385</v>
      </c>
      <c r="R72" s="250">
        <f t="shared" si="15"/>
        <v>1.296469304</v>
      </c>
      <c r="S72" s="250">
        <f t="shared" si="5"/>
        <v>0.07928453236</v>
      </c>
      <c r="T72" s="250">
        <f t="shared" si="6"/>
        <v>0.3021961634</v>
      </c>
      <c r="U72" s="250">
        <f t="shared" si="7"/>
        <v>2.3715733</v>
      </c>
      <c r="V72" s="368">
        <f t="shared" si="8"/>
        <v>13.95966673</v>
      </c>
      <c r="W72" s="250" t="str">
        <f t="shared" si="9"/>
        <v>False</v>
      </c>
      <c r="X72" s="269">
        <f t="shared" si="10"/>
        <v>0.1465438317</v>
      </c>
    </row>
    <row r="73" ht="12.75" customHeight="1">
      <c r="A73" s="266"/>
      <c r="J73" s="250">
        <f t="shared" si="11"/>
        <v>28</v>
      </c>
      <c r="K73" s="250">
        <f t="shared" si="12"/>
        <v>1.477689818</v>
      </c>
      <c r="L73" s="250">
        <f t="shared" si="13"/>
        <v>18.15546289</v>
      </c>
      <c r="M73" s="250">
        <f t="shared" si="14"/>
        <v>16.63332115</v>
      </c>
      <c r="N73" s="250">
        <f t="shared" si="1"/>
        <v>7.12240835</v>
      </c>
      <c r="O73" s="250">
        <f t="shared" si="2"/>
        <v>6.901785048</v>
      </c>
      <c r="P73" s="250" t="str">
        <f t="shared" si="3"/>
        <v>False</v>
      </c>
      <c r="Q73" s="250">
        <f t="shared" si="4"/>
        <v>7.12240835</v>
      </c>
      <c r="R73" s="250">
        <f t="shared" si="15"/>
        <v>1.389102639</v>
      </c>
      <c r="S73" s="250">
        <f t="shared" si="5"/>
        <v>0.08178309247</v>
      </c>
      <c r="T73" s="250">
        <f t="shared" si="6"/>
        <v>0.3128059427</v>
      </c>
      <c r="U73" s="250">
        <f t="shared" si="7"/>
        <v>2.541023316</v>
      </c>
      <c r="V73" s="368">
        <f t="shared" si="8"/>
        <v>14.25144406</v>
      </c>
      <c r="W73" s="250" t="str">
        <f t="shared" si="9"/>
        <v>False</v>
      </c>
      <c r="X73" s="269">
        <f t="shared" si="10"/>
        <v>0.1530547194</v>
      </c>
      <c r="Y73" s="371"/>
      <c r="Z73" s="371"/>
    </row>
    <row r="74" ht="12.75" customHeight="1">
      <c r="A74" s="266"/>
      <c r="J74" s="250">
        <f t="shared" si="11"/>
        <v>29</v>
      </c>
      <c r="K74" s="250">
        <f t="shared" si="12"/>
        <v>1.535037138</v>
      </c>
      <c r="L74" s="250">
        <f t="shared" si="13"/>
        <v>19.55746092</v>
      </c>
      <c r="M74" s="250">
        <f t="shared" si="14"/>
        <v>17.93502263</v>
      </c>
      <c r="N74" s="250">
        <f t="shared" si="1"/>
        <v>7.316506785</v>
      </c>
      <c r="O74" s="250">
        <f t="shared" si="2"/>
        <v>7.146756214</v>
      </c>
      <c r="P74" s="250" t="str">
        <f t="shared" si="3"/>
        <v>False</v>
      </c>
      <c r="Q74" s="250">
        <f t="shared" si="4"/>
        <v>7.316506785</v>
      </c>
      <c r="R74" s="250">
        <f t="shared" si="15"/>
        <v>1.484542761</v>
      </c>
      <c r="S74" s="250">
        <f t="shared" si="5"/>
        <v>0.08426318547</v>
      </c>
      <c r="T74" s="250">
        <f t="shared" si="6"/>
        <v>0.323373318</v>
      </c>
      <c r="U74" s="250">
        <f t="shared" si="7"/>
        <v>2.715607661</v>
      </c>
      <c r="V74" s="368">
        <f t="shared" si="8"/>
        <v>14.53814071</v>
      </c>
      <c r="W74" s="250" t="str">
        <f t="shared" si="9"/>
        <v>False</v>
      </c>
      <c r="X74" s="269">
        <f t="shared" si="10"/>
        <v>0.1595871286</v>
      </c>
    </row>
    <row r="75" ht="12.75" customHeight="1">
      <c r="A75" s="270"/>
      <c r="B75" s="371"/>
      <c r="C75" s="371"/>
      <c r="D75" s="371"/>
      <c r="E75" s="371"/>
      <c r="I75" s="371"/>
      <c r="J75" s="371">
        <f t="shared" si="11"/>
        <v>30</v>
      </c>
      <c r="K75" s="250">
        <f t="shared" si="12"/>
        <v>1.592355575</v>
      </c>
      <c r="L75" s="250">
        <f t="shared" si="13"/>
        <v>21.01192097</v>
      </c>
      <c r="M75" s="250">
        <f t="shared" si="14"/>
        <v>19.28642422</v>
      </c>
      <c r="N75" s="250">
        <f t="shared" si="1"/>
        <v>7.508653334</v>
      </c>
      <c r="O75" s="250">
        <f t="shared" si="2"/>
        <v>7.382944772</v>
      </c>
      <c r="P75" s="250" t="str">
        <f t="shared" si="3"/>
        <v>False</v>
      </c>
      <c r="Q75" s="250">
        <f t="shared" si="4"/>
        <v>7.508653334</v>
      </c>
      <c r="R75" s="250">
        <f t="shared" si="15"/>
        <v>1.582765109</v>
      </c>
      <c r="S75" s="250">
        <f t="shared" si="5"/>
        <v>0.08672555079</v>
      </c>
      <c r="T75" s="250">
        <f t="shared" si="6"/>
        <v>0.3338997247</v>
      </c>
      <c r="U75" s="250">
        <f t="shared" si="7"/>
        <v>2.895281408</v>
      </c>
      <c r="V75" s="368">
        <f t="shared" si="8"/>
        <v>14.82001856</v>
      </c>
      <c r="W75" s="250" t="str">
        <f t="shared" si="9"/>
        <v>False</v>
      </c>
      <c r="X75" s="269">
        <f t="shared" si="10"/>
        <v>0.1661401216</v>
      </c>
    </row>
    <row r="76" ht="12.75" customHeight="1">
      <c r="A76" s="266"/>
      <c r="J76" s="250">
        <f t="shared" si="11"/>
        <v>31</v>
      </c>
      <c r="K76" s="250">
        <f t="shared" si="12"/>
        <v>1.649644711</v>
      </c>
      <c r="L76" s="250">
        <f t="shared" si="13"/>
        <v>22.51883404</v>
      </c>
      <c r="M76" s="250">
        <f t="shared" si="14"/>
        <v>20.68754003</v>
      </c>
      <c r="N76" s="250">
        <f t="shared" si="1"/>
        <v>7.698930964</v>
      </c>
      <c r="O76" s="250">
        <f t="shared" si="2"/>
        <v>7.610953516</v>
      </c>
      <c r="P76" s="250" t="str">
        <f t="shared" si="3"/>
        <v>False</v>
      </c>
      <c r="Q76" s="250">
        <f t="shared" si="4"/>
        <v>7.698930964</v>
      </c>
      <c r="R76" s="250">
        <f t="shared" si="15"/>
        <v>1.683746153</v>
      </c>
      <c r="S76" s="250">
        <f t="shared" si="5"/>
        <v>0.08917087638</v>
      </c>
      <c r="T76" s="250">
        <f t="shared" si="6"/>
        <v>0.3443865131</v>
      </c>
      <c r="U76" s="250">
        <f t="shared" si="7"/>
        <v>3.080001514</v>
      </c>
      <c r="V76" s="368">
        <f t="shared" si="8"/>
        <v>15.09731774</v>
      </c>
      <c r="W76" s="250" t="str">
        <f t="shared" si="9"/>
        <v>False</v>
      </c>
      <c r="X76" s="269">
        <f t="shared" si="10"/>
        <v>0.1727128383</v>
      </c>
    </row>
    <row r="77" ht="12.75" customHeight="1">
      <c r="A77" s="270"/>
      <c r="B77" s="371"/>
      <c r="C77" s="371"/>
      <c r="D77" s="371"/>
      <c r="E77" s="371"/>
      <c r="F77" s="371"/>
      <c r="G77" s="371"/>
      <c r="H77" s="371"/>
      <c r="J77" s="250">
        <f t="shared" si="11"/>
        <v>32</v>
      </c>
      <c r="K77" s="250">
        <f t="shared" si="12"/>
        <v>1.706904262</v>
      </c>
      <c r="L77" s="250">
        <f t="shared" si="13"/>
        <v>24.07819044</v>
      </c>
      <c r="M77" s="250">
        <f t="shared" si="14"/>
        <v>22.13838253</v>
      </c>
      <c r="N77" s="250">
        <f t="shared" si="1"/>
        <v>7.887416645</v>
      </c>
      <c r="O77" s="250">
        <f t="shared" si="2"/>
        <v>7.831325569</v>
      </c>
      <c r="P77" s="250" t="str">
        <f t="shared" si="3"/>
        <v>False</v>
      </c>
      <c r="Q77" s="250">
        <f t="shared" si="4"/>
        <v>7.887416645</v>
      </c>
      <c r="R77" s="250">
        <f t="shared" si="15"/>
        <v>1.78746332</v>
      </c>
      <c r="S77" s="250">
        <f t="shared" si="5"/>
        <v>0.09159980372</v>
      </c>
      <c r="T77" s="250">
        <f t="shared" si="6"/>
        <v>0.3548349553</v>
      </c>
      <c r="U77" s="250">
        <f t="shared" si="7"/>
        <v>3.269726688</v>
      </c>
      <c r="V77" s="368">
        <f t="shared" si="8"/>
        <v>15.37025915</v>
      </c>
      <c r="W77" s="250" t="str">
        <f t="shared" si="9"/>
        <v>False</v>
      </c>
      <c r="X77" s="269">
        <f t="shared" si="10"/>
        <v>0.1793044865</v>
      </c>
    </row>
    <row r="78" ht="12.75" customHeight="1">
      <c r="A78" s="266"/>
      <c r="F78" s="371"/>
      <c r="G78" s="371"/>
      <c r="H78" s="371"/>
      <c r="J78" s="250">
        <f t="shared" si="11"/>
        <v>33</v>
      </c>
      <c r="K78" s="250">
        <f t="shared" si="12"/>
        <v>1.764134052</v>
      </c>
      <c r="L78" s="250">
        <f t="shared" si="13"/>
        <v>25.68997991</v>
      </c>
      <c r="M78" s="250">
        <f t="shared" si="14"/>
        <v>23.63896275</v>
      </c>
      <c r="N78" s="250">
        <f t="shared" si="1"/>
        <v>8.074181953</v>
      </c>
      <c r="O78" s="250">
        <f t="shared" si="2"/>
        <v>8.044551973</v>
      </c>
      <c r="P78" s="250" t="str">
        <f t="shared" si="3"/>
        <v>False</v>
      </c>
      <c r="Q78" s="250">
        <f t="shared" si="4"/>
        <v>8.074181953</v>
      </c>
      <c r="R78" s="250">
        <f t="shared" si="15"/>
        <v>1.893894927</v>
      </c>
      <c r="S78" s="250">
        <f t="shared" si="5"/>
        <v>0.09401293215</v>
      </c>
      <c r="T78" s="250">
        <f t="shared" si="6"/>
        <v>0.3652462514</v>
      </c>
      <c r="U78" s="250">
        <f t="shared" si="7"/>
        <v>3.464417266</v>
      </c>
      <c r="V78" s="368">
        <f t="shared" si="8"/>
        <v>15.63904645</v>
      </c>
      <c r="W78" s="250" t="str">
        <f t="shared" si="9"/>
        <v>False</v>
      </c>
      <c r="X78" s="269">
        <f t="shared" si="10"/>
        <v>0.1859143347</v>
      </c>
    </row>
    <row r="79" ht="12.75" customHeight="1">
      <c r="A79" s="266"/>
      <c r="J79" s="250">
        <f t="shared" si="11"/>
        <v>34</v>
      </c>
      <c r="K79" s="250">
        <f t="shared" si="12"/>
        <v>1.821333992</v>
      </c>
      <c r="L79" s="250">
        <f t="shared" si="13"/>
        <v>27.35419167</v>
      </c>
      <c r="M79" s="250">
        <f t="shared" si="14"/>
        <v>25.18929039</v>
      </c>
      <c r="N79" s="250">
        <f t="shared" si="1"/>
        <v>8.259293589</v>
      </c>
      <c r="O79" s="250">
        <f t="shared" si="2"/>
        <v>8.251078122</v>
      </c>
      <c r="P79" s="250" t="str">
        <f t="shared" si="3"/>
        <v>False</v>
      </c>
      <c r="Q79" s="250">
        <f t="shared" si="4"/>
        <v>8.259293589</v>
      </c>
      <c r="R79" s="250">
        <f t="shared" si="15"/>
        <v>2.00302012</v>
      </c>
      <c r="S79" s="250">
        <f t="shared" si="5"/>
        <v>0.09641082276</v>
      </c>
      <c r="T79" s="250">
        <f t="shared" si="6"/>
        <v>0.3756215348</v>
      </c>
      <c r="U79" s="250">
        <f t="shared" si="7"/>
        <v>3.6640351</v>
      </c>
      <c r="V79" s="368">
        <f t="shared" si="8"/>
        <v>15.90386797</v>
      </c>
      <c r="W79" s="250" t="str">
        <f t="shared" si="9"/>
        <v>False</v>
      </c>
      <c r="X79" s="269">
        <f t="shared" si="10"/>
        <v>0.1925417056</v>
      </c>
    </row>
    <row r="80" ht="12.75" customHeight="1">
      <c r="A80" s="266"/>
      <c r="I80" s="371"/>
      <c r="J80" s="371">
        <f t="shared" si="11"/>
        <v>35</v>
      </c>
      <c r="K80" s="250">
        <f t="shared" si="12"/>
        <v>1.878504069</v>
      </c>
      <c r="L80" s="250">
        <f t="shared" si="13"/>
        <v>29.07081458</v>
      </c>
      <c r="M80" s="250">
        <f t="shared" si="14"/>
        <v>26.78937399</v>
      </c>
      <c r="N80" s="250">
        <f t="shared" si="1"/>
        <v>8.442813841</v>
      </c>
      <c r="O80" s="250">
        <f t="shared" si="2"/>
        <v>8.451309225</v>
      </c>
      <c r="P80" s="250" t="str">
        <f t="shared" si="3"/>
        <v>True</v>
      </c>
      <c r="Q80" s="250">
        <f t="shared" si="4"/>
        <v>8.451309225</v>
      </c>
      <c r="R80" s="250">
        <f t="shared" si="15"/>
        <v>2.151261602</v>
      </c>
      <c r="S80" s="250">
        <f t="shared" si="5"/>
        <v>0.09879400175</v>
      </c>
      <c r="T80" s="250">
        <f t="shared" si="6"/>
        <v>0.3892731414</v>
      </c>
      <c r="U80" s="250">
        <f t="shared" si="7"/>
        <v>3.935206611</v>
      </c>
      <c r="V80" s="368">
        <f t="shared" si="8"/>
        <v>16.1648982</v>
      </c>
      <c r="W80" s="250" t="str">
        <f t="shared" si="9"/>
        <v>False</v>
      </c>
      <c r="X80" s="269">
        <f t="shared" si="10"/>
        <v>0.1991859698</v>
      </c>
    </row>
    <row r="81" ht="12.75" customHeight="1">
      <c r="A81" s="266"/>
      <c r="J81" s="250">
        <f t="shared" si="11"/>
        <v>36</v>
      </c>
      <c r="K81" s="250">
        <f t="shared" si="12"/>
        <v>1.953975915</v>
      </c>
      <c r="L81" s="250">
        <f t="shared" si="13"/>
        <v>30.89461151</v>
      </c>
      <c r="M81" s="250">
        <f t="shared" si="14"/>
        <v>28.45519297</v>
      </c>
      <c r="N81" s="250">
        <f t="shared" si="1"/>
        <v>8.626529151</v>
      </c>
      <c r="O81" s="250">
        <f t="shared" si="2"/>
        <v>8.647440411</v>
      </c>
      <c r="P81" s="250" t="str">
        <f t="shared" si="3"/>
        <v>True</v>
      </c>
      <c r="Q81" s="250">
        <f t="shared" si="4"/>
        <v>8.647440411</v>
      </c>
      <c r="R81" s="250">
        <f t="shared" si="15"/>
        <v>2.253804338</v>
      </c>
      <c r="S81" s="250">
        <f t="shared" si="5"/>
        <v>0.1011854862</v>
      </c>
      <c r="T81" s="250">
        <f t="shared" si="6"/>
        <v>0.3984427531</v>
      </c>
      <c r="U81" s="250">
        <f t="shared" si="7"/>
        <v>4.122783451</v>
      </c>
      <c r="V81" s="368">
        <f t="shared" si="8"/>
        <v>16.42473673</v>
      </c>
      <c r="W81" s="250" t="str">
        <f t="shared" si="9"/>
        <v>False</v>
      </c>
      <c r="X81" s="269">
        <f t="shared" si="10"/>
        <v>0.2079874694</v>
      </c>
    </row>
    <row r="82" ht="12.75" customHeight="1">
      <c r="A82" s="270"/>
      <c r="B82" s="371"/>
      <c r="C82" s="371"/>
      <c r="D82" s="371"/>
      <c r="E82" s="371"/>
      <c r="F82" s="371"/>
      <c r="G82" s="371"/>
      <c r="H82" s="371"/>
      <c r="J82" s="250">
        <f t="shared" si="11"/>
        <v>37</v>
      </c>
      <c r="K82" s="250">
        <f t="shared" si="12"/>
        <v>2.004823881</v>
      </c>
      <c r="L82" s="250">
        <f t="shared" si="13"/>
        <v>32.71382119</v>
      </c>
      <c r="M82" s="250">
        <f t="shared" si="14"/>
        <v>30.16533192</v>
      </c>
      <c r="N82" s="250">
        <f t="shared" si="1"/>
        <v>8.808070954</v>
      </c>
      <c r="O82" s="250">
        <f t="shared" si="2"/>
        <v>8.837190369</v>
      </c>
      <c r="P82" s="250" t="str">
        <f t="shared" si="3"/>
        <v>True</v>
      </c>
      <c r="Q82" s="250">
        <f t="shared" si="4"/>
        <v>8.837190369</v>
      </c>
      <c r="R82" s="250">
        <f t="shared" si="15"/>
        <v>2.357660298</v>
      </c>
      <c r="S82" s="250">
        <f t="shared" si="5"/>
        <v>0.1035542436</v>
      </c>
      <c r="T82" s="250">
        <f t="shared" si="6"/>
        <v>0.4075195445</v>
      </c>
      <c r="U82" s="250">
        <f t="shared" si="7"/>
        <v>4.312762513</v>
      </c>
      <c r="V82" s="368">
        <f t="shared" si="8"/>
        <v>16.68009568</v>
      </c>
      <c r="W82" s="250" t="str">
        <f t="shared" si="9"/>
        <v>False</v>
      </c>
      <c r="X82" s="269">
        <f t="shared" si="10"/>
        <v>0.2139361779</v>
      </c>
    </row>
    <row r="83" ht="12.75" customHeight="1">
      <c r="A83" s="266"/>
      <c r="J83" s="250">
        <f t="shared" si="11"/>
        <v>38</v>
      </c>
      <c r="K83" s="250">
        <f t="shared" si="12"/>
        <v>2.055276461</v>
      </c>
      <c r="L83" s="250">
        <f t="shared" si="13"/>
        <v>34.57826868</v>
      </c>
      <c r="M83" s="250">
        <f t="shared" si="14"/>
        <v>31.91947077</v>
      </c>
      <c r="N83" s="250">
        <f t="shared" si="1"/>
        <v>8.987530939</v>
      </c>
      <c r="O83" s="250">
        <f t="shared" si="2"/>
        <v>9.020958843</v>
      </c>
      <c r="P83" s="250" t="str">
        <f t="shared" si="3"/>
        <v>True</v>
      </c>
      <c r="Q83" s="250">
        <f t="shared" si="4"/>
        <v>9.020958843</v>
      </c>
      <c r="R83" s="250">
        <f t="shared" si="15"/>
        <v>2.462802027</v>
      </c>
      <c r="S83" s="250">
        <f t="shared" si="5"/>
        <v>0.105901176</v>
      </c>
      <c r="T83" s="250">
        <f t="shared" si="6"/>
        <v>0.4165072623</v>
      </c>
      <c r="U83" s="250">
        <f t="shared" si="7"/>
        <v>4.505093574</v>
      </c>
      <c r="V83" s="368">
        <f t="shared" si="8"/>
        <v>16.9311887</v>
      </c>
      <c r="W83" s="250" t="str">
        <f t="shared" si="9"/>
        <v>False</v>
      </c>
      <c r="X83" s="269">
        <f t="shared" si="10"/>
        <v>0.2198532196</v>
      </c>
    </row>
    <row r="84" ht="12.75" customHeight="1">
      <c r="A84" s="266"/>
      <c r="J84" s="250">
        <f t="shared" si="11"/>
        <v>39</v>
      </c>
      <c r="K84" s="250">
        <f t="shared" si="12"/>
        <v>2.105348572</v>
      </c>
      <c r="L84" s="250">
        <f t="shared" si="13"/>
        <v>36.48762137</v>
      </c>
      <c r="M84" s="250">
        <f t="shared" si="14"/>
        <v>33.71730132</v>
      </c>
      <c r="N84" s="250">
        <f t="shared" si="1"/>
        <v>9.164994342</v>
      </c>
      <c r="O84" s="250">
        <f t="shared" si="2"/>
        <v>9.199109295</v>
      </c>
      <c r="P84" s="250" t="str">
        <f t="shared" si="3"/>
        <v>True</v>
      </c>
      <c r="Q84" s="250">
        <f t="shared" si="4"/>
        <v>9.199109295</v>
      </c>
      <c r="R84" s="250">
        <f t="shared" si="15"/>
        <v>2.569203489</v>
      </c>
      <c r="S84" s="250">
        <f t="shared" si="5"/>
        <v>0.1082271244</v>
      </c>
      <c r="T84" s="250">
        <f t="shared" si="6"/>
        <v>0.4254093967</v>
      </c>
      <c r="U84" s="250">
        <f t="shared" si="7"/>
        <v>4.69972901</v>
      </c>
      <c r="V84" s="368">
        <f t="shared" si="8"/>
        <v>17.17821321</v>
      </c>
      <c r="W84" s="250" t="str">
        <f t="shared" si="9"/>
        <v>False</v>
      </c>
      <c r="X84" s="269">
        <f t="shared" si="10"/>
        <v>0.22573969</v>
      </c>
    </row>
    <row r="85" ht="12.75" customHeight="1">
      <c r="A85" s="266"/>
      <c r="I85" s="371"/>
      <c r="J85" s="371">
        <f t="shared" si="11"/>
        <v>40</v>
      </c>
      <c r="K85" s="250">
        <f t="shared" si="12"/>
        <v>2.155054154</v>
      </c>
      <c r="L85" s="250">
        <f t="shared" si="13"/>
        <v>38.44155897</v>
      </c>
      <c r="M85" s="250">
        <f t="shared" si="14"/>
        <v>35.55852648</v>
      </c>
      <c r="N85" s="250">
        <f t="shared" si="1"/>
        <v>9.340540565</v>
      </c>
      <c r="O85" s="250">
        <f t="shared" si="2"/>
        <v>9.371973158</v>
      </c>
      <c r="P85" s="250" t="str">
        <f t="shared" si="3"/>
        <v>True</v>
      </c>
      <c r="Q85" s="250">
        <f t="shared" si="4"/>
        <v>9.371973158</v>
      </c>
      <c r="R85" s="250">
        <f t="shared" si="15"/>
        <v>2.676839958</v>
      </c>
      <c r="S85" s="250">
        <f t="shared" si="5"/>
        <v>0.1105328742</v>
      </c>
      <c r="T85" s="250">
        <f t="shared" si="6"/>
        <v>0.4342292058</v>
      </c>
      <c r="U85" s="250">
        <f t="shared" si="7"/>
        <v>4.896623586</v>
      </c>
      <c r="V85" s="368">
        <f t="shared" si="8"/>
        <v>17.42135203</v>
      </c>
      <c r="W85" s="250" t="str">
        <f t="shared" si="9"/>
        <v>False</v>
      </c>
      <c r="X85" s="269">
        <f t="shared" si="10"/>
        <v>0.231596617</v>
      </c>
    </row>
    <row r="86" ht="12.75" customHeight="1">
      <c r="A86" s="266"/>
      <c r="J86" s="250">
        <f t="shared" si="11"/>
        <v>41</v>
      </c>
      <c r="K86" s="250">
        <f t="shared" si="12"/>
        <v>2.204406258</v>
      </c>
      <c r="L86" s="250">
        <f t="shared" si="13"/>
        <v>40.4397727</v>
      </c>
      <c r="M86" s="250">
        <f t="shared" si="14"/>
        <v>37.44285953</v>
      </c>
      <c r="N86" s="250">
        <f t="shared" si="1"/>
        <v>9.514243728</v>
      </c>
      <c r="O86" s="250">
        <f t="shared" si="2"/>
        <v>9.539853477</v>
      </c>
      <c r="P86" s="250" t="str">
        <f t="shared" si="3"/>
        <v>True</v>
      </c>
      <c r="Q86" s="250">
        <f t="shared" si="4"/>
        <v>9.539853477</v>
      </c>
      <c r="R86" s="250">
        <f t="shared" si="15"/>
        <v>2.785687909</v>
      </c>
      <c r="S86" s="250">
        <f t="shared" si="5"/>
        <v>0.1128191609</v>
      </c>
      <c r="T86" s="250">
        <f t="shared" si="6"/>
        <v>0.4429697367</v>
      </c>
      <c r="U86" s="250">
        <f t="shared" si="7"/>
        <v>5.095734273</v>
      </c>
      <c r="V86" s="368">
        <f t="shared" si="8"/>
        <v>17.66077487</v>
      </c>
      <c r="W86" s="250" t="str">
        <f t="shared" si="9"/>
        <v>False</v>
      </c>
      <c r="X86" s="269">
        <f t="shared" si="10"/>
        <v>0.2374249671</v>
      </c>
    </row>
    <row r="87" ht="12.75" customHeight="1">
      <c r="A87" s="270"/>
      <c r="B87" s="371"/>
      <c r="C87" s="371"/>
      <c r="D87" s="371"/>
      <c r="E87" s="371"/>
      <c r="F87" s="371"/>
      <c r="G87" s="371"/>
      <c r="H87" s="371"/>
      <c r="J87" s="250">
        <f t="shared" si="11"/>
        <v>42</v>
      </c>
      <c r="K87" s="250">
        <f t="shared" si="12"/>
        <v>2.25341713</v>
      </c>
      <c r="L87" s="250">
        <f t="shared" si="13"/>
        <v>42.48196457</v>
      </c>
      <c r="M87" s="250">
        <f t="shared" si="14"/>
        <v>39.37002354</v>
      </c>
      <c r="N87" s="250">
        <f t="shared" si="1"/>
        <v>9.686173155</v>
      </c>
      <c r="O87" s="250">
        <f t="shared" si="2"/>
        <v>9.703028056</v>
      </c>
      <c r="P87" s="250" t="str">
        <f t="shared" si="3"/>
        <v>True</v>
      </c>
      <c r="Q87" s="250">
        <f t="shared" si="4"/>
        <v>9.703028056</v>
      </c>
      <c r="R87" s="250">
        <f t="shared" si="15"/>
        <v>2.895724933</v>
      </c>
      <c r="S87" s="250">
        <f t="shared" si="5"/>
        <v>0.1150866738</v>
      </c>
      <c r="T87" s="250">
        <f t="shared" si="6"/>
        <v>0.4516338447</v>
      </c>
      <c r="U87" s="250">
        <f t="shared" si="7"/>
        <v>5.297020079</v>
      </c>
      <c r="V87" s="368">
        <f t="shared" si="8"/>
        <v>17.89663955</v>
      </c>
      <c r="W87" s="250" t="str">
        <f t="shared" si="9"/>
        <v>False</v>
      </c>
      <c r="X87" s="269">
        <f t="shared" si="10"/>
        <v>0.2432256503</v>
      </c>
    </row>
    <row r="88" ht="12.75" customHeight="1">
      <c r="A88" s="266"/>
      <c r="J88" s="250">
        <f t="shared" si="11"/>
        <v>43</v>
      </c>
      <c r="K88" s="250">
        <f t="shared" si="12"/>
        <v>2.302098273</v>
      </c>
      <c r="L88" s="250">
        <f t="shared" si="13"/>
        <v>44.56784675</v>
      </c>
      <c r="M88" s="250">
        <f t="shared" si="14"/>
        <v>41.33975075</v>
      </c>
      <c r="N88" s="250">
        <f t="shared" si="1"/>
        <v>9.856393797</v>
      </c>
      <c r="O88" s="250">
        <f t="shared" si="2"/>
        <v>9.86175218</v>
      </c>
      <c r="P88" s="250" t="str">
        <f t="shared" si="3"/>
        <v>True</v>
      </c>
      <c r="Q88" s="250">
        <f t="shared" si="4"/>
        <v>9.86175218</v>
      </c>
      <c r="R88" s="250">
        <f t="shared" si="15"/>
        <v>3.006929651</v>
      </c>
      <c r="S88" s="250">
        <f t="shared" si="5"/>
        <v>0.1173360606</v>
      </c>
      <c r="T88" s="250">
        <f t="shared" si="6"/>
        <v>0.46022421</v>
      </c>
      <c r="U88" s="250">
        <f t="shared" si="7"/>
        <v>5.500441896</v>
      </c>
      <c r="V88" s="368">
        <f t="shared" si="8"/>
        <v>18.12909318</v>
      </c>
      <c r="W88" s="250" t="str">
        <f t="shared" si="9"/>
        <v>False</v>
      </c>
      <c r="X88" s="269">
        <f t="shared" si="10"/>
        <v>0.2489995249</v>
      </c>
    </row>
    <row r="89" ht="12.75" customHeight="1">
      <c r="A89" s="266"/>
      <c r="J89" s="250">
        <f t="shared" si="11"/>
        <v>44</v>
      </c>
      <c r="K89" s="250">
        <f t="shared" si="12"/>
        <v>2.350460518</v>
      </c>
      <c r="L89" s="250">
        <f t="shared" si="13"/>
        <v>46.69714091</v>
      </c>
      <c r="M89" s="250">
        <f t="shared" si="14"/>
        <v>43.35178202</v>
      </c>
      <c r="N89" s="250">
        <f t="shared" si="1"/>
        <v>10.02496662</v>
      </c>
      <c r="O89" s="250">
        <f t="shared" si="2"/>
        <v>10.01626097</v>
      </c>
      <c r="P89" s="250" t="str">
        <f t="shared" si="3"/>
        <v>True</v>
      </c>
      <c r="Q89" s="250">
        <f t="shared" si="4"/>
        <v>10.01626097</v>
      </c>
      <c r="R89" s="250">
        <f t="shared" si="15"/>
        <v>3.119281643</v>
      </c>
      <c r="S89" s="250">
        <f t="shared" si="5"/>
        <v>0.1195679305</v>
      </c>
      <c r="T89" s="250">
        <f t="shared" si="6"/>
        <v>0.4687433524</v>
      </c>
      <c r="U89" s="250">
        <f t="shared" si="7"/>
        <v>5.705962368</v>
      </c>
      <c r="V89" s="368">
        <f t="shared" si="8"/>
        <v>18.35827313</v>
      </c>
      <c r="W89" s="250" t="str">
        <f t="shared" si="9"/>
        <v>False</v>
      </c>
      <c r="X89" s="269">
        <f t="shared" si="10"/>
        <v>0.2547474016</v>
      </c>
    </row>
    <row r="90" ht="12.75" customHeight="1">
      <c r="A90" s="266"/>
      <c r="I90" s="371"/>
      <c r="J90" s="371">
        <f t="shared" si="11"/>
        <v>45</v>
      </c>
      <c r="K90" s="250">
        <f t="shared" si="12"/>
        <v>2.398514071</v>
      </c>
      <c r="L90" s="250">
        <f t="shared" si="13"/>
        <v>48.86957773</v>
      </c>
      <c r="M90" s="250">
        <f t="shared" si="14"/>
        <v>45.4058664</v>
      </c>
      <c r="N90" s="250">
        <f t="shared" si="1"/>
        <v>10.19194893</v>
      </c>
      <c r="O90" s="250">
        <f t="shared" si="2"/>
        <v>10.16677147</v>
      </c>
      <c r="P90" s="250" t="str">
        <f t="shared" si="3"/>
        <v>True</v>
      </c>
      <c r="Q90" s="250">
        <f t="shared" si="4"/>
        <v>10.16677147</v>
      </c>
      <c r="R90" s="250">
        <f t="shared" si="15"/>
        <v>3.232761376</v>
      </c>
      <c r="S90" s="250">
        <f t="shared" si="5"/>
        <v>0.1217828578</v>
      </c>
      <c r="T90" s="250">
        <f t="shared" si="6"/>
        <v>0.4771936451</v>
      </c>
      <c r="U90" s="250">
        <f t="shared" si="7"/>
        <v>5.913545768</v>
      </c>
      <c r="V90" s="368">
        <f t="shared" si="8"/>
        <v>18.58430788</v>
      </c>
      <c r="W90" s="250" t="str">
        <f t="shared" si="9"/>
        <v>False</v>
      </c>
      <c r="X90" s="269">
        <f t="shared" si="10"/>
        <v>0.2604700472</v>
      </c>
    </row>
    <row r="91" ht="12.75" customHeight="1">
      <c r="A91" s="266"/>
      <c r="J91" s="250">
        <f t="shared" si="11"/>
        <v>46</v>
      </c>
      <c r="K91" s="250">
        <f t="shared" si="12"/>
        <v>2.446268571</v>
      </c>
      <c r="L91" s="250">
        <f t="shared" si="13"/>
        <v>51.08489635</v>
      </c>
      <c r="M91" s="250">
        <f t="shared" si="14"/>
        <v>47.50176064</v>
      </c>
      <c r="N91" s="250">
        <f t="shared" si="1"/>
        <v>10.3573947</v>
      </c>
      <c r="O91" s="250">
        <f t="shared" si="2"/>
        <v>10.31348441</v>
      </c>
      <c r="P91" s="250" t="str">
        <f t="shared" si="3"/>
        <v>True</v>
      </c>
      <c r="Q91" s="250">
        <f t="shared" si="4"/>
        <v>10.31348441</v>
      </c>
      <c r="R91" s="250">
        <f t="shared" si="15"/>
        <v>3.34735015</v>
      </c>
      <c r="S91" s="250">
        <f t="shared" si="5"/>
        <v>0.1239813842</v>
      </c>
      <c r="T91" s="250">
        <f t="shared" si="6"/>
        <v>0.4855773259</v>
      </c>
      <c r="U91" s="250">
        <f t="shared" si="7"/>
        <v>6.123157885</v>
      </c>
      <c r="V91" s="368">
        <f t="shared" si="8"/>
        <v>18.80731783</v>
      </c>
      <c r="W91" s="250" t="str">
        <f t="shared" si="9"/>
        <v>False</v>
      </c>
      <c r="X91" s="269">
        <f t="shared" si="10"/>
        <v>0.266168188</v>
      </c>
    </row>
    <row r="92" ht="12.75" customHeight="1">
      <c r="A92" s="270"/>
      <c r="B92" s="371"/>
      <c r="C92" s="371"/>
      <c r="D92" s="371"/>
      <c r="E92" s="371"/>
      <c r="F92" s="371"/>
      <c r="G92" s="371"/>
      <c r="H92" s="371"/>
      <c r="J92" s="250">
        <f t="shared" si="11"/>
        <v>47</v>
      </c>
      <c r="K92" s="250">
        <f t="shared" si="12"/>
        <v>2.493733129</v>
      </c>
      <c r="L92" s="250">
        <f t="shared" si="13"/>
        <v>53.34284392</v>
      </c>
      <c r="M92" s="250">
        <f t="shared" si="14"/>
        <v>49.63922876</v>
      </c>
      <c r="N92" s="250">
        <f t="shared" si="1"/>
        <v>10.5213548</v>
      </c>
      <c r="O92" s="250">
        <f t="shared" si="2"/>
        <v>10.45658584</v>
      </c>
      <c r="P92" s="250" t="str">
        <f t="shared" si="3"/>
        <v>True</v>
      </c>
      <c r="Q92" s="250">
        <f t="shared" si="4"/>
        <v>10.45658584</v>
      </c>
      <c r="R92" s="250">
        <f t="shared" si="15"/>
        <v>3.463030036</v>
      </c>
      <c r="S92" s="250">
        <f t="shared" si="5"/>
        <v>0.1261640218</v>
      </c>
      <c r="T92" s="250">
        <f t="shared" si="6"/>
        <v>0.4938965087</v>
      </c>
      <c r="U92" s="250">
        <f t="shared" si="7"/>
        <v>6.334765926</v>
      </c>
      <c r="V92" s="368">
        <f t="shared" si="8"/>
        <v>19.02741596</v>
      </c>
      <c r="W92" s="250" t="str">
        <f t="shared" si="9"/>
        <v>False</v>
      </c>
      <c r="X92" s="269">
        <f t="shared" si="10"/>
        <v>0.2718425127</v>
      </c>
    </row>
    <row r="93" ht="12.75" customHeight="1">
      <c r="A93" s="266"/>
      <c r="J93" s="250">
        <f t="shared" si="11"/>
        <v>48</v>
      </c>
      <c r="K93" s="250">
        <f t="shared" si="12"/>
        <v>2.540916371</v>
      </c>
      <c r="L93" s="250">
        <f t="shared" si="13"/>
        <v>55.64317516</v>
      </c>
      <c r="M93" s="250">
        <f t="shared" si="14"/>
        <v>51.81804169</v>
      </c>
      <c r="N93" s="250">
        <f t="shared" si="1"/>
        <v>10.6838773</v>
      </c>
      <c r="O93" s="250">
        <f t="shared" si="2"/>
        <v>10.5962485</v>
      </c>
      <c r="P93" s="250" t="str">
        <f t="shared" si="3"/>
        <v>True</v>
      </c>
      <c r="Q93" s="250">
        <f t="shared" si="4"/>
        <v>10.5962485</v>
      </c>
      <c r="R93" s="250">
        <f t="shared" si="15"/>
        <v>3.579783832</v>
      </c>
      <c r="S93" s="250">
        <f t="shared" si="5"/>
        <v>0.1283312551</v>
      </c>
      <c r="T93" s="250">
        <f t="shared" si="6"/>
        <v>0.5021531926</v>
      </c>
      <c r="U93" s="250">
        <f t="shared" si="7"/>
        <v>6.548338422</v>
      </c>
      <c r="V93" s="368">
        <f t="shared" si="8"/>
        <v>19.24470849</v>
      </c>
      <c r="W93" s="250" t="str">
        <f t="shared" si="9"/>
        <v>False</v>
      </c>
      <c r="X93" s="269">
        <f t="shared" si="10"/>
        <v>0.2774936753</v>
      </c>
    </row>
    <row r="94" ht="12.75" customHeight="1">
      <c r="A94" s="266"/>
      <c r="J94" s="250">
        <f t="shared" si="11"/>
        <v>49</v>
      </c>
      <c r="K94" s="250">
        <f t="shared" si="12"/>
        <v>2.587826474</v>
      </c>
      <c r="L94" s="250">
        <f t="shared" si="13"/>
        <v>57.985652</v>
      </c>
      <c r="M94" s="250">
        <f t="shared" si="14"/>
        <v>54.03797692</v>
      </c>
      <c r="N94" s="250">
        <f t="shared" si="1"/>
        <v>10.84500761</v>
      </c>
      <c r="O94" s="250">
        <f t="shared" si="2"/>
        <v>10.73263305</v>
      </c>
      <c r="P94" s="250" t="str">
        <f t="shared" si="3"/>
        <v>True</v>
      </c>
      <c r="Q94" s="250">
        <f t="shared" si="4"/>
        <v>10.73263305</v>
      </c>
      <c r="R94" s="250">
        <f t="shared" si="15"/>
        <v>3.697595013</v>
      </c>
      <c r="S94" s="250">
        <f t="shared" si="5"/>
        <v>0.1304835433</v>
      </c>
      <c r="T94" s="250">
        <f t="shared" si="6"/>
        <v>0.5103492704</v>
      </c>
      <c r="U94" s="250">
        <f t="shared" si="7"/>
        <v>6.763845145</v>
      </c>
      <c r="V94" s="368">
        <f t="shared" si="8"/>
        <v>19.4592954</v>
      </c>
      <c r="W94" s="250" t="str">
        <f t="shared" si="9"/>
        <v>False</v>
      </c>
      <c r="X94" s="269">
        <f t="shared" si="10"/>
        <v>0.2831222976</v>
      </c>
    </row>
    <row r="95" ht="12.75" customHeight="1">
      <c r="A95" s="266"/>
      <c r="I95" s="371"/>
      <c r="J95" s="371">
        <f t="shared" si="11"/>
        <v>50</v>
      </c>
      <c r="K95" s="250">
        <f t="shared" si="12"/>
        <v>2.634471198</v>
      </c>
      <c r="L95" s="250">
        <f t="shared" si="13"/>
        <v>60.37004314</v>
      </c>
      <c r="M95" s="250">
        <f t="shared" si="14"/>
        <v>56.29881816</v>
      </c>
      <c r="N95" s="250">
        <f t="shared" si="1"/>
        <v>11.00478877</v>
      </c>
      <c r="O95" s="250">
        <f t="shared" si="2"/>
        <v>10.86588919</v>
      </c>
      <c r="P95" s="250" t="str">
        <f t="shared" si="3"/>
        <v>True</v>
      </c>
      <c r="Q95" s="250">
        <f t="shared" si="4"/>
        <v>10.86588919</v>
      </c>
      <c r="R95" s="250">
        <f t="shared" si="15"/>
        <v>3.816447691</v>
      </c>
      <c r="S95" s="250">
        <f t="shared" si="5"/>
        <v>0.1326213218</v>
      </c>
      <c r="T95" s="250">
        <f t="shared" si="6"/>
        <v>0.5184865372</v>
      </c>
      <c r="U95" s="250">
        <f t="shared" si="7"/>
        <v>6.981257031</v>
      </c>
      <c r="V95" s="368">
        <f t="shared" si="8"/>
        <v>19.67127093</v>
      </c>
      <c r="W95" s="250" t="str">
        <f t="shared" si="9"/>
        <v>False</v>
      </c>
      <c r="X95" s="269">
        <f t="shared" si="10"/>
        <v>0.2887289714</v>
      </c>
    </row>
    <row r="96" ht="12.75" customHeight="1">
      <c r="A96" s="266"/>
      <c r="J96" s="250">
        <f t="shared" si="11"/>
        <v>51</v>
      </c>
      <c r="K96" s="250">
        <f t="shared" si="12"/>
        <v>2.680857917</v>
      </c>
      <c r="L96" s="250">
        <f t="shared" si="13"/>
        <v>62.79612377</v>
      </c>
      <c r="M96" s="250">
        <f t="shared" si="14"/>
        <v>58.60035502</v>
      </c>
      <c r="N96" s="250">
        <f t="shared" si="1"/>
        <v>11.16326153</v>
      </c>
      <c r="O96" s="250">
        <f t="shared" si="2"/>
        <v>10.99615662</v>
      </c>
      <c r="P96" s="250" t="str">
        <f t="shared" si="3"/>
        <v>True</v>
      </c>
      <c r="Q96" s="250">
        <f t="shared" si="4"/>
        <v>10.99615662</v>
      </c>
      <c r="R96" s="250">
        <f t="shared" si="15"/>
        <v>3.936326574</v>
      </c>
      <c r="S96" s="250">
        <f t="shared" si="5"/>
        <v>0.1347450044</v>
      </c>
      <c r="T96" s="250">
        <f t="shared" si="6"/>
        <v>0.5265666966</v>
      </c>
      <c r="U96" s="250">
        <f t="shared" si="7"/>
        <v>7.20054611</v>
      </c>
      <c r="V96" s="368">
        <f t="shared" si="8"/>
        <v>19.88072404</v>
      </c>
      <c r="W96" s="250" t="str">
        <f t="shared" si="9"/>
        <v>False</v>
      </c>
      <c r="X96" s="269">
        <f t="shared" si="10"/>
        <v>0.2943142605</v>
      </c>
    </row>
    <row r="97" ht="12.75" customHeight="1">
      <c r="A97" s="270"/>
      <c r="B97" s="371"/>
      <c r="C97" s="371"/>
      <c r="D97" s="371"/>
      <c r="E97" s="371"/>
      <c r="F97" s="371"/>
      <c r="G97" s="371"/>
      <c r="H97" s="371"/>
      <c r="J97" s="250">
        <f t="shared" si="11"/>
        <v>52</v>
      </c>
      <c r="K97" s="250">
        <f t="shared" si="12"/>
        <v>2.726993644</v>
      </c>
      <c r="L97" s="250">
        <f t="shared" si="13"/>
        <v>65.26367524</v>
      </c>
      <c r="M97" s="250">
        <f t="shared" si="14"/>
        <v>60.94238274</v>
      </c>
      <c r="N97" s="250">
        <f t="shared" si="1"/>
        <v>11.3204646</v>
      </c>
      <c r="O97" s="250">
        <f t="shared" si="2"/>
        <v>11.12356593</v>
      </c>
      <c r="P97" s="250" t="str">
        <f t="shared" si="3"/>
        <v>True</v>
      </c>
      <c r="Q97" s="250">
        <f t="shared" si="4"/>
        <v>11.12356593</v>
      </c>
      <c r="R97" s="250">
        <f t="shared" si="15"/>
        <v>4.057216936</v>
      </c>
      <c r="S97" s="250">
        <f t="shared" si="5"/>
        <v>0.1368549842</v>
      </c>
      <c r="T97" s="250">
        <f t="shared" si="6"/>
        <v>0.5345913679</v>
      </c>
      <c r="U97" s="250">
        <f t="shared" si="7"/>
        <v>7.421685441</v>
      </c>
      <c r="V97" s="368">
        <f t="shared" si="8"/>
        <v>20.0877388</v>
      </c>
      <c r="W97" s="250" t="str">
        <f t="shared" si="9"/>
        <v>False</v>
      </c>
      <c r="X97" s="269">
        <f t="shared" si="10"/>
        <v>0.2998787025</v>
      </c>
    </row>
    <row r="98" ht="12.75" customHeight="1">
      <c r="A98" s="266"/>
      <c r="J98" s="250">
        <f t="shared" si="11"/>
        <v>53</v>
      </c>
      <c r="K98" s="250">
        <f t="shared" si="12"/>
        <v>2.772885061</v>
      </c>
      <c r="L98" s="250">
        <f t="shared" si="13"/>
        <v>67.77248474</v>
      </c>
      <c r="M98" s="250">
        <f t="shared" si="14"/>
        <v>63.32470193</v>
      </c>
      <c r="N98" s="250">
        <f t="shared" si="1"/>
        <v>11.47643474</v>
      </c>
      <c r="O98" s="250">
        <f t="shared" si="2"/>
        <v>11.24823933</v>
      </c>
      <c r="P98" s="250" t="str">
        <f t="shared" si="3"/>
        <v>True</v>
      </c>
      <c r="Q98" s="250">
        <f t="shared" si="4"/>
        <v>11.24823933</v>
      </c>
      <c r="R98" s="250">
        <f t="shared" si="15"/>
        <v>4.179104578</v>
      </c>
      <c r="S98" s="250">
        <f t="shared" si="5"/>
        <v>0.1389516358</v>
      </c>
      <c r="T98" s="250">
        <f t="shared" si="6"/>
        <v>0.5425620915</v>
      </c>
      <c r="U98" s="250">
        <f t="shared" si="7"/>
        <v>7.644649052</v>
      </c>
      <c r="V98" s="368">
        <f t="shared" si="8"/>
        <v>20.29239478</v>
      </c>
      <c r="W98" s="250" t="str">
        <f t="shared" si="9"/>
        <v>False</v>
      </c>
      <c r="X98" s="269">
        <f t="shared" si="10"/>
        <v>0.3054228109</v>
      </c>
    </row>
    <row r="99" ht="12.75" customHeight="1">
      <c r="A99" s="266"/>
      <c r="J99" s="250">
        <f t="shared" si="11"/>
        <v>54</v>
      </c>
      <c r="K99" s="250">
        <f t="shared" si="12"/>
        <v>2.818538534</v>
      </c>
      <c r="L99" s="250">
        <f t="shared" si="13"/>
        <v>70.32234504</v>
      </c>
      <c r="M99" s="250">
        <f t="shared" si="14"/>
        <v>65.7471183</v>
      </c>
      <c r="N99" s="250">
        <f t="shared" si="1"/>
        <v>11.63120692</v>
      </c>
      <c r="O99" s="250">
        <f t="shared" si="2"/>
        <v>11.37029138</v>
      </c>
      <c r="P99" s="250" t="str">
        <f t="shared" si="3"/>
        <v>True</v>
      </c>
      <c r="Q99" s="250">
        <f t="shared" si="4"/>
        <v>11.37029138</v>
      </c>
      <c r="R99" s="250">
        <f t="shared" si="15"/>
        <v>4.301975804</v>
      </c>
      <c r="S99" s="250">
        <f t="shared" si="5"/>
        <v>0.1410353158</v>
      </c>
      <c r="T99" s="250">
        <f t="shared" si="6"/>
        <v>0.5504803345</v>
      </c>
      <c r="U99" s="250">
        <f t="shared" si="7"/>
        <v>7.869411888</v>
      </c>
      <c r="V99" s="368">
        <f t="shared" si="8"/>
        <v>20.49476735</v>
      </c>
      <c r="W99" s="250" t="str">
        <f t="shared" si="9"/>
        <v>False</v>
      </c>
      <c r="X99" s="269">
        <f t="shared" si="10"/>
        <v>0.3109470762</v>
      </c>
    </row>
    <row r="100" ht="12.75" customHeight="1">
      <c r="A100" s="266"/>
      <c r="I100" s="371"/>
      <c r="J100" s="371">
        <f t="shared" si="11"/>
        <v>55</v>
      </c>
      <c r="K100" s="250">
        <f t="shared" si="12"/>
        <v>2.863960139</v>
      </c>
      <c r="L100" s="250">
        <f t="shared" si="13"/>
        <v>72.91305424</v>
      </c>
      <c r="M100" s="250">
        <f t="shared" si="14"/>
        <v>68.20944245</v>
      </c>
      <c r="N100" s="250">
        <f t="shared" si="1"/>
        <v>11.78481442</v>
      </c>
      <c r="O100" s="250">
        <f t="shared" si="2"/>
        <v>11.48982964</v>
      </c>
      <c r="P100" s="250" t="str">
        <f t="shared" si="3"/>
        <v>True</v>
      </c>
      <c r="Q100" s="250">
        <f t="shared" si="4"/>
        <v>11.48982964</v>
      </c>
      <c r="R100" s="250">
        <f t="shared" si="15"/>
        <v>4.425817387</v>
      </c>
      <c r="S100" s="250">
        <f t="shared" si="5"/>
        <v>0.1431063645</v>
      </c>
      <c r="T100" s="250">
        <f t="shared" si="6"/>
        <v>0.5583474954</v>
      </c>
      <c r="U100" s="250">
        <f t="shared" si="7"/>
        <v>8.095949756</v>
      </c>
      <c r="V100" s="368">
        <f t="shared" si="8"/>
        <v>20.69492798</v>
      </c>
      <c r="W100" s="250" t="str">
        <f t="shared" si="9"/>
        <v>False</v>
      </c>
      <c r="X100" s="269">
        <f t="shared" si="10"/>
        <v>0.3164519676</v>
      </c>
    </row>
    <row r="101" ht="12.75" customHeight="1">
      <c r="A101" s="266"/>
      <c r="J101" s="250">
        <f t="shared" si="11"/>
        <v>56</v>
      </c>
      <c r="K101" s="250">
        <f t="shared" si="12"/>
        <v>2.909155679</v>
      </c>
      <c r="L101" s="250">
        <f t="shared" si="13"/>
        <v>75.54441552</v>
      </c>
      <c r="M101" s="250">
        <f t="shared" si="14"/>
        <v>70.71148965</v>
      </c>
      <c r="N101" s="250">
        <f t="shared" si="1"/>
        <v>11.93728898</v>
      </c>
      <c r="O101" s="250">
        <f t="shared" si="2"/>
        <v>11.60695515</v>
      </c>
      <c r="P101" s="250" t="str">
        <f t="shared" si="3"/>
        <v>True</v>
      </c>
      <c r="Q101" s="250">
        <f t="shared" si="4"/>
        <v>11.60695515</v>
      </c>
      <c r="R101" s="250">
        <f t="shared" si="15"/>
        <v>4.55061655</v>
      </c>
      <c r="S101" s="250">
        <f t="shared" si="5"/>
        <v>0.1451651066</v>
      </c>
      <c r="T101" s="250">
        <f t="shared" si="6"/>
        <v>0.5661649087</v>
      </c>
      <c r="U101" s="250">
        <f t="shared" si="7"/>
        <v>8.324239282</v>
      </c>
      <c r="V101" s="368">
        <f t="shared" si="8"/>
        <v>20.89294456</v>
      </c>
      <c r="W101" s="250" t="str">
        <f t="shared" si="9"/>
        <v>False</v>
      </c>
      <c r="X101" s="269">
        <f t="shared" si="10"/>
        <v>0.3219379342</v>
      </c>
    </row>
    <row r="102" ht="12.75" customHeight="1">
      <c r="A102" s="270"/>
      <c r="B102" s="371"/>
      <c r="C102" s="371"/>
      <c r="D102" s="371"/>
      <c r="E102" s="371"/>
      <c r="F102" s="371"/>
      <c r="G102" s="371"/>
      <c r="H102" s="371"/>
      <c r="J102" s="250">
        <f t="shared" si="11"/>
        <v>57</v>
      </c>
      <c r="K102" s="250">
        <f t="shared" si="12"/>
        <v>2.954130701</v>
      </c>
      <c r="L102" s="250">
        <f t="shared" si="13"/>
        <v>78.2162369</v>
      </c>
      <c r="M102" s="250">
        <f t="shared" si="14"/>
        <v>73.25307963</v>
      </c>
      <c r="N102" s="250">
        <f t="shared" si="1"/>
        <v>12.08866087</v>
      </c>
      <c r="O102" s="250">
        <f t="shared" si="2"/>
        <v>11.72176304</v>
      </c>
      <c r="P102" s="250" t="str">
        <f t="shared" si="3"/>
        <v>True</v>
      </c>
      <c r="Q102" s="250">
        <f t="shared" si="4"/>
        <v>11.72176304</v>
      </c>
      <c r="R102" s="250">
        <f t="shared" si="15"/>
        <v>4.676360936</v>
      </c>
      <c r="S102" s="250">
        <f t="shared" si="5"/>
        <v>0.1472118526</v>
      </c>
      <c r="T102" s="250">
        <f t="shared" si="6"/>
        <v>0.5739338491</v>
      </c>
      <c r="U102" s="250">
        <f t="shared" si="7"/>
        <v>8.554257862</v>
      </c>
      <c r="V102" s="368">
        <f t="shared" si="8"/>
        <v>21.08888158</v>
      </c>
      <c r="W102" s="250" t="str">
        <f t="shared" si="9"/>
        <v>False</v>
      </c>
      <c r="X102" s="269">
        <f t="shared" si="10"/>
        <v>0.3274054065</v>
      </c>
    </row>
    <row r="103" ht="12.75" customHeight="1">
      <c r="A103" s="266"/>
      <c r="J103" s="250">
        <f t="shared" si="11"/>
        <v>58</v>
      </c>
      <c r="K103" s="250">
        <f t="shared" si="12"/>
        <v>2.998890514</v>
      </c>
      <c r="L103" s="250">
        <f t="shared" si="13"/>
        <v>80.92833108</v>
      </c>
      <c r="M103" s="250">
        <f t="shared" si="14"/>
        <v>75.83403637</v>
      </c>
      <c r="N103" s="250">
        <f t="shared" si="1"/>
        <v>12.23895897</v>
      </c>
      <c r="O103" s="250">
        <f t="shared" si="2"/>
        <v>11.83434291</v>
      </c>
      <c r="P103" s="250" t="str">
        <f t="shared" si="3"/>
        <v>True</v>
      </c>
      <c r="Q103" s="250">
        <f t="shared" si="4"/>
        <v>11.83434291</v>
      </c>
      <c r="R103" s="250">
        <f t="shared" si="15"/>
        <v>4.803038592</v>
      </c>
      <c r="S103" s="250">
        <f t="shared" si="5"/>
        <v>0.1492468992</v>
      </c>
      <c r="T103" s="250">
        <f t="shared" si="6"/>
        <v>0.5816555349</v>
      </c>
      <c r="U103" s="250">
        <f t="shared" si="7"/>
        <v>8.785983631</v>
      </c>
      <c r="V103" s="368">
        <f t="shared" si="8"/>
        <v>21.28280043</v>
      </c>
      <c r="W103" s="250" t="str">
        <f t="shared" si="9"/>
        <v>False</v>
      </c>
      <c r="X103" s="269">
        <f t="shared" si="10"/>
        <v>0.3328547972</v>
      </c>
    </row>
    <row r="104" ht="12.75" customHeight="1">
      <c r="A104" s="266"/>
      <c r="J104" s="250">
        <f t="shared" si="11"/>
        <v>59</v>
      </c>
      <c r="K104" s="250">
        <f t="shared" si="12"/>
        <v>3.043440201</v>
      </c>
      <c r="L104" s="250">
        <f t="shared" si="13"/>
        <v>83.68051516</v>
      </c>
      <c r="M104" s="250">
        <f t="shared" si="14"/>
        <v>78.45418797</v>
      </c>
      <c r="N104" s="250">
        <f t="shared" si="1"/>
        <v>12.38821091</v>
      </c>
      <c r="O104" s="250">
        <f t="shared" si="2"/>
        <v>11.94477929</v>
      </c>
      <c r="P104" s="250" t="str">
        <f t="shared" si="3"/>
        <v>True</v>
      </c>
      <c r="Q104" s="250">
        <f t="shared" si="4"/>
        <v>11.94477929</v>
      </c>
      <c r="R104" s="250">
        <f t="shared" si="15"/>
        <v>4.930637943</v>
      </c>
      <c r="S104" s="250">
        <f t="shared" si="5"/>
        <v>0.1512705305</v>
      </c>
      <c r="T104" s="250">
        <f t="shared" si="6"/>
        <v>0.589331132</v>
      </c>
      <c r="U104" s="250">
        <f t="shared" si="7"/>
        <v>9.019395416</v>
      </c>
      <c r="V104" s="368">
        <f t="shared" si="8"/>
        <v>21.47475955</v>
      </c>
      <c r="W104" s="250" t="str">
        <f t="shared" si="9"/>
        <v>False</v>
      </c>
      <c r="X104" s="269">
        <f t="shared" si="10"/>
        <v>0.3382865022</v>
      </c>
    </row>
    <row r="105" ht="12.75" customHeight="1">
      <c r="A105" s="266"/>
      <c r="I105" s="371"/>
      <c r="J105" s="371">
        <f t="shared" si="11"/>
        <v>60</v>
      </c>
      <c r="K105" s="250">
        <f t="shared" si="12"/>
        <v>3.087784632</v>
      </c>
      <c r="L105" s="250">
        <f t="shared" si="13"/>
        <v>86.47261055</v>
      </c>
      <c r="M105" s="250">
        <f t="shared" si="14"/>
        <v>81.11336644</v>
      </c>
      <c r="N105" s="250">
        <f t="shared" si="1"/>
        <v>12.5364431</v>
      </c>
      <c r="O105" s="250">
        <f t="shared" si="2"/>
        <v>12.05315198</v>
      </c>
      <c r="P105" s="250" t="str">
        <f t="shared" si="3"/>
        <v>True</v>
      </c>
      <c r="Q105" s="250">
        <f t="shared" si="4"/>
        <v>12.05315198</v>
      </c>
      <c r="R105" s="250">
        <f t="shared" si="15"/>
        <v>5.059147776</v>
      </c>
      <c r="S105" s="250">
        <f t="shared" si="5"/>
        <v>0.1532830187</v>
      </c>
      <c r="T105" s="250">
        <f t="shared" si="6"/>
        <v>0.5969617566</v>
      </c>
      <c r="U105" s="250">
        <f t="shared" si="7"/>
        <v>9.254472705</v>
      </c>
      <c r="V105" s="368">
        <f t="shared" si="8"/>
        <v>21.66481464</v>
      </c>
      <c r="W105" s="250" t="str">
        <f t="shared" si="9"/>
        <v>False</v>
      </c>
      <c r="X105" s="269">
        <f t="shared" si="10"/>
        <v>0.3437009018</v>
      </c>
    </row>
    <row r="106" ht="12.75" customHeight="1">
      <c r="A106" s="266"/>
      <c r="J106" s="250">
        <f t="shared" si="11"/>
        <v>61</v>
      </c>
      <c r="K106" s="250">
        <f t="shared" si="12"/>
        <v>3.13192848</v>
      </c>
      <c r="L106" s="250">
        <f t="shared" si="13"/>
        <v>89.3044427</v>
      </c>
      <c r="M106" s="250">
        <f t="shared" si="14"/>
        <v>83.81140756</v>
      </c>
      <c r="N106" s="250">
        <f t="shared" si="1"/>
        <v>12.68368083</v>
      </c>
      <c r="O106" s="250">
        <f t="shared" si="2"/>
        <v>12.15953643</v>
      </c>
      <c r="P106" s="250" t="str">
        <f t="shared" si="3"/>
        <v>True</v>
      </c>
      <c r="Q106" s="250">
        <f t="shared" si="4"/>
        <v>12.15953643</v>
      </c>
      <c r="R106" s="250">
        <f t="shared" si="15"/>
        <v>5.188557224</v>
      </c>
      <c r="S106" s="250">
        <f t="shared" si="5"/>
        <v>0.1552846247</v>
      </c>
      <c r="T106" s="250">
        <f t="shared" si="6"/>
        <v>0.6045484785</v>
      </c>
      <c r="U106" s="250">
        <f t="shared" si="7"/>
        <v>9.491195618</v>
      </c>
      <c r="V106" s="368">
        <f t="shared" si="8"/>
        <v>21.85301884</v>
      </c>
      <c r="W106" s="250" t="str">
        <f t="shared" si="9"/>
        <v>False</v>
      </c>
      <c r="X106" s="269">
        <f t="shared" si="10"/>
        <v>0.3490983618</v>
      </c>
    </row>
    <row r="107" ht="12.75" customHeight="1">
      <c r="A107" s="270"/>
      <c r="B107" s="371"/>
      <c r="C107" s="371"/>
      <c r="D107" s="371"/>
      <c r="E107" s="371"/>
      <c r="F107" s="371"/>
      <c r="G107" s="371"/>
      <c r="H107" s="371"/>
      <c r="J107" s="250">
        <f t="shared" si="11"/>
        <v>62</v>
      </c>
      <c r="K107" s="250">
        <f t="shared" si="12"/>
        <v>3.175876231</v>
      </c>
      <c r="L107" s="250">
        <f t="shared" si="13"/>
        <v>92.17584101</v>
      </c>
      <c r="M107" s="250">
        <f t="shared" si="14"/>
        <v>86.54815071</v>
      </c>
      <c r="N107" s="250">
        <f t="shared" si="1"/>
        <v>12.82994831</v>
      </c>
      <c r="O107" s="250">
        <f t="shared" si="2"/>
        <v>12.26400403</v>
      </c>
      <c r="P107" s="250" t="str">
        <f t="shared" si="3"/>
        <v>True</v>
      </c>
      <c r="Q107" s="250">
        <f t="shared" si="4"/>
        <v>12.26400403</v>
      </c>
      <c r="R107" s="250">
        <f t="shared" si="15"/>
        <v>5.318855742</v>
      </c>
      <c r="S107" s="250">
        <f t="shared" si="5"/>
        <v>0.1572755989</v>
      </c>
      <c r="T107" s="250">
        <f t="shared" si="6"/>
        <v>0.6120923234</v>
      </c>
      <c r="U107" s="250">
        <f t="shared" si="7"/>
        <v>9.729544869</v>
      </c>
      <c r="V107" s="368">
        <f t="shared" si="8"/>
        <v>22.03942291</v>
      </c>
      <c r="W107" s="250" t="str">
        <f t="shared" si="9"/>
        <v>False</v>
      </c>
      <c r="X107" s="269">
        <f t="shared" si="10"/>
        <v>0.3544792334</v>
      </c>
    </row>
    <row r="108" ht="12.75" customHeight="1">
      <c r="A108" s="266"/>
      <c r="J108" s="250">
        <f t="shared" si="11"/>
        <v>63</v>
      </c>
      <c r="K108" s="250">
        <f t="shared" si="12"/>
        <v>3.219632191</v>
      </c>
      <c r="L108" s="250">
        <f t="shared" si="13"/>
        <v>95.08663864</v>
      </c>
      <c r="M108" s="250">
        <f t="shared" si="14"/>
        <v>89.32343876</v>
      </c>
      <c r="N108" s="250">
        <f t="shared" si="1"/>
        <v>12.97526877</v>
      </c>
      <c r="O108" s="250">
        <f t="shared" si="2"/>
        <v>12.36662242</v>
      </c>
      <c r="P108" s="250" t="str">
        <f t="shared" si="3"/>
        <v>True</v>
      </c>
      <c r="Q108" s="250">
        <f t="shared" si="4"/>
        <v>12.36662242</v>
      </c>
      <c r="R108" s="250">
        <f t="shared" si="15"/>
        <v>5.450033101</v>
      </c>
      <c r="S108" s="250">
        <f t="shared" si="5"/>
        <v>0.1592561816</v>
      </c>
      <c r="T108" s="250">
        <f t="shared" si="6"/>
        <v>0.6195942761</v>
      </c>
      <c r="U108" s="250">
        <f t="shared" si="7"/>
        <v>9.969501743</v>
      </c>
      <c r="V108" s="368">
        <f t="shared" si="8"/>
        <v>22.22407532</v>
      </c>
      <c r="W108" s="250" t="str">
        <f t="shared" si="9"/>
        <v>False</v>
      </c>
      <c r="X108" s="269">
        <f t="shared" si="10"/>
        <v>0.3598438552</v>
      </c>
    </row>
    <row r="109" ht="12.75" customHeight="1">
      <c r="A109" s="266"/>
      <c r="J109" s="250">
        <f t="shared" si="11"/>
        <v>64</v>
      </c>
      <c r="K109" s="250">
        <f t="shared" si="12"/>
        <v>3.263200503</v>
      </c>
      <c r="L109" s="250">
        <f t="shared" si="13"/>
        <v>98.03667236</v>
      </c>
      <c r="M109" s="250">
        <f t="shared" si="14"/>
        <v>92.13711791</v>
      </c>
      <c r="N109" s="250">
        <f t="shared" si="1"/>
        <v>13.11966449</v>
      </c>
      <c r="O109" s="250">
        <f t="shared" si="2"/>
        <v>12.4674557</v>
      </c>
      <c r="P109" s="250" t="str">
        <f t="shared" si="3"/>
        <v>True</v>
      </c>
      <c r="Q109" s="250">
        <f t="shared" si="4"/>
        <v>12.4674557</v>
      </c>
      <c r="R109" s="250">
        <f t="shared" si="15"/>
        <v>5.582079366</v>
      </c>
      <c r="S109" s="250">
        <f t="shared" si="5"/>
        <v>0.1612266037</v>
      </c>
      <c r="T109" s="250">
        <f t="shared" si="6"/>
        <v>0.6270552821</v>
      </c>
      <c r="U109" s="250">
        <f t="shared" si="7"/>
        <v>10.21104807</v>
      </c>
      <c r="V109" s="368">
        <f t="shared" si="8"/>
        <v>22.40702247</v>
      </c>
      <c r="W109" s="250" t="str">
        <f t="shared" si="9"/>
        <v>False</v>
      </c>
      <c r="X109" s="269">
        <f t="shared" si="10"/>
        <v>0.365192553</v>
      </c>
    </row>
    <row r="110" ht="12.75" customHeight="1">
      <c r="A110" s="266"/>
      <c r="I110" s="371"/>
      <c r="J110" s="371">
        <f t="shared" si="11"/>
        <v>65</v>
      </c>
      <c r="K110" s="250">
        <f t="shared" si="12"/>
        <v>3.306585148</v>
      </c>
      <c r="L110" s="250">
        <f t="shared" si="13"/>
        <v>101.0257824</v>
      </c>
      <c r="M110" s="250">
        <f t="shared" si="14"/>
        <v>94.98903758</v>
      </c>
      <c r="N110" s="250">
        <f t="shared" si="1"/>
        <v>13.26315685</v>
      </c>
      <c r="O110" s="250">
        <f t="shared" si="2"/>
        <v>12.56656471</v>
      </c>
      <c r="P110" s="250" t="str">
        <f t="shared" si="3"/>
        <v>True</v>
      </c>
      <c r="Q110" s="250">
        <f t="shared" si="4"/>
        <v>12.56656471</v>
      </c>
      <c r="R110" s="250">
        <f t="shared" si="15"/>
        <v>5.714984888</v>
      </c>
      <c r="S110" s="250">
        <f t="shared" si="5"/>
        <v>0.1631870872</v>
      </c>
      <c r="T110" s="250">
        <f t="shared" si="6"/>
        <v>0.6344762503</v>
      </c>
      <c r="U110" s="250">
        <f t="shared" si="7"/>
        <v>10.45416619</v>
      </c>
      <c r="V110" s="368">
        <f t="shared" si="8"/>
        <v>22.58830872</v>
      </c>
      <c r="W110" s="250" t="str">
        <f t="shared" si="9"/>
        <v>False</v>
      </c>
      <c r="X110" s="269">
        <f t="shared" si="10"/>
        <v>0.3705256406</v>
      </c>
    </row>
    <row r="111" ht="12.75" customHeight="1">
      <c r="A111" s="266"/>
      <c r="J111" s="250">
        <f t="shared" si="11"/>
        <v>66</v>
      </c>
      <c r="K111" s="250">
        <f t="shared" si="12"/>
        <v>3.349789962</v>
      </c>
      <c r="L111" s="250">
        <f t="shared" si="13"/>
        <v>104.0538124</v>
      </c>
      <c r="M111" s="250">
        <f t="shared" si="14"/>
        <v>97.87905028</v>
      </c>
      <c r="N111" s="250">
        <f t="shared" si="1"/>
        <v>13.4057664</v>
      </c>
      <c r="O111" s="250">
        <f t="shared" si="2"/>
        <v>12.66400726</v>
      </c>
      <c r="P111" s="250" t="str">
        <f t="shared" si="3"/>
        <v>True</v>
      </c>
      <c r="Q111" s="250">
        <f t="shared" si="4"/>
        <v>12.66400726</v>
      </c>
      <c r="R111" s="250">
        <f t="shared" si="15"/>
        <v>5.848740286</v>
      </c>
      <c r="S111" s="250">
        <f t="shared" si="5"/>
        <v>0.1651378459</v>
      </c>
      <c r="T111" s="250">
        <f t="shared" si="6"/>
        <v>0.6418580546</v>
      </c>
      <c r="U111" s="250">
        <f t="shared" si="7"/>
        <v>10.69883896</v>
      </c>
      <c r="V111" s="368">
        <f t="shared" si="8"/>
        <v>22.7679766</v>
      </c>
      <c r="W111" s="250" t="str">
        <f t="shared" si="9"/>
        <v>False</v>
      </c>
      <c r="X111" s="269">
        <f t="shared" si="10"/>
        <v>0.3758434209</v>
      </c>
    </row>
    <row r="112" ht="12.75" customHeight="1">
      <c r="A112" s="270"/>
      <c r="B112" s="371"/>
      <c r="C112" s="371"/>
      <c r="D112" s="371"/>
      <c r="E112" s="371"/>
      <c r="F112" s="371"/>
      <c r="G112" s="371"/>
      <c r="H112" s="371"/>
      <c r="J112" s="250">
        <f t="shared" si="11"/>
        <v>67</v>
      </c>
      <c r="K112" s="250">
        <f t="shared" si="12"/>
        <v>3.392818636</v>
      </c>
      <c r="L112" s="250">
        <f t="shared" si="13"/>
        <v>107.1206092</v>
      </c>
      <c r="M112" s="250">
        <f t="shared" si="14"/>
        <v>100.8070115</v>
      </c>
      <c r="N112" s="250">
        <f t="shared" si="1"/>
        <v>13.54751291</v>
      </c>
      <c r="O112" s="250">
        <f t="shared" si="2"/>
        <v>12.75983828</v>
      </c>
      <c r="P112" s="250" t="str">
        <f t="shared" si="3"/>
        <v>True</v>
      </c>
      <c r="Q112" s="250">
        <f t="shared" si="4"/>
        <v>12.75983828</v>
      </c>
      <c r="R112" s="250">
        <f t="shared" si="15"/>
        <v>5.983336438</v>
      </c>
      <c r="S112" s="250">
        <f t="shared" si="5"/>
        <v>0.1670790852</v>
      </c>
      <c r="T112" s="250">
        <f t="shared" si="6"/>
        <v>0.6492015362</v>
      </c>
      <c r="U112" s="250">
        <f t="shared" si="7"/>
        <v>10.94504968</v>
      </c>
      <c r="V112" s="368">
        <f t="shared" si="8"/>
        <v>22.94606685</v>
      </c>
      <c r="W112" s="250" t="str">
        <f t="shared" si="9"/>
        <v>False</v>
      </c>
      <c r="X112" s="269">
        <f t="shared" si="10"/>
        <v>0.381146186</v>
      </c>
    </row>
    <row r="113" ht="12.75" customHeight="1">
      <c r="A113" s="266"/>
      <c r="J113" s="250">
        <f t="shared" si="11"/>
        <v>68</v>
      </c>
      <c r="K113" s="250">
        <f t="shared" si="12"/>
        <v>3.435674729</v>
      </c>
      <c r="L113" s="250">
        <f t="shared" si="13"/>
        <v>110.2260227</v>
      </c>
      <c r="M113" s="250">
        <f t="shared" si="14"/>
        <v>103.7727796</v>
      </c>
      <c r="N113" s="250">
        <f t="shared" si="1"/>
        <v>13.68841538</v>
      </c>
      <c r="O113" s="250">
        <f t="shared" si="2"/>
        <v>12.85411004</v>
      </c>
      <c r="P113" s="250" t="str">
        <f t="shared" si="3"/>
        <v>True</v>
      </c>
      <c r="Q113" s="250">
        <f t="shared" si="4"/>
        <v>12.85411004</v>
      </c>
      <c r="R113" s="250">
        <f t="shared" si="15"/>
        <v>6.118764471</v>
      </c>
      <c r="S113" s="250">
        <f t="shared" si="5"/>
        <v>0.1690110032</v>
      </c>
      <c r="T113" s="250">
        <f t="shared" si="6"/>
        <v>0.656507505</v>
      </c>
      <c r="U113" s="250">
        <f t="shared" si="7"/>
        <v>11.19278212</v>
      </c>
      <c r="V113" s="368">
        <f t="shared" si="8"/>
        <v>23.12261856</v>
      </c>
      <c r="W113" s="250" t="str">
        <f t="shared" si="9"/>
        <v>False</v>
      </c>
      <c r="X113" s="269">
        <f t="shared" si="10"/>
        <v>0.3864342178</v>
      </c>
    </row>
    <row r="114" ht="12.75" customHeight="1">
      <c r="A114" s="266"/>
      <c r="J114" s="250">
        <f t="shared" si="11"/>
        <v>69</v>
      </c>
      <c r="K114" s="250">
        <f t="shared" si="12"/>
        <v>3.478361672</v>
      </c>
      <c r="L114" s="250">
        <f t="shared" si="13"/>
        <v>113.3699058</v>
      </c>
      <c r="M114" s="250">
        <f t="shared" si="14"/>
        <v>106.7762158</v>
      </c>
      <c r="N114" s="250">
        <f t="shared" si="1"/>
        <v>13.8284921</v>
      </c>
      <c r="O114" s="250">
        <f t="shared" si="2"/>
        <v>12.94687233</v>
      </c>
      <c r="P114" s="250" t="str">
        <f t="shared" si="3"/>
        <v>True</v>
      </c>
      <c r="Q114" s="250">
        <f t="shared" si="4"/>
        <v>12.94687233</v>
      </c>
      <c r="R114" s="250">
        <f t="shared" si="15"/>
        <v>6.255015746</v>
      </c>
      <c r="S114" s="250">
        <f t="shared" si="5"/>
        <v>0.170933791</v>
      </c>
      <c r="T114" s="250">
        <f t="shared" si="6"/>
        <v>0.6637767413</v>
      </c>
      <c r="U114" s="250">
        <f t="shared" si="7"/>
        <v>11.44202049</v>
      </c>
      <c r="V114" s="368">
        <f t="shared" si="8"/>
        <v>23.29766925</v>
      </c>
      <c r="W114" s="250" t="str">
        <f t="shared" si="9"/>
        <v>False</v>
      </c>
      <c r="X114" s="269">
        <f t="shared" si="10"/>
        <v>0.3917077887</v>
      </c>
    </row>
    <row r="115" ht="12.75" customHeight="1">
      <c r="A115" s="266"/>
      <c r="I115" s="371"/>
      <c r="J115" s="371">
        <f t="shared" si="11"/>
        <v>70</v>
      </c>
      <c r="K115" s="250">
        <f t="shared" si="12"/>
        <v>3.520882776</v>
      </c>
      <c r="L115" s="250">
        <f t="shared" si="13"/>
        <v>116.5521143</v>
      </c>
      <c r="M115" s="250">
        <f t="shared" si="14"/>
        <v>109.8171838</v>
      </c>
      <c r="N115" s="250">
        <f t="shared" si="1"/>
        <v>13.9677607</v>
      </c>
      <c r="O115" s="250">
        <f t="shared" si="2"/>
        <v>13.03817257</v>
      </c>
      <c r="P115" s="250" t="str">
        <f t="shared" si="3"/>
        <v>True</v>
      </c>
      <c r="Q115" s="250">
        <f t="shared" si="4"/>
        <v>13.03817257</v>
      </c>
      <c r="R115" s="250">
        <f t="shared" si="15"/>
        <v>6.392081854</v>
      </c>
      <c r="S115" s="250">
        <f t="shared" si="5"/>
        <v>0.1728476326</v>
      </c>
      <c r="T115" s="250">
        <f t="shared" si="6"/>
        <v>0.6710099976</v>
      </c>
      <c r="U115" s="250">
        <f t="shared" si="7"/>
        <v>11.69274938</v>
      </c>
      <c r="V115" s="368">
        <f t="shared" si="8"/>
        <v>23.47125493</v>
      </c>
      <c r="W115" s="250" t="str">
        <f t="shared" si="9"/>
        <v>False</v>
      </c>
      <c r="X115" s="269">
        <f t="shared" si="10"/>
        <v>0.3969671619</v>
      </c>
    </row>
    <row r="116" ht="12.75" customHeight="1">
      <c r="A116" s="266"/>
      <c r="J116" s="250">
        <f t="shared" si="11"/>
        <v>71</v>
      </c>
      <c r="K116" s="250">
        <f t="shared" si="12"/>
        <v>3.563241238</v>
      </c>
      <c r="L116" s="250">
        <f t="shared" si="13"/>
        <v>119.7725069</v>
      </c>
      <c r="M116" s="250">
        <f t="shared" si="14"/>
        <v>112.8955501</v>
      </c>
      <c r="N116" s="250">
        <f t="shared" si="1"/>
        <v>14.10623815</v>
      </c>
      <c r="O116" s="250">
        <f t="shared" si="2"/>
        <v>13.128056</v>
      </c>
      <c r="P116" s="250" t="str">
        <f t="shared" si="3"/>
        <v>True</v>
      </c>
      <c r="Q116" s="250">
        <f t="shared" si="4"/>
        <v>13.128056</v>
      </c>
      <c r="R116" s="250">
        <f t="shared" si="15"/>
        <v>6.529954599</v>
      </c>
      <c r="S116" s="250">
        <f t="shared" si="5"/>
        <v>0.1747527057</v>
      </c>
      <c r="T116" s="250">
        <f t="shared" si="6"/>
        <v>0.6782079994</v>
      </c>
      <c r="U116" s="250">
        <f t="shared" si="7"/>
        <v>11.94495383</v>
      </c>
      <c r="V116" s="368">
        <f t="shared" si="8"/>
        <v>23.64341025</v>
      </c>
      <c r="W116" s="250" t="str">
        <f t="shared" si="9"/>
        <v>False</v>
      </c>
      <c r="X116" s="269">
        <f t="shared" si="10"/>
        <v>0.4022125919</v>
      </c>
    </row>
    <row r="117" ht="12.75" customHeight="1">
      <c r="A117" s="270"/>
      <c r="B117" s="371"/>
      <c r="C117" s="371"/>
      <c r="D117" s="371"/>
      <c r="E117" s="371"/>
      <c r="F117" s="371"/>
      <c r="G117" s="371"/>
      <c r="H117" s="371"/>
      <c r="J117" s="250">
        <f t="shared" si="11"/>
        <v>72</v>
      </c>
      <c r="K117" s="250">
        <f t="shared" si="12"/>
        <v>3.605440143</v>
      </c>
      <c r="L117" s="250">
        <f t="shared" si="13"/>
        <v>123.0309448</v>
      </c>
      <c r="M117" s="250">
        <f t="shared" si="14"/>
        <v>116.0111835</v>
      </c>
      <c r="N117" s="250">
        <f t="shared" si="1"/>
        <v>14.24394083</v>
      </c>
      <c r="O117" s="250">
        <f t="shared" si="2"/>
        <v>13.2165658</v>
      </c>
      <c r="P117" s="250" t="str">
        <f t="shared" si="3"/>
        <v>True</v>
      </c>
      <c r="Q117" s="250">
        <f t="shared" si="4"/>
        <v>13.2165658</v>
      </c>
      <c r="R117" s="250">
        <f t="shared" si="15"/>
        <v>6.668625998</v>
      </c>
      <c r="S117" s="250">
        <f t="shared" si="5"/>
        <v>0.1766491818</v>
      </c>
      <c r="T117" s="250">
        <f t="shared" si="6"/>
        <v>0.6853714472</v>
      </c>
      <c r="U117" s="250">
        <f t="shared" si="7"/>
        <v>12.19861922</v>
      </c>
      <c r="V117" s="368">
        <f t="shared" si="8"/>
        <v>23.81416848</v>
      </c>
      <c r="W117" s="250" t="str">
        <f t="shared" si="9"/>
        <v>False</v>
      </c>
      <c r="X117" s="269">
        <f t="shared" si="10"/>
        <v>0.407444325</v>
      </c>
    </row>
    <row r="118" ht="12.75" customHeight="1">
      <c r="A118" s="266"/>
      <c r="J118" s="250">
        <f t="shared" si="11"/>
        <v>73</v>
      </c>
      <c r="K118" s="250">
        <f t="shared" si="12"/>
        <v>3.647482477</v>
      </c>
      <c r="L118" s="250">
        <f t="shared" si="13"/>
        <v>126.327292</v>
      </c>
      <c r="M118" s="250">
        <f t="shared" si="14"/>
        <v>119.1639554</v>
      </c>
      <c r="N118" s="250">
        <f t="shared" si="1"/>
        <v>14.38088455</v>
      </c>
      <c r="O118" s="250">
        <f t="shared" si="2"/>
        <v>13.30374319</v>
      </c>
      <c r="P118" s="250" t="str">
        <f t="shared" si="3"/>
        <v>True</v>
      </c>
      <c r="Q118" s="250">
        <f t="shared" si="4"/>
        <v>13.30374319</v>
      </c>
      <c r="R118" s="250">
        <f t="shared" si="15"/>
        <v>6.808088264</v>
      </c>
      <c r="S118" s="250">
        <f t="shared" si="5"/>
        <v>0.1785372266</v>
      </c>
      <c r="T118" s="250">
        <f t="shared" si="6"/>
        <v>0.6925010175</v>
      </c>
      <c r="U118" s="250">
        <f t="shared" si="7"/>
        <v>12.4537313</v>
      </c>
      <c r="V118" s="368">
        <f t="shared" si="8"/>
        <v>23.98356168</v>
      </c>
      <c r="W118" s="250" t="str">
        <f t="shared" si="9"/>
        <v>False</v>
      </c>
      <c r="X118" s="269">
        <f t="shared" si="10"/>
        <v>0.4126625994</v>
      </c>
    </row>
    <row r="119" ht="12.75" customHeight="1">
      <c r="A119" s="266"/>
      <c r="J119" s="250">
        <f t="shared" si="11"/>
        <v>74</v>
      </c>
      <c r="K119" s="250">
        <f t="shared" si="12"/>
        <v>3.689371123</v>
      </c>
      <c r="L119" s="250">
        <f t="shared" si="13"/>
        <v>129.6614148</v>
      </c>
      <c r="M119" s="250">
        <f t="shared" si="14"/>
        <v>122.3537394</v>
      </c>
      <c r="N119" s="250">
        <f t="shared" si="1"/>
        <v>14.51708454</v>
      </c>
      <c r="O119" s="250">
        <f t="shared" si="2"/>
        <v>13.3896276</v>
      </c>
      <c r="P119" s="250" t="str">
        <f t="shared" si="3"/>
        <v>True</v>
      </c>
      <c r="Q119" s="250">
        <f t="shared" si="4"/>
        <v>13.3896276</v>
      </c>
      <c r="R119" s="250">
        <f t="shared" si="15"/>
        <v>6.948333805</v>
      </c>
      <c r="S119" s="250">
        <f t="shared" si="5"/>
        <v>0.1804170003</v>
      </c>
      <c r="T119" s="250">
        <f t="shared" si="6"/>
        <v>0.6995973635</v>
      </c>
      <c r="U119" s="250">
        <f t="shared" si="7"/>
        <v>12.71027619</v>
      </c>
      <c r="V119" s="368">
        <f t="shared" si="8"/>
        <v>24.15162068</v>
      </c>
      <c r="W119" s="250" t="str">
        <f t="shared" si="9"/>
        <v>False</v>
      </c>
      <c r="X119" s="269">
        <f t="shared" si="10"/>
        <v>0.4178676459</v>
      </c>
    </row>
    <row r="120" ht="12.75" customHeight="1">
      <c r="A120" s="266"/>
      <c r="I120" s="371"/>
      <c r="J120" s="371">
        <f t="shared" si="11"/>
        <v>75</v>
      </c>
      <c r="K120" s="250">
        <f t="shared" si="12"/>
        <v>3.731108871</v>
      </c>
      <c r="L120" s="250">
        <f t="shared" si="13"/>
        <v>133.0331821</v>
      </c>
      <c r="M120" s="250">
        <f t="shared" si="14"/>
        <v>125.5804114</v>
      </c>
      <c r="N120" s="250">
        <f t="shared" si="1"/>
        <v>14.65255554</v>
      </c>
      <c r="O120" s="250">
        <f t="shared" si="2"/>
        <v>13.4742567</v>
      </c>
      <c r="P120" s="250" t="str">
        <f t="shared" si="3"/>
        <v>True</v>
      </c>
      <c r="Q120" s="250">
        <f t="shared" si="4"/>
        <v>13.4742567</v>
      </c>
      <c r="R120" s="250">
        <f t="shared" si="15"/>
        <v>7.089355212</v>
      </c>
      <c r="S120" s="250">
        <f t="shared" si="5"/>
        <v>0.1822886578</v>
      </c>
      <c r="T120" s="250">
        <f t="shared" si="6"/>
        <v>0.7066611172</v>
      </c>
      <c r="U120" s="250">
        <f t="shared" si="7"/>
        <v>12.96824035</v>
      </c>
      <c r="V120" s="368">
        <f t="shared" si="8"/>
        <v>24.3183752</v>
      </c>
      <c r="W120" s="250" t="str">
        <f t="shared" si="9"/>
        <v>False</v>
      </c>
      <c r="X120" s="269">
        <f t="shared" si="10"/>
        <v>0.4230596881</v>
      </c>
    </row>
    <row r="121" ht="12.75" customHeight="1">
      <c r="A121" s="266"/>
      <c r="J121" s="250">
        <f t="shared" si="11"/>
        <v>76</v>
      </c>
      <c r="K121" s="250">
        <f t="shared" si="12"/>
        <v>3.772698424</v>
      </c>
      <c r="L121" s="250">
        <f t="shared" si="13"/>
        <v>136.4424651</v>
      </c>
      <c r="M121" s="250">
        <f t="shared" si="14"/>
        <v>128.8438496</v>
      </c>
      <c r="N121" s="250">
        <f t="shared" si="1"/>
        <v>14.78731179</v>
      </c>
      <c r="O121" s="250">
        <f t="shared" si="2"/>
        <v>13.55766657</v>
      </c>
      <c r="P121" s="250" t="str">
        <f t="shared" si="3"/>
        <v>True</v>
      </c>
      <c r="Q121" s="250">
        <f t="shared" si="4"/>
        <v>13.55766657</v>
      </c>
      <c r="R121" s="250">
        <f t="shared" si="15"/>
        <v>7.231145253</v>
      </c>
      <c r="S121" s="250">
        <f t="shared" si="5"/>
        <v>0.1841523488</v>
      </c>
      <c r="T121" s="250">
        <f t="shared" si="6"/>
        <v>0.7136928892</v>
      </c>
      <c r="U121" s="250">
        <f t="shared" si="7"/>
        <v>13.22761053</v>
      </c>
      <c r="V121" s="368">
        <f t="shared" si="8"/>
        <v>24.48385388</v>
      </c>
      <c r="W121" s="250" t="str">
        <f t="shared" si="9"/>
        <v>False</v>
      </c>
      <c r="X121" s="269">
        <f t="shared" si="10"/>
        <v>0.4282389427</v>
      </c>
    </row>
    <row r="122" ht="12.75" customHeight="1">
      <c r="A122" s="270"/>
      <c r="B122" s="371"/>
      <c r="C122" s="371"/>
      <c r="D122" s="371"/>
      <c r="E122" s="371"/>
      <c r="F122" s="371"/>
      <c r="G122" s="371"/>
      <c r="H122" s="371"/>
      <c r="J122" s="250">
        <f t="shared" si="11"/>
        <v>77</v>
      </c>
      <c r="K122" s="250">
        <f t="shared" si="12"/>
        <v>3.814142395</v>
      </c>
      <c r="L122" s="250">
        <f t="shared" si="13"/>
        <v>139.8891372</v>
      </c>
      <c r="M122" s="250">
        <f t="shared" si="14"/>
        <v>132.1439341</v>
      </c>
      <c r="N122" s="250">
        <f t="shared" si="1"/>
        <v>14.92136704</v>
      </c>
      <c r="O122" s="250">
        <f t="shared" si="2"/>
        <v>13.63989174</v>
      </c>
      <c r="P122" s="250" t="str">
        <f t="shared" si="3"/>
        <v>True</v>
      </c>
      <c r="Q122" s="250">
        <f t="shared" si="4"/>
        <v>13.63989174</v>
      </c>
      <c r="R122" s="250">
        <f t="shared" si="15"/>
        <v>7.373696869</v>
      </c>
      <c r="S122" s="250">
        <f t="shared" si="5"/>
        <v>0.1860082183</v>
      </c>
      <c r="T122" s="250">
        <f t="shared" si="6"/>
        <v>0.7206932707</v>
      </c>
      <c r="U122" s="250">
        <f t="shared" si="7"/>
        <v>13.48837382</v>
      </c>
      <c r="V122" s="368">
        <f t="shared" si="8"/>
        <v>24.64808432</v>
      </c>
      <c r="W122" s="250" t="str">
        <f t="shared" si="9"/>
        <v>False</v>
      </c>
      <c r="X122" s="269">
        <f t="shared" si="10"/>
        <v>0.4334056198</v>
      </c>
    </row>
    <row r="123" ht="12.75" customHeight="1">
      <c r="A123" s="266"/>
      <c r="J123" s="250">
        <f t="shared" si="11"/>
        <v>78</v>
      </c>
      <c r="K123" s="250">
        <f t="shared" si="12"/>
        <v>3.855443318</v>
      </c>
      <c r="L123" s="250">
        <f t="shared" si="13"/>
        <v>143.3730743</v>
      </c>
      <c r="M123" s="250">
        <f t="shared" si="14"/>
        <v>135.4805472</v>
      </c>
      <c r="N123" s="250">
        <f t="shared" si="1"/>
        <v>15.0547346</v>
      </c>
      <c r="O123" s="250">
        <f t="shared" si="2"/>
        <v>13.7209653</v>
      </c>
      <c r="P123" s="250" t="str">
        <f t="shared" si="3"/>
        <v>True</v>
      </c>
      <c r="Q123" s="250">
        <f t="shared" si="4"/>
        <v>13.7209653</v>
      </c>
      <c r="R123" s="250">
        <f t="shared" si="15"/>
        <v>7.517003162</v>
      </c>
      <c r="S123" s="250">
        <f t="shared" si="5"/>
        <v>0.1878564067</v>
      </c>
      <c r="T123" s="250">
        <f t="shared" si="6"/>
        <v>0.727662834</v>
      </c>
      <c r="U123" s="250">
        <f t="shared" si="7"/>
        <v>13.75051761</v>
      </c>
      <c r="V123" s="368">
        <f t="shared" si="8"/>
        <v>24.81109317</v>
      </c>
      <c r="W123" s="250" t="str">
        <f t="shared" si="9"/>
        <v>False</v>
      </c>
      <c r="X123" s="269">
        <f t="shared" si="10"/>
        <v>0.4385599233</v>
      </c>
    </row>
    <row r="124" ht="12.75" customHeight="1">
      <c r="A124" s="266"/>
      <c r="J124" s="250">
        <f t="shared" si="11"/>
        <v>79</v>
      </c>
      <c r="K124" s="250">
        <f t="shared" si="12"/>
        <v>3.896603649</v>
      </c>
      <c r="L124" s="250">
        <f t="shared" si="13"/>
        <v>146.894154</v>
      </c>
      <c r="M124" s="250">
        <f t="shared" si="14"/>
        <v>138.8535732</v>
      </c>
      <c r="N124" s="250">
        <f t="shared" si="1"/>
        <v>15.18742735</v>
      </c>
      <c r="O124" s="250">
        <f t="shared" si="2"/>
        <v>13.80091899</v>
      </c>
      <c r="P124" s="250" t="str">
        <f t="shared" si="3"/>
        <v>True</v>
      </c>
      <c r="Q124" s="250">
        <f t="shared" si="4"/>
        <v>13.80091899</v>
      </c>
      <c r="R124" s="250">
        <f t="shared" si="15"/>
        <v>7.661057396</v>
      </c>
      <c r="S124" s="250">
        <f t="shared" si="5"/>
        <v>0.1896970501</v>
      </c>
      <c r="T124" s="250">
        <f t="shared" si="6"/>
        <v>0.7346021331</v>
      </c>
      <c r="U124" s="250">
        <f t="shared" si="7"/>
        <v>14.01402958</v>
      </c>
      <c r="V124" s="368">
        <f t="shared" si="8"/>
        <v>24.97290614</v>
      </c>
      <c r="W124" s="250" t="str">
        <f t="shared" si="9"/>
        <v>False</v>
      </c>
      <c r="X124" s="269">
        <f t="shared" si="10"/>
        <v>0.4437020509</v>
      </c>
    </row>
    <row r="125" ht="12.75" customHeight="1">
      <c r="A125" s="266"/>
      <c r="I125" s="371"/>
      <c r="J125" s="371">
        <f t="shared" si="11"/>
        <v>80</v>
      </c>
      <c r="K125" s="250">
        <f t="shared" si="12"/>
        <v>3.937625767</v>
      </c>
      <c r="L125" s="250">
        <f t="shared" si="13"/>
        <v>150.4522563</v>
      </c>
      <c r="M125" s="250">
        <f t="shared" si="14"/>
        <v>142.2628982</v>
      </c>
      <c r="N125" s="250">
        <f t="shared" si="1"/>
        <v>15.31945776</v>
      </c>
      <c r="O125" s="250">
        <f t="shared" si="2"/>
        <v>13.87978323</v>
      </c>
      <c r="P125" s="250" t="str">
        <f t="shared" si="3"/>
        <v>True</v>
      </c>
      <c r="Q125" s="250">
        <f t="shared" si="4"/>
        <v>13.87978323</v>
      </c>
      <c r="R125" s="250">
        <f t="shared" si="15"/>
        <v>7.805852984</v>
      </c>
      <c r="S125" s="250">
        <f t="shared" si="5"/>
        <v>0.1915302802</v>
      </c>
      <c r="T125" s="250">
        <f t="shared" si="6"/>
        <v>0.7415117048</v>
      </c>
      <c r="U125" s="250">
        <f t="shared" si="7"/>
        <v>14.27889767</v>
      </c>
      <c r="V125" s="368">
        <f t="shared" si="8"/>
        <v>25.13354808</v>
      </c>
      <c r="W125" s="250" t="str">
        <f t="shared" si="9"/>
        <v>False</v>
      </c>
      <c r="X125" s="269">
        <f t="shared" si="10"/>
        <v>0.4488321947</v>
      </c>
    </row>
    <row r="126" ht="12.75" customHeight="1">
      <c r="A126" s="266"/>
      <c r="J126" s="250">
        <f t="shared" si="11"/>
        <v>81</v>
      </c>
      <c r="K126" s="250">
        <f t="shared" si="12"/>
        <v>3.978511983</v>
      </c>
      <c r="L126" s="250">
        <f t="shared" si="13"/>
        <v>154.0472632</v>
      </c>
      <c r="M126" s="250">
        <f t="shared" si="14"/>
        <v>145.7084103</v>
      </c>
      <c r="N126" s="250">
        <f t="shared" si="1"/>
        <v>15.4508379</v>
      </c>
      <c r="O126" s="250">
        <f t="shared" si="2"/>
        <v>13.95758725</v>
      </c>
      <c r="P126" s="250" t="str">
        <f t="shared" si="3"/>
        <v>True</v>
      </c>
      <c r="Q126" s="250">
        <f t="shared" si="4"/>
        <v>13.95758725</v>
      </c>
      <c r="R126" s="250">
        <f t="shared" si="15"/>
        <v>7.951383488</v>
      </c>
      <c r="S126" s="250">
        <f t="shared" si="5"/>
        <v>0.1933562248</v>
      </c>
      <c r="T126" s="250">
        <f t="shared" si="6"/>
        <v>0.7483920696</v>
      </c>
      <c r="U126" s="250">
        <f t="shared" si="7"/>
        <v>14.54511011</v>
      </c>
      <c r="V126" s="368">
        <f t="shared" si="8"/>
        <v>25.29304298</v>
      </c>
      <c r="W126" s="250" t="str">
        <f t="shared" si="9"/>
        <v>False</v>
      </c>
      <c r="X126" s="269">
        <f t="shared" si="10"/>
        <v>0.4539505412</v>
      </c>
    </row>
    <row r="127" ht="12.75" customHeight="1">
      <c r="A127" s="270"/>
      <c r="B127" s="371"/>
      <c r="C127" s="371"/>
      <c r="D127" s="371"/>
      <c r="E127" s="371"/>
      <c r="F127" s="371"/>
      <c r="G127" s="371"/>
      <c r="H127" s="371"/>
      <c r="J127" s="250">
        <f t="shared" si="11"/>
        <v>82</v>
      </c>
      <c r="K127" s="250">
        <f t="shared" si="12"/>
        <v>4.019264535</v>
      </c>
      <c r="L127" s="250">
        <f t="shared" si="13"/>
        <v>157.6790583</v>
      </c>
      <c r="M127" s="250">
        <f t="shared" si="14"/>
        <v>149.1899994</v>
      </c>
      <c r="N127" s="250">
        <f t="shared" si="1"/>
        <v>15.58157947</v>
      </c>
      <c r="O127" s="250">
        <f t="shared" si="2"/>
        <v>14.0343591</v>
      </c>
      <c r="P127" s="250" t="str">
        <f t="shared" si="3"/>
        <v>True</v>
      </c>
      <c r="Q127" s="250">
        <f t="shared" si="4"/>
        <v>14.0343591</v>
      </c>
      <c r="R127" s="250">
        <f t="shared" si="15"/>
        <v>8.097642611</v>
      </c>
      <c r="S127" s="250">
        <f t="shared" si="5"/>
        <v>0.195175008</v>
      </c>
      <c r="T127" s="250">
        <f t="shared" si="6"/>
        <v>0.7552437321</v>
      </c>
      <c r="U127" s="250">
        <f t="shared" si="7"/>
        <v>14.81265538</v>
      </c>
      <c r="V127" s="368">
        <f t="shared" si="8"/>
        <v>25.45141404</v>
      </c>
      <c r="W127" s="250" t="str">
        <f t="shared" si="9"/>
        <v>False</v>
      </c>
      <c r="X127" s="269">
        <f t="shared" si="10"/>
        <v>0.4590572718</v>
      </c>
    </row>
    <row r="128" ht="12.75" customHeight="1">
      <c r="A128" s="266"/>
      <c r="J128" s="250">
        <f t="shared" si="11"/>
        <v>83</v>
      </c>
      <c r="K128" s="250">
        <f t="shared" si="12"/>
        <v>4.059885601</v>
      </c>
      <c r="L128" s="250">
        <f t="shared" si="13"/>
        <v>161.3475276</v>
      </c>
      <c r="M128" s="250">
        <f t="shared" si="14"/>
        <v>152.7075572</v>
      </c>
      <c r="N128" s="250">
        <f t="shared" si="1"/>
        <v>15.71169382</v>
      </c>
      <c r="O128" s="250">
        <f t="shared" si="2"/>
        <v>14.11012574</v>
      </c>
      <c r="P128" s="250" t="str">
        <f t="shared" si="3"/>
        <v>True</v>
      </c>
      <c r="Q128" s="250">
        <f t="shared" si="4"/>
        <v>14.11012574</v>
      </c>
      <c r="R128" s="250">
        <f t="shared" si="15"/>
        <v>8.244624194</v>
      </c>
      <c r="S128" s="250">
        <f t="shared" si="5"/>
        <v>0.1969867499</v>
      </c>
      <c r="T128" s="250">
        <f t="shared" si="6"/>
        <v>0.7620671818</v>
      </c>
      <c r="U128" s="250">
        <f t="shared" si="7"/>
        <v>15.08152221</v>
      </c>
      <c r="V128" s="368">
        <f t="shared" si="8"/>
        <v>25.60868369</v>
      </c>
      <c r="W128" s="250" t="str">
        <f t="shared" si="9"/>
        <v>False</v>
      </c>
      <c r="X128" s="269">
        <f t="shared" si="10"/>
        <v>0.4641525625</v>
      </c>
    </row>
    <row r="129" ht="12.75" customHeight="1">
      <c r="A129" s="266"/>
      <c r="J129" s="250">
        <f t="shared" si="11"/>
        <v>84</v>
      </c>
      <c r="K129" s="250">
        <f t="shared" si="12"/>
        <v>4.100377291</v>
      </c>
      <c r="L129" s="250">
        <f t="shared" si="13"/>
        <v>165.0525587</v>
      </c>
      <c r="M129" s="250">
        <f t="shared" si="14"/>
        <v>156.2609769</v>
      </c>
      <c r="N129" s="250">
        <f t="shared" si="1"/>
        <v>15.84119194</v>
      </c>
      <c r="O129" s="250">
        <f t="shared" si="2"/>
        <v>14.1849131</v>
      </c>
      <c r="P129" s="250" t="str">
        <f t="shared" si="3"/>
        <v>True</v>
      </c>
      <c r="Q129" s="250">
        <f t="shared" si="4"/>
        <v>14.1849131</v>
      </c>
      <c r="R129" s="250">
        <f t="shared" si="15"/>
        <v>8.392322209</v>
      </c>
      <c r="S129" s="250">
        <f t="shared" si="5"/>
        <v>0.1987915674</v>
      </c>
      <c r="T129" s="250">
        <f t="shared" si="6"/>
        <v>0.7688628937</v>
      </c>
      <c r="U129" s="250">
        <f t="shared" si="7"/>
        <v>15.35169958</v>
      </c>
      <c r="V129" s="368">
        <f t="shared" si="8"/>
        <v>25.76487363</v>
      </c>
      <c r="W129" s="250" t="str">
        <f t="shared" si="9"/>
        <v>False</v>
      </c>
      <c r="X129" s="269">
        <f t="shared" si="10"/>
        <v>0.4692365846</v>
      </c>
    </row>
    <row r="130" ht="12.75" customHeight="1">
      <c r="A130" s="266"/>
      <c r="I130" s="371"/>
      <c r="J130" s="371">
        <f t="shared" si="11"/>
        <v>85</v>
      </c>
      <c r="K130" s="250">
        <f t="shared" si="12"/>
        <v>4.140741658</v>
      </c>
      <c r="L130" s="250">
        <f t="shared" si="13"/>
        <v>168.7940408</v>
      </c>
      <c r="M130" s="250">
        <f t="shared" si="14"/>
        <v>159.8501537</v>
      </c>
      <c r="N130" s="250">
        <f t="shared" si="1"/>
        <v>15.9700845</v>
      </c>
      <c r="O130" s="250">
        <f t="shared" si="2"/>
        <v>14.25874609</v>
      </c>
      <c r="P130" s="250" t="str">
        <f t="shared" si="3"/>
        <v>True</v>
      </c>
      <c r="Q130" s="250">
        <f t="shared" si="4"/>
        <v>14.25874609</v>
      </c>
      <c r="R130" s="250">
        <f t="shared" si="15"/>
        <v>8.540730755</v>
      </c>
      <c r="S130" s="250">
        <f t="shared" si="5"/>
        <v>0.2005895739</v>
      </c>
      <c r="T130" s="250">
        <f t="shared" si="6"/>
        <v>0.7756313289</v>
      </c>
      <c r="U130" s="250">
        <f t="shared" si="7"/>
        <v>15.6231767</v>
      </c>
      <c r="V130" s="368">
        <f t="shared" si="8"/>
        <v>25.92000487</v>
      </c>
      <c r="W130" s="250" t="str">
        <f t="shared" si="9"/>
        <v>False</v>
      </c>
      <c r="X130" s="269">
        <f t="shared" si="10"/>
        <v>0.4743095048</v>
      </c>
    </row>
    <row r="131" ht="12.75" customHeight="1">
      <c r="A131" s="266"/>
      <c r="J131" s="250">
        <f t="shared" si="11"/>
        <v>86</v>
      </c>
      <c r="K131" s="250">
        <f t="shared" si="12"/>
        <v>4.180980695</v>
      </c>
      <c r="L131" s="250">
        <f t="shared" si="13"/>
        <v>172.5718652</v>
      </c>
      <c r="M131" s="250">
        <f t="shared" si="14"/>
        <v>163.4749842</v>
      </c>
      <c r="N131" s="250">
        <f t="shared" si="1"/>
        <v>16.09838185</v>
      </c>
      <c r="O131" s="250">
        <f t="shared" si="2"/>
        <v>14.33164871</v>
      </c>
      <c r="P131" s="250" t="str">
        <f t="shared" si="3"/>
        <v>True</v>
      </c>
      <c r="Q131" s="250">
        <f t="shared" si="4"/>
        <v>14.33164871</v>
      </c>
      <c r="R131" s="250">
        <f t="shared" si="15"/>
        <v>8.689844056</v>
      </c>
      <c r="S131" s="250">
        <f t="shared" si="5"/>
        <v>0.2023808794</v>
      </c>
      <c r="T131" s="250">
        <f t="shared" si="6"/>
        <v>0.7823729354</v>
      </c>
      <c r="U131" s="250">
        <f t="shared" si="7"/>
        <v>15.89594299</v>
      </c>
      <c r="V131" s="368">
        <f t="shared" si="8"/>
        <v>26.07409776</v>
      </c>
      <c r="W131" s="250" t="str">
        <f t="shared" si="9"/>
        <v>False</v>
      </c>
      <c r="X131" s="269">
        <f t="shared" si="10"/>
        <v>0.4793714853</v>
      </c>
    </row>
    <row r="132" ht="12.75" customHeight="1">
      <c r="A132" s="270"/>
      <c r="B132" s="371"/>
      <c r="C132" s="371"/>
      <c r="D132" s="371"/>
      <c r="E132" s="371"/>
      <c r="F132" s="371"/>
      <c r="G132" s="371"/>
      <c r="H132" s="371"/>
      <c r="J132" s="250">
        <f t="shared" si="11"/>
        <v>87</v>
      </c>
      <c r="K132" s="250">
        <f t="shared" si="12"/>
        <v>4.221096343</v>
      </c>
      <c r="L132" s="250">
        <f t="shared" si="13"/>
        <v>176.3859246</v>
      </c>
      <c r="M132" s="250">
        <f t="shared" si="14"/>
        <v>167.1353665</v>
      </c>
      <c r="N132" s="250">
        <f t="shared" si="1"/>
        <v>16.22609405</v>
      </c>
      <c r="O132" s="250">
        <f t="shared" si="2"/>
        <v>14.40364407</v>
      </c>
      <c r="P132" s="250" t="str">
        <f t="shared" si="3"/>
        <v>True</v>
      </c>
      <c r="Q132" s="250">
        <f t="shared" si="4"/>
        <v>14.40364407</v>
      </c>
      <c r="R132" s="250">
        <f t="shared" si="15"/>
        <v>8.839656455</v>
      </c>
      <c r="S132" s="250">
        <f t="shared" si="5"/>
        <v>0.204165591</v>
      </c>
      <c r="T132" s="250">
        <f t="shared" si="6"/>
        <v>0.7890881482</v>
      </c>
      <c r="U132" s="250">
        <f t="shared" si="7"/>
        <v>16.16998811</v>
      </c>
      <c r="V132" s="368">
        <f t="shared" si="8"/>
        <v>26.22717199</v>
      </c>
      <c r="W132" s="250" t="str">
        <f t="shared" si="9"/>
        <v>False</v>
      </c>
      <c r="X132" s="269">
        <f t="shared" si="10"/>
        <v>0.4844226837</v>
      </c>
    </row>
    <row r="133" ht="12.75" customHeight="1">
      <c r="A133" s="266"/>
      <c r="J133" s="250">
        <f t="shared" si="11"/>
        <v>88</v>
      </c>
      <c r="K133" s="250">
        <f t="shared" si="12"/>
        <v>4.261090485</v>
      </c>
      <c r="L133" s="250">
        <f t="shared" si="13"/>
        <v>180.2361134</v>
      </c>
      <c r="M133" s="250">
        <f t="shared" si="14"/>
        <v>170.8312004</v>
      </c>
      <c r="N133" s="250">
        <f t="shared" si="1"/>
        <v>16.35323086</v>
      </c>
      <c r="O133" s="250">
        <f t="shared" si="2"/>
        <v>14.47475441</v>
      </c>
      <c r="P133" s="250" t="str">
        <f t="shared" si="3"/>
        <v>True</v>
      </c>
      <c r="Q133" s="250">
        <f t="shared" si="4"/>
        <v>14.47475441</v>
      </c>
      <c r="R133" s="250">
        <f t="shared" si="15"/>
        <v>8.990162409</v>
      </c>
      <c r="S133" s="250">
        <f t="shared" si="5"/>
        <v>0.2059438127</v>
      </c>
      <c r="T133" s="250">
        <f t="shared" si="6"/>
        <v>0.7957773903</v>
      </c>
      <c r="U133" s="250">
        <f t="shared" si="7"/>
        <v>16.44530192</v>
      </c>
      <c r="V133" s="368">
        <f t="shared" si="8"/>
        <v>26.37924667</v>
      </c>
      <c r="W133" s="250" t="str">
        <f t="shared" si="9"/>
        <v>False</v>
      </c>
      <c r="X133" s="269">
        <f t="shared" si="10"/>
        <v>0.4894632537</v>
      </c>
    </row>
    <row r="134" ht="12.75" customHeight="1">
      <c r="A134" s="266"/>
      <c r="J134" s="250">
        <f t="shared" si="11"/>
        <v>89</v>
      </c>
      <c r="K134" s="250">
        <f t="shared" si="12"/>
        <v>4.300964957</v>
      </c>
      <c r="L134" s="250">
        <f t="shared" si="13"/>
        <v>184.1223278</v>
      </c>
      <c r="M134" s="250">
        <f t="shared" si="14"/>
        <v>174.5623873</v>
      </c>
      <c r="N134" s="250">
        <f t="shared" si="1"/>
        <v>16.47980176</v>
      </c>
      <c r="O134" s="250">
        <f t="shared" si="2"/>
        <v>14.54500118</v>
      </c>
      <c r="P134" s="250" t="str">
        <f t="shared" si="3"/>
        <v>True</v>
      </c>
      <c r="Q134" s="250">
        <f t="shared" si="4"/>
        <v>14.54500118</v>
      </c>
      <c r="R134" s="250">
        <f t="shared" si="15"/>
        <v>9.141356487</v>
      </c>
      <c r="S134" s="250">
        <f t="shared" si="5"/>
        <v>0.2077156459</v>
      </c>
      <c r="T134" s="250">
        <f t="shared" si="6"/>
        <v>0.8024410727</v>
      </c>
      <c r="U134" s="250">
        <f t="shared" si="7"/>
        <v>16.72187448</v>
      </c>
      <c r="V134" s="368">
        <f t="shared" si="8"/>
        <v>26.5303403</v>
      </c>
      <c r="W134" s="250" t="str">
        <f t="shared" si="9"/>
        <v>False</v>
      </c>
      <c r="X134" s="269">
        <f t="shared" si="10"/>
        <v>0.4944933451</v>
      </c>
    </row>
    <row r="135" ht="12.75" customHeight="1">
      <c r="A135" s="266"/>
      <c r="I135" s="371"/>
      <c r="J135" s="371">
        <f t="shared" si="11"/>
        <v>90</v>
      </c>
      <c r="K135" s="250">
        <f t="shared" si="12"/>
        <v>4.340721543</v>
      </c>
      <c r="L135" s="250">
        <f t="shared" si="13"/>
        <v>188.0444653</v>
      </c>
      <c r="M135" s="250">
        <f t="shared" si="14"/>
        <v>178.3288297</v>
      </c>
      <c r="N135" s="250">
        <f t="shared" si="1"/>
        <v>16.60581597</v>
      </c>
      <c r="O135" s="250">
        <f t="shared" si="2"/>
        <v>14.61440506</v>
      </c>
      <c r="P135" s="250" t="str">
        <f t="shared" si="3"/>
        <v>True</v>
      </c>
      <c r="Q135" s="250">
        <f t="shared" si="4"/>
        <v>14.61440506</v>
      </c>
      <c r="R135" s="250">
        <f t="shared" si="15"/>
        <v>9.293233368</v>
      </c>
      <c r="S135" s="250">
        <f t="shared" si="5"/>
        <v>0.2094811888</v>
      </c>
      <c r="T135" s="250">
        <f t="shared" si="6"/>
        <v>0.8090795954</v>
      </c>
      <c r="U135" s="250">
        <f t="shared" si="7"/>
        <v>16.99969606</v>
      </c>
      <c r="V135" s="368">
        <f t="shared" si="8"/>
        <v>26.68047084</v>
      </c>
      <c r="W135" s="250" t="str">
        <f t="shared" si="9"/>
        <v>False</v>
      </c>
      <c r="X135" s="269">
        <f t="shared" si="10"/>
        <v>0.4995131035</v>
      </c>
    </row>
    <row r="136" ht="12.75" customHeight="1">
      <c r="A136" s="266"/>
      <c r="J136" s="250">
        <f t="shared" si="11"/>
        <v>91</v>
      </c>
      <c r="K136" s="250">
        <f t="shared" si="12"/>
        <v>4.380361982</v>
      </c>
      <c r="L136" s="250">
        <f t="shared" si="13"/>
        <v>192.002425</v>
      </c>
      <c r="M136" s="250">
        <f t="shared" si="14"/>
        <v>182.1304318</v>
      </c>
      <c r="N136" s="250">
        <f t="shared" si="1"/>
        <v>16.73128246</v>
      </c>
      <c r="O136" s="250">
        <f t="shared" si="2"/>
        <v>14.68298598</v>
      </c>
      <c r="P136" s="250" t="str">
        <f t="shared" si="3"/>
        <v>True</v>
      </c>
      <c r="Q136" s="250">
        <f t="shared" si="4"/>
        <v>14.68298598</v>
      </c>
      <c r="R136" s="250">
        <f t="shared" si="15"/>
        <v>9.445787832</v>
      </c>
      <c r="S136" s="250">
        <f t="shared" si="5"/>
        <v>0.2112405373</v>
      </c>
      <c r="T136" s="250">
        <f t="shared" si="6"/>
        <v>0.8156933472</v>
      </c>
      <c r="U136" s="250">
        <f t="shared" si="7"/>
        <v>17.27875712</v>
      </c>
      <c r="V136" s="368">
        <f t="shared" si="8"/>
        <v>26.82965571</v>
      </c>
      <c r="W136" s="250" t="str">
        <f t="shared" si="9"/>
        <v>False</v>
      </c>
      <c r="X136" s="269">
        <f t="shared" si="10"/>
        <v>0.5045226712</v>
      </c>
    </row>
    <row r="137" ht="12.75" customHeight="1">
      <c r="A137" s="270"/>
      <c r="B137" s="371"/>
      <c r="C137" s="371"/>
      <c r="D137" s="371"/>
      <c r="E137" s="371"/>
      <c r="F137" s="371"/>
      <c r="G137" s="371"/>
      <c r="H137" s="371"/>
      <c r="J137" s="250">
        <f t="shared" si="11"/>
        <v>92</v>
      </c>
      <c r="K137" s="250">
        <f t="shared" si="12"/>
        <v>4.419887966</v>
      </c>
      <c r="L137" s="250">
        <f t="shared" si="13"/>
        <v>195.9961076</v>
      </c>
      <c r="M137" s="250">
        <f t="shared" si="14"/>
        <v>185.967099</v>
      </c>
      <c r="N137" s="250">
        <f t="shared" si="1"/>
        <v>16.85620993</v>
      </c>
      <c r="O137" s="250">
        <f t="shared" si="2"/>
        <v>14.75076319</v>
      </c>
      <c r="P137" s="250" t="str">
        <f t="shared" si="3"/>
        <v>True</v>
      </c>
      <c r="Q137" s="250">
        <f t="shared" si="4"/>
        <v>14.75076319</v>
      </c>
      <c r="R137" s="250">
        <f t="shared" si="15"/>
        <v>9.599014764</v>
      </c>
      <c r="S137" s="250">
        <f t="shared" si="5"/>
        <v>0.2129937846</v>
      </c>
      <c r="T137" s="250">
        <f t="shared" si="6"/>
        <v>0.8222827069</v>
      </c>
      <c r="U137" s="250">
        <f t="shared" si="7"/>
        <v>17.55904829</v>
      </c>
      <c r="V137" s="368">
        <f t="shared" si="8"/>
        <v>26.97791181</v>
      </c>
      <c r="W137" s="250" t="str">
        <f t="shared" si="9"/>
        <v>False</v>
      </c>
      <c r="X137" s="269">
        <f t="shared" si="10"/>
        <v>0.5095221866</v>
      </c>
    </row>
    <row r="138" ht="12.75" customHeight="1">
      <c r="A138" s="266"/>
      <c r="J138" s="250">
        <f t="shared" si="11"/>
        <v>93</v>
      </c>
      <c r="K138" s="250">
        <f t="shared" si="12"/>
        <v>4.459301142</v>
      </c>
      <c r="L138" s="250">
        <f t="shared" si="13"/>
        <v>200.0254149</v>
      </c>
      <c r="M138" s="250">
        <f t="shared" si="14"/>
        <v>189.8387383</v>
      </c>
      <c r="N138" s="250">
        <f t="shared" si="1"/>
        <v>16.98060686</v>
      </c>
      <c r="O138" s="250">
        <f t="shared" si="2"/>
        <v>14.81775527</v>
      </c>
      <c r="P138" s="250" t="str">
        <f t="shared" si="3"/>
        <v>True</v>
      </c>
      <c r="Q138" s="250">
        <f t="shared" si="4"/>
        <v>14.81775527</v>
      </c>
      <c r="R138" s="250">
        <f t="shared" si="15"/>
        <v>9.752909144</v>
      </c>
      <c r="S138" s="250">
        <f t="shared" si="5"/>
        <v>0.2147410216</v>
      </c>
      <c r="T138" s="250">
        <f t="shared" si="6"/>
        <v>0.8288480427</v>
      </c>
      <c r="U138" s="250">
        <f t="shared" si="7"/>
        <v>17.8405604</v>
      </c>
      <c r="V138" s="368">
        <f t="shared" si="8"/>
        <v>27.12525555</v>
      </c>
      <c r="W138" s="250" t="str">
        <f t="shared" si="9"/>
        <v>False</v>
      </c>
      <c r="X138" s="269">
        <f t="shared" si="10"/>
        <v>0.5145117848</v>
      </c>
    </row>
    <row r="139" ht="12.75" customHeight="1">
      <c r="A139" s="266"/>
      <c r="J139" s="250">
        <f t="shared" si="11"/>
        <v>94</v>
      </c>
      <c r="K139" s="250">
        <f t="shared" si="12"/>
        <v>4.498603118</v>
      </c>
      <c r="L139" s="250">
        <f t="shared" si="13"/>
        <v>204.0902505</v>
      </c>
      <c r="M139" s="250">
        <f t="shared" si="14"/>
        <v>193.7452577</v>
      </c>
      <c r="N139" s="250">
        <f t="shared" si="1"/>
        <v>17.10448151</v>
      </c>
      <c r="O139" s="250">
        <f t="shared" si="2"/>
        <v>14.88398016</v>
      </c>
      <c r="P139" s="250" t="str">
        <f t="shared" si="3"/>
        <v>True</v>
      </c>
      <c r="Q139" s="250">
        <f t="shared" si="4"/>
        <v>14.88398016</v>
      </c>
      <c r="R139" s="250">
        <f t="shared" si="15"/>
        <v>9.90746605</v>
      </c>
      <c r="S139" s="250">
        <f t="shared" si="5"/>
        <v>0.2164823365</v>
      </c>
      <c r="T139" s="250">
        <f t="shared" si="6"/>
        <v>0.8353897137</v>
      </c>
      <c r="U139" s="250">
        <f t="shared" si="7"/>
        <v>18.12328443</v>
      </c>
      <c r="V139" s="368">
        <f t="shared" si="8"/>
        <v>27.27170287</v>
      </c>
      <c r="W139" s="250" t="str">
        <f t="shared" si="9"/>
        <v>False</v>
      </c>
      <c r="X139" s="269">
        <f t="shared" si="10"/>
        <v>0.5194915976</v>
      </c>
    </row>
    <row r="140" ht="12.75" customHeight="1">
      <c r="A140" s="266"/>
      <c r="I140" s="371"/>
      <c r="J140" s="371">
        <f t="shared" si="11"/>
        <v>95</v>
      </c>
      <c r="K140" s="250">
        <f t="shared" si="12"/>
        <v>4.537795458</v>
      </c>
      <c r="L140" s="250">
        <f t="shared" si="13"/>
        <v>208.1905192</v>
      </c>
      <c r="M140" s="250">
        <f t="shared" si="14"/>
        <v>197.6865666</v>
      </c>
      <c r="N140" s="250">
        <f t="shared" si="1"/>
        <v>17.2278419</v>
      </c>
      <c r="O140" s="250">
        <f t="shared" si="2"/>
        <v>14.9494552</v>
      </c>
      <c r="P140" s="250" t="str">
        <f t="shared" si="3"/>
        <v>True</v>
      </c>
      <c r="Q140" s="250">
        <f t="shared" si="4"/>
        <v>14.9494552</v>
      </c>
      <c r="R140" s="250">
        <f t="shared" si="15"/>
        <v>10.06268065</v>
      </c>
      <c r="S140" s="250">
        <f t="shared" si="5"/>
        <v>0.2182178157</v>
      </c>
      <c r="T140" s="250">
        <f t="shared" si="6"/>
        <v>0.8419080694</v>
      </c>
      <c r="U140" s="250">
        <f t="shared" si="7"/>
        <v>18.40721156</v>
      </c>
      <c r="V140" s="368">
        <f t="shared" si="8"/>
        <v>27.41726926</v>
      </c>
      <c r="W140" s="250" t="str">
        <f t="shared" si="9"/>
        <v>False</v>
      </c>
      <c r="X140" s="269">
        <f t="shared" si="10"/>
        <v>0.5244617536</v>
      </c>
    </row>
    <row r="141" ht="12.75" customHeight="1">
      <c r="A141" s="266"/>
      <c r="J141" s="250">
        <f t="shared" si="11"/>
        <v>96</v>
      </c>
      <c r="K141" s="250">
        <f t="shared" si="12"/>
        <v>4.57687969</v>
      </c>
      <c r="L141" s="250">
        <f t="shared" si="13"/>
        <v>212.3261269</v>
      </c>
      <c r="M141" s="250">
        <f t="shared" si="14"/>
        <v>201.6625757</v>
      </c>
      <c r="N141" s="250">
        <f t="shared" si="1"/>
        <v>17.35069587</v>
      </c>
      <c r="O141" s="250">
        <f t="shared" si="2"/>
        <v>15.01419714</v>
      </c>
      <c r="P141" s="250" t="str">
        <f t="shared" si="3"/>
        <v>True</v>
      </c>
      <c r="Q141" s="250">
        <f t="shared" si="4"/>
        <v>15.01419714</v>
      </c>
      <c r="R141" s="250">
        <f t="shared" si="15"/>
        <v>10.2185482</v>
      </c>
      <c r="S141" s="250">
        <f t="shared" si="5"/>
        <v>0.219947543</v>
      </c>
      <c r="T141" s="250">
        <f t="shared" si="6"/>
        <v>0.8484034503</v>
      </c>
      <c r="U141" s="250">
        <f t="shared" si="7"/>
        <v>18.6923331</v>
      </c>
      <c r="V141" s="368">
        <f t="shared" si="8"/>
        <v>27.56196976</v>
      </c>
      <c r="W141" s="250" t="str">
        <f t="shared" si="9"/>
        <v>False</v>
      </c>
      <c r="X141" s="269">
        <f t="shared" si="10"/>
        <v>0.5294223783</v>
      </c>
    </row>
    <row r="142" ht="12.75" customHeight="1">
      <c r="A142" s="270"/>
      <c r="B142" s="371"/>
      <c r="C142" s="371"/>
      <c r="D142" s="371"/>
      <c r="E142" s="371"/>
      <c r="F142" s="371"/>
      <c r="G142" s="371"/>
      <c r="H142" s="371"/>
      <c r="J142" s="250">
        <f t="shared" si="11"/>
        <v>97</v>
      </c>
      <c r="K142" s="250">
        <f t="shared" si="12"/>
        <v>4.615857301</v>
      </c>
      <c r="L142" s="250">
        <f t="shared" si="13"/>
        <v>216.4969812</v>
      </c>
      <c r="M142" s="250">
        <f t="shared" si="14"/>
        <v>205.6731968</v>
      </c>
      <c r="N142" s="250">
        <f t="shared" si="1"/>
        <v>17.47305101</v>
      </c>
      <c r="O142" s="250">
        <f t="shared" si="2"/>
        <v>15.07822218</v>
      </c>
      <c r="P142" s="250" t="str">
        <f t="shared" si="3"/>
        <v>True</v>
      </c>
      <c r="Q142" s="250">
        <f t="shared" si="4"/>
        <v>15.07822218</v>
      </c>
      <c r="R142" s="250">
        <f t="shared" si="15"/>
        <v>10.37506406</v>
      </c>
      <c r="S142" s="250">
        <f t="shared" si="5"/>
        <v>0.2216716003</v>
      </c>
      <c r="T142" s="250">
        <f t="shared" si="6"/>
        <v>0.8548761883</v>
      </c>
      <c r="U142" s="250">
        <f t="shared" si="7"/>
        <v>18.97864055</v>
      </c>
      <c r="V142" s="368">
        <f t="shared" si="8"/>
        <v>27.70581901</v>
      </c>
      <c r="W142" s="250" t="str">
        <f t="shared" si="9"/>
        <v>False</v>
      </c>
      <c r="X142" s="269">
        <f t="shared" si="10"/>
        <v>0.5343735941</v>
      </c>
    </row>
    <row r="143" ht="12.75" customHeight="1">
      <c r="A143" s="266"/>
      <c r="J143" s="250">
        <f t="shared" si="11"/>
        <v>98</v>
      </c>
      <c r="K143" s="250">
        <f t="shared" si="12"/>
        <v>4.654729744</v>
      </c>
      <c r="L143" s="250">
        <f t="shared" si="13"/>
        <v>220.7029906</v>
      </c>
      <c r="M143" s="250">
        <f t="shared" si="14"/>
        <v>209.718343</v>
      </c>
      <c r="N143" s="250">
        <f t="shared" si="1"/>
        <v>17.59491476</v>
      </c>
      <c r="O143" s="250">
        <f t="shared" si="2"/>
        <v>15.141546</v>
      </c>
      <c r="P143" s="250" t="str">
        <f t="shared" si="3"/>
        <v>True</v>
      </c>
      <c r="Q143" s="250">
        <f t="shared" si="4"/>
        <v>15.141546</v>
      </c>
      <c r="R143" s="250">
        <f t="shared" si="15"/>
        <v>10.53222364</v>
      </c>
      <c r="S143" s="250">
        <f t="shared" si="5"/>
        <v>0.2233900675</v>
      </c>
      <c r="T143" s="250">
        <f t="shared" si="6"/>
        <v>0.8613266071</v>
      </c>
      <c r="U143" s="250">
        <f t="shared" si="7"/>
        <v>19.26612554</v>
      </c>
      <c r="V143" s="368">
        <f t="shared" si="8"/>
        <v>27.84883122</v>
      </c>
      <c r="W143" s="250" t="str">
        <f t="shared" si="9"/>
        <v>False</v>
      </c>
      <c r="X143" s="269">
        <f t="shared" si="10"/>
        <v>0.5393155207</v>
      </c>
    </row>
    <row r="144" ht="12.75" customHeight="1">
      <c r="A144" s="266"/>
      <c r="J144" s="250">
        <f t="shared" si="11"/>
        <v>99</v>
      </c>
      <c r="K144" s="250">
        <f t="shared" si="12"/>
        <v>4.693498436</v>
      </c>
      <c r="L144" s="250">
        <f t="shared" si="13"/>
        <v>224.9440651</v>
      </c>
      <c r="M144" s="250">
        <f t="shared" si="14"/>
        <v>213.7979285</v>
      </c>
      <c r="N144" s="250">
        <f t="shared" si="1"/>
        <v>17.71629435</v>
      </c>
      <c r="O144" s="250">
        <f t="shared" si="2"/>
        <v>15.20418374</v>
      </c>
      <c r="P144" s="250" t="str">
        <f t="shared" si="3"/>
        <v>True</v>
      </c>
      <c r="Q144" s="250">
        <f t="shared" si="4"/>
        <v>15.20418374</v>
      </c>
      <c r="R144" s="250">
        <f t="shared" si="15"/>
        <v>10.69002246</v>
      </c>
      <c r="S144" s="250">
        <f t="shared" si="5"/>
        <v>0.2251030223</v>
      </c>
      <c r="T144" s="250">
        <f t="shared" si="6"/>
        <v>0.8677550222</v>
      </c>
      <c r="U144" s="250">
        <f t="shared" si="7"/>
        <v>19.55477986</v>
      </c>
      <c r="V144" s="368">
        <f t="shared" si="8"/>
        <v>27.99102023</v>
      </c>
      <c r="W144" s="250" t="str">
        <f t="shared" si="9"/>
        <v>False</v>
      </c>
      <c r="X144" s="269">
        <f t="shared" si="10"/>
        <v>0.544248275</v>
      </c>
    </row>
    <row r="145" ht="12.75" customHeight="1">
      <c r="A145" s="266"/>
      <c r="J145" s="250">
        <f t="shared" si="11"/>
        <v>100</v>
      </c>
      <c r="K145" s="250">
        <f>species19!$C$29*(R144^species19!$C$30)*U144</f>
        <v>-8.950222744</v>
      </c>
      <c r="L145" s="250">
        <f t="shared" si="13"/>
        <v>215.5377282</v>
      </c>
      <c r="M145" s="250" t="str">
        <f>M144+(species19!$C$3*(K145^species19!$C$4))</f>
        <v>#NUM!</v>
      </c>
      <c r="N145" s="250" t="str">
        <f>(species19!$C$19*(S145^species19!$C$20))-species19!$C$21</f>
        <v>#NUM!</v>
      </c>
      <c r="O145" s="250" t="str">
        <f>species19!$C$25+(species19!$C$26*(LN(S145)))</f>
        <v>#NUM!</v>
      </c>
      <c r="P145" s="250" t="str">
        <f t="shared" si="3"/>
        <v>True</v>
      </c>
      <c r="Q145" s="250" t="str">
        <f t="shared" si="4"/>
        <v>#NUM!</v>
      </c>
      <c r="R145" s="250" t="str">
        <f>IF(P145="False",species19!$C$7*(M145^species19!$C$8),species19!$C$11*(M145^species19!$C$12))</f>
        <v>#NUM!</v>
      </c>
      <c r="S145" s="250" t="str">
        <f>species19!$C$15*(M145^species19!$C$16)</f>
        <v>#NUM!</v>
      </c>
      <c r="T145" s="250" t="str">
        <f>(((R145/species19!$C$41)/species19!$C$44)^0.5)*0.7071067812</f>
        <v>#NUM!</v>
      </c>
      <c r="U145" s="250" t="str">
        <f>(((R145/species19!$C$41)/species19!$C$44)/2)</f>
        <v>#NUM!</v>
      </c>
      <c r="V145" s="368" t="str">
        <f>0.79*(((species19!$C$43*1000000000)/(9.81*species19!$C$42))^0.33)*(S145^0.6667)</f>
        <v>#NUM!</v>
      </c>
      <c r="W145" s="250" t="str">
        <f t="shared" si="9"/>
        <v>#NUM!</v>
      </c>
      <c r="X145" s="269" t="str">
        <f t="shared" si="10"/>
        <v>#NUM!</v>
      </c>
    </row>
    <row r="146" ht="12.75" customHeight="1">
      <c r="A146" s="266"/>
      <c r="J146" s="250">
        <f t="shared" si="11"/>
        <v>101</v>
      </c>
      <c r="K146" s="250" t="str">
        <f>species19!$C$29*(R145^species19!$C$30)*U145</f>
        <v>#NUM!</v>
      </c>
      <c r="L146" s="250" t="str">
        <f t="shared" si="13"/>
        <v>#NUM!</v>
      </c>
      <c r="M146" s="250" t="str">
        <f>M145+(species19!$C$3*(K146^species19!$C$4))</f>
        <v>#NUM!</v>
      </c>
      <c r="N146" s="250" t="str">
        <f>(species19!$C$19*(S146^species19!$C$20))-species19!$C$21</f>
        <v>#NUM!</v>
      </c>
      <c r="O146" s="250" t="str">
        <f>species19!$C$25+(species19!$C$26*(LN(S146)))</f>
        <v>#NUM!</v>
      </c>
      <c r="P146" s="250" t="str">
        <f t="shared" si="3"/>
        <v>True</v>
      </c>
      <c r="Q146" s="250" t="str">
        <f t="shared" si="4"/>
        <v>#NUM!</v>
      </c>
      <c r="R146" s="250" t="str">
        <f>IF(P146="False",species19!$C$7*(M146^species19!$C$8),species19!$C$11*(M146^species19!$C$12))</f>
        <v>#NUM!</v>
      </c>
      <c r="S146" s="250" t="str">
        <f>species19!$C$15*(M146^species19!$C$16)</f>
        <v>#NUM!</v>
      </c>
      <c r="T146" s="250" t="str">
        <f>(((R146/species19!$C$41)/species19!$C$44)^0.5)*0.7071067812</f>
        <v>#NUM!</v>
      </c>
      <c r="U146" s="250" t="str">
        <f>(((R146/species19!$C$41)/species19!$C$44)/2)</f>
        <v>#NUM!</v>
      </c>
      <c r="V146" s="368" t="str">
        <f>0.79*(((species19!$C$43*1000000000)/(9.81*species19!$C$42))^0.33)*(S146^0.6667)</f>
        <v>#NUM!</v>
      </c>
      <c r="W146" s="250" t="str">
        <f t="shared" si="9"/>
        <v>#NUM!</v>
      </c>
      <c r="X146" s="269" t="str">
        <f t="shared" si="10"/>
        <v>#NUM!</v>
      </c>
    </row>
    <row r="147" ht="12.75" customHeight="1">
      <c r="A147" s="270"/>
      <c r="B147" s="371"/>
      <c r="C147" s="371"/>
      <c r="D147" s="371"/>
      <c r="E147" s="371"/>
      <c r="F147" s="371"/>
      <c r="G147" s="371"/>
      <c r="H147" s="371"/>
      <c r="X147" s="269"/>
    </row>
    <row r="148" ht="12.75" customHeight="1">
      <c r="A148" s="266"/>
      <c r="X148" s="269"/>
    </row>
    <row r="149" ht="12.75" customHeight="1">
      <c r="A149" s="266"/>
      <c r="X149" s="269"/>
    </row>
    <row r="150" ht="12.75" customHeight="1">
      <c r="A150" s="266"/>
      <c r="X150" s="269"/>
    </row>
    <row r="151" ht="12.75" customHeight="1">
      <c r="A151" s="266"/>
      <c r="X151" s="269"/>
    </row>
    <row r="152" ht="12.75" customHeight="1">
      <c r="A152" s="266"/>
      <c r="X152" s="269"/>
    </row>
    <row r="153" ht="12.75" customHeight="1">
      <c r="A153" s="266"/>
      <c r="X153" s="269"/>
    </row>
    <row r="154" ht="12.75" customHeight="1">
      <c r="A154" s="266"/>
      <c r="X154" s="269"/>
    </row>
    <row r="155" ht="12.75" customHeight="1">
      <c r="A155" s="266"/>
      <c r="X155" s="269"/>
    </row>
    <row r="156" ht="12.75" customHeight="1">
      <c r="A156" s="266"/>
      <c r="X156" s="269"/>
    </row>
    <row r="157" ht="12.75" customHeight="1">
      <c r="A157" s="266"/>
      <c r="X157" s="269"/>
    </row>
    <row r="158" ht="12.75" customHeight="1">
      <c r="A158" s="266"/>
      <c r="X158" s="269"/>
    </row>
    <row r="159" ht="12.75" customHeight="1">
      <c r="A159" s="266"/>
      <c r="X159" s="269"/>
    </row>
    <row r="160" ht="12.75" customHeight="1">
      <c r="A160" s="266"/>
      <c r="X160" s="269"/>
    </row>
    <row r="161" ht="12.75" customHeight="1">
      <c r="A161" s="266"/>
      <c r="X161" s="269"/>
    </row>
    <row r="162" ht="12.75" customHeight="1">
      <c r="A162" s="266"/>
      <c r="X162" s="269"/>
    </row>
    <row r="163" ht="12.75" customHeight="1">
      <c r="A163" s="266"/>
      <c r="X163" s="269"/>
    </row>
    <row r="164" ht="12.75" customHeight="1">
      <c r="A164" s="266"/>
      <c r="X164" s="269"/>
    </row>
    <row r="165" ht="12.75" customHeight="1">
      <c r="A165" s="266"/>
      <c r="X165" s="269"/>
    </row>
    <row r="166" ht="12.75" customHeight="1">
      <c r="A166" s="266"/>
      <c r="X166" s="269"/>
    </row>
    <row r="167" ht="12.75" customHeight="1">
      <c r="A167" s="266"/>
      <c r="X167" s="269"/>
    </row>
    <row r="168" ht="12.75" customHeight="1">
      <c r="A168" s="266"/>
      <c r="X168" s="269"/>
    </row>
    <row r="169" ht="12.75" customHeight="1">
      <c r="A169" s="266"/>
      <c r="X169" s="269"/>
    </row>
    <row r="170" ht="12.75" customHeight="1">
      <c r="A170" s="266"/>
      <c r="X170" s="269"/>
    </row>
    <row r="171" ht="12.75" customHeight="1">
      <c r="A171" s="266"/>
      <c r="X171" s="269"/>
    </row>
    <row r="172" ht="12.75" customHeight="1">
      <c r="A172" s="266"/>
      <c r="X172" s="269"/>
    </row>
    <row r="173" ht="12.75" customHeight="1">
      <c r="A173" s="266"/>
      <c r="X173" s="269"/>
    </row>
    <row r="174" ht="12.75" customHeight="1">
      <c r="A174" s="266"/>
      <c r="X174" s="269"/>
    </row>
    <row r="175" ht="12.75" customHeight="1">
      <c r="A175" s="266"/>
      <c r="X175" s="269"/>
    </row>
    <row r="176" ht="12.75" customHeight="1">
      <c r="A176" s="266"/>
      <c r="X176" s="269"/>
    </row>
    <row r="177" ht="12.75" customHeight="1">
      <c r="A177" s="266"/>
      <c r="X177" s="269"/>
    </row>
    <row r="178" ht="12.75" customHeight="1">
      <c r="A178" s="266"/>
      <c r="X178" s="269"/>
    </row>
    <row r="179" ht="12.75" customHeight="1">
      <c r="A179" s="266"/>
      <c r="X179" s="269"/>
    </row>
    <row r="180" ht="12.75" customHeight="1">
      <c r="A180" s="266"/>
      <c r="X180" s="269"/>
    </row>
    <row r="181" ht="12.75" customHeight="1">
      <c r="A181" s="266"/>
      <c r="X181" s="269"/>
    </row>
    <row r="182" ht="12.75" customHeight="1">
      <c r="A182" s="266"/>
      <c r="X182" s="269"/>
    </row>
    <row r="183" ht="12.75" customHeight="1">
      <c r="A183" s="266"/>
      <c r="X183" s="269"/>
    </row>
    <row r="184" ht="12.75" customHeight="1">
      <c r="A184" s="266"/>
      <c r="X184" s="269"/>
    </row>
    <row r="185" ht="12.75" customHeight="1">
      <c r="A185" s="266"/>
      <c r="X185" s="269"/>
    </row>
    <row r="186" ht="12.75" customHeight="1">
      <c r="A186" s="266"/>
      <c r="X186" s="269"/>
    </row>
    <row r="187" ht="12.75" customHeight="1">
      <c r="A187" s="266"/>
      <c r="X187" s="269"/>
    </row>
    <row r="188" ht="12.75" customHeight="1">
      <c r="A188" s="266"/>
      <c r="X188" s="269"/>
    </row>
    <row r="189" ht="12.75" customHeight="1">
      <c r="A189" s="266"/>
      <c r="X189" s="269"/>
    </row>
    <row r="190" ht="12.75" customHeight="1">
      <c r="A190" s="266"/>
      <c r="X190" s="269"/>
    </row>
    <row r="191" ht="12.75" customHeight="1">
      <c r="A191" s="266"/>
      <c r="X191" s="269"/>
    </row>
    <row r="192" ht="12.75" customHeight="1">
      <c r="A192" s="266"/>
      <c r="X192" s="269"/>
    </row>
    <row r="193" ht="12.75" customHeight="1">
      <c r="A193" s="266"/>
      <c r="X193" s="269"/>
    </row>
    <row r="194" ht="12.75" customHeight="1">
      <c r="A194" s="266"/>
      <c r="X194" s="269"/>
    </row>
    <row r="195" ht="12.75" customHeight="1">
      <c r="A195" s="266"/>
      <c r="X195" s="269"/>
    </row>
    <row r="196" ht="12.75" customHeight="1">
      <c r="A196" s="266"/>
      <c r="X196" s="269"/>
    </row>
    <row r="197" ht="12.75" customHeight="1">
      <c r="A197" s="266"/>
      <c r="X197" s="269"/>
    </row>
    <row r="198" ht="12.75" customHeight="1">
      <c r="A198" s="266"/>
      <c r="X198" s="269"/>
    </row>
    <row r="199" ht="12.75" customHeight="1">
      <c r="A199" s="266"/>
      <c r="X199" s="269"/>
    </row>
    <row r="200" ht="12.75" customHeight="1">
      <c r="A200" s="266"/>
      <c r="X200" s="269"/>
    </row>
    <row r="201" ht="12.75" customHeight="1">
      <c r="A201" s="266"/>
      <c r="X201" s="269"/>
    </row>
    <row r="202" ht="12.75" customHeight="1">
      <c r="A202" s="266"/>
      <c r="X202" s="269"/>
    </row>
    <row r="203" ht="12.75" customHeight="1">
      <c r="A203" s="266"/>
      <c r="X203" s="269"/>
    </row>
    <row r="204" ht="12.75" customHeight="1">
      <c r="A204" s="266"/>
      <c r="X204" s="269"/>
    </row>
    <row r="205" ht="12.75" customHeight="1">
      <c r="A205" s="266"/>
      <c r="X205" s="269"/>
    </row>
    <row r="206" ht="12.75" customHeight="1">
      <c r="A206" s="266"/>
      <c r="X206" s="269"/>
    </row>
    <row r="207" ht="12.75" customHeight="1">
      <c r="A207" s="266"/>
      <c r="X207" s="269"/>
    </row>
    <row r="208" ht="12.75" customHeight="1">
      <c r="A208" s="266"/>
      <c r="X208" s="269"/>
    </row>
    <row r="209" ht="12.75" customHeight="1">
      <c r="A209" s="266"/>
      <c r="X209" s="269"/>
    </row>
    <row r="210" ht="12.75" customHeight="1">
      <c r="A210" s="266"/>
      <c r="X210" s="269"/>
    </row>
    <row r="211" ht="12.75" customHeight="1">
      <c r="A211" s="266"/>
      <c r="X211" s="269"/>
    </row>
    <row r="212" ht="12.75" customHeight="1">
      <c r="A212" s="266"/>
      <c r="X212" s="269"/>
    </row>
    <row r="213" ht="12.75" customHeight="1">
      <c r="A213" s="266"/>
      <c r="X213" s="269"/>
    </row>
    <row r="214" ht="12.75" customHeight="1">
      <c r="A214" s="266"/>
      <c r="X214" s="269"/>
    </row>
    <row r="215" ht="12.75" customHeight="1">
      <c r="A215" s="266"/>
      <c r="X215" s="269"/>
    </row>
    <row r="216" ht="12.75" customHeight="1">
      <c r="A216" s="266"/>
      <c r="X216" s="269"/>
    </row>
    <row r="217" ht="12.75" customHeight="1">
      <c r="A217" s="266"/>
      <c r="X217" s="269"/>
    </row>
    <row r="218" ht="12.75" customHeight="1">
      <c r="A218" s="266"/>
      <c r="X218" s="269"/>
    </row>
    <row r="219" ht="12.75" customHeight="1">
      <c r="A219" s="266"/>
      <c r="X219" s="269"/>
    </row>
    <row r="220" ht="12.75" customHeight="1">
      <c r="A220" s="266"/>
      <c r="X220" s="269"/>
    </row>
    <row r="221" ht="12.75" customHeight="1">
      <c r="A221" s="266"/>
      <c r="X221" s="269"/>
    </row>
    <row r="222" ht="12.75" customHeight="1">
      <c r="A222" s="266"/>
      <c r="X222" s="269"/>
    </row>
    <row r="223" ht="12.75" customHeight="1">
      <c r="A223" s="266"/>
      <c r="X223" s="269"/>
    </row>
    <row r="224" ht="12.75" customHeight="1">
      <c r="A224" s="266"/>
      <c r="X224" s="269"/>
    </row>
    <row r="225" ht="12.75" customHeight="1">
      <c r="A225" s="266"/>
      <c r="X225" s="269"/>
    </row>
    <row r="226" ht="12.75" customHeight="1">
      <c r="A226" s="266"/>
      <c r="X226" s="269"/>
    </row>
    <row r="227" ht="12.75" customHeight="1">
      <c r="A227" s="266"/>
      <c r="X227" s="269"/>
    </row>
    <row r="228" ht="12.75" customHeight="1">
      <c r="A228" s="266"/>
      <c r="X228" s="269"/>
    </row>
    <row r="229" ht="12.75" customHeight="1">
      <c r="A229" s="266"/>
      <c r="X229" s="269"/>
    </row>
    <row r="230" ht="12.75" customHeight="1">
      <c r="A230" s="266"/>
      <c r="X230" s="269"/>
    </row>
    <row r="231" ht="12.75" customHeight="1">
      <c r="A231" s="266"/>
      <c r="X231" s="269"/>
    </row>
    <row r="232" ht="12.75" customHeight="1">
      <c r="A232" s="266"/>
      <c r="X232" s="269"/>
    </row>
    <row r="233" ht="12.75" customHeight="1">
      <c r="A233" s="266"/>
      <c r="X233" s="269"/>
    </row>
    <row r="234" ht="12.75" customHeight="1">
      <c r="A234" s="266"/>
      <c r="X234" s="269"/>
    </row>
    <row r="235" ht="12.75" customHeight="1">
      <c r="A235" s="266"/>
      <c r="X235" s="269"/>
    </row>
    <row r="236" ht="12.75" customHeight="1">
      <c r="A236" s="266"/>
      <c r="X236" s="269"/>
    </row>
    <row r="237" ht="12.75" customHeight="1">
      <c r="A237" s="266"/>
      <c r="X237" s="269"/>
    </row>
    <row r="238" ht="12.75" customHeight="1">
      <c r="A238" s="266"/>
      <c r="X238" s="269"/>
    </row>
    <row r="239" ht="12.75" customHeight="1">
      <c r="A239" s="266"/>
      <c r="X239" s="269"/>
    </row>
    <row r="240" ht="12.75" customHeight="1">
      <c r="A240" s="266"/>
      <c r="X240" s="269"/>
    </row>
    <row r="241" ht="12.75" customHeight="1">
      <c r="A241" s="266"/>
      <c r="X241" s="269"/>
    </row>
    <row r="242" ht="12.75" customHeight="1">
      <c r="A242" s="266"/>
      <c r="X242" s="269"/>
    </row>
    <row r="243" ht="12.75" customHeight="1">
      <c r="A243" s="266"/>
      <c r="X243" s="269"/>
    </row>
    <row r="244" ht="12.75" customHeight="1">
      <c r="A244" s="266"/>
      <c r="X244" s="269"/>
    </row>
    <row r="245" ht="12.75" customHeight="1">
      <c r="A245" s="266"/>
      <c r="X245" s="269"/>
    </row>
    <row r="246" ht="12.75" customHeight="1">
      <c r="A246" s="266"/>
      <c r="X246" s="269"/>
    </row>
    <row r="247" ht="12.75" customHeight="1">
      <c r="A247" s="266"/>
      <c r="X247" s="269"/>
    </row>
    <row r="248" ht="12.75" customHeight="1">
      <c r="A248" s="266"/>
      <c r="X248" s="269"/>
    </row>
    <row r="249" ht="12.75" customHeight="1">
      <c r="A249" s="266"/>
      <c r="X249" s="269"/>
    </row>
    <row r="250" ht="12.75" customHeight="1">
      <c r="A250" s="266"/>
      <c r="X250" s="269"/>
    </row>
    <row r="251" ht="12.75" customHeight="1">
      <c r="A251" s="266"/>
      <c r="X251" s="269"/>
    </row>
    <row r="252" ht="12.75" customHeight="1">
      <c r="A252" s="266"/>
      <c r="X252" s="269"/>
    </row>
    <row r="253" ht="12.75" customHeight="1">
      <c r="A253" s="266"/>
      <c r="X253" s="269"/>
    </row>
    <row r="254" ht="12.75" customHeight="1">
      <c r="A254" s="266"/>
      <c r="X254" s="269"/>
    </row>
    <row r="255" ht="12.75" customHeight="1">
      <c r="A255" s="266"/>
      <c r="X255" s="269"/>
    </row>
    <row r="256" ht="12.75" customHeight="1">
      <c r="A256" s="266"/>
      <c r="X256" s="269"/>
    </row>
    <row r="257" ht="12.75" customHeight="1">
      <c r="A257" s="266"/>
      <c r="X257" s="269"/>
    </row>
    <row r="258" ht="12.75" customHeight="1">
      <c r="A258" s="266"/>
      <c r="X258" s="269"/>
    </row>
    <row r="259" ht="12.75" customHeight="1">
      <c r="A259" s="266"/>
      <c r="X259" s="269"/>
    </row>
    <row r="260" ht="12.75" customHeight="1">
      <c r="A260" s="266"/>
      <c r="X260" s="269"/>
    </row>
    <row r="261" ht="12.75" customHeight="1">
      <c r="A261" s="266"/>
      <c r="X261" s="269"/>
    </row>
    <row r="262" ht="12.75" customHeight="1">
      <c r="A262" s="266"/>
      <c r="X262" s="269"/>
    </row>
    <row r="263" ht="12.75" customHeight="1">
      <c r="A263" s="266"/>
      <c r="X263" s="269"/>
    </row>
    <row r="264" ht="12.75" customHeight="1">
      <c r="A264" s="266"/>
      <c r="X264" s="269"/>
    </row>
    <row r="265" ht="12.75" customHeight="1">
      <c r="A265" s="266"/>
      <c r="X265" s="269"/>
    </row>
    <row r="266" ht="12.75" customHeight="1">
      <c r="A266" s="266"/>
      <c r="X266" s="269"/>
    </row>
    <row r="267" ht="12.75" customHeight="1">
      <c r="A267" s="266"/>
      <c r="X267" s="269"/>
    </row>
    <row r="268" ht="12.75" customHeight="1">
      <c r="A268" s="266"/>
      <c r="X268" s="269"/>
    </row>
    <row r="269" ht="12.75" customHeight="1">
      <c r="A269" s="266"/>
      <c r="X269" s="269"/>
    </row>
    <row r="270" ht="12.75" customHeight="1">
      <c r="A270" s="266"/>
      <c r="X270" s="269"/>
    </row>
    <row r="271" ht="12.75" customHeight="1">
      <c r="A271" s="266"/>
      <c r="X271" s="269"/>
    </row>
    <row r="272" ht="12.75" customHeight="1">
      <c r="A272" s="266"/>
      <c r="X272" s="269"/>
    </row>
    <row r="273" ht="12.75" customHeight="1">
      <c r="A273" s="266"/>
      <c r="X273" s="269"/>
    </row>
    <row r="274" ht="12.75" customHeight="1">
      <c r="A274" s="266"/>
      <c r="X274" s="269"/>
    </row>
    <row r="275" ht="12.75" customHeight="1">
      <c r="A275" s="266"/>
      <c r="X275" s="269"/>
    </row>
    <row r="276" ht="12.75" customHeight="1">
      <c r="A276" s="266"/>
      <c r="X276" s="269"/>
    </row>
    <row r="277" ht="12.75" customHeight="1">
      <c r="A277" s="266"/>
      <c r="X277" s="269"/>
    </row>
    <row r="278" ht="12.75" customHeight="1">
      <c r="A278" s="266"/>
      <c r="X278" s="269"/>
    </row>
    <row r="279" ht="12.75" customHeight="1">
      <c r="A279" s="266"/>
      <c r="X279" s="269"/>
    </row>
    <row r="280" ht="12.75" customHeight="1">
      <c r="A280" s="266"/>
      <c r="X280" s="269"/>
    </row>
    <row r="281" ht="12.75" customHeight="1">
      <c r="A281" s="266"/>
      <c r="X281" s="269"/>
    </row>
    <row r="282" ht="12.75" customHeight="1">
      <c r="A282" s="266"/>
      <c r="X282" s="269"/>
    </row>
    <row r="283" ht="12.75" customHeight="1">
      <c r="A283" s="266"/>
      <c r="X283" s="269"/>
    </row>
    <row r="284" ht="12.75" customHeight="1">
      <c r="A284" s="266"/>
      <c r="X284" s="269"/>
    </row>
    <row r="285" ht="12.75" customHeight="1">
      <c r="A285" s="266"/>
      <c r="X285" s="269"/>
    </row>
    <row r="286" ht="12.75" customHeight="1">
      <c r="A286" s="266"/>
      <c r="X286" s="269"/>
    </row>
    <row r="287" ht="12.75" customHeight="1">
      <c r="A287" s="266"/>
      <c r="X287" s="269"/>
    </row>
    <row r="288" ht="12.75" customHeight="1">
      <c r="A288" s="266"/>
      <c r="X288" s="269"/>
    </row>
    <row r="289" ht="12.75" customHeight="1">
      <c r="A289" s="266"/>
      <c r="X289" s="269"/>
    </row>
    <row r="290" ht="12.75" customHeight="1">
      <c r="A290" s="266"/>
      <c r="X290" s="269"/>
    </row>
    <row r="291" ht="12.75" customHeight="1">
      <c r="A291" s="266"/>
      <c r="X291" s="269"/>
    </row>
    <row r="292" ht="12.75" customHeight="1">
      <c r="A292" s="266"/>
      <c r="X292" s="269"/>
    </row>
    <row r="293" ht="12.75" customHeight="1">
      <c r="A293" s="266"/>
      <c r="X293" s="269"/>
    </row>
    <row r="294" ht="12.75" customHeight="1">
      <c r="A294" s="266"/>
      <c r="X294" s="269"/>
    </row>
    <row r="295" ht="12.75" customHeight="1">
      <c r="A295" s="266"/>
      <c r="X295" s="269"/>
    </row>
    <row r="296" ht="12.75" customHeight="1">
      <c r="A296" s="266"/>
      <c r="X296" s="269"/>
    </row>
    <row r="297" ht="12.75" customHeight="1">
      <c r="A297" s="266"/>
      <c r="X297" s="269"/>
    </row>
    <row r="298" ht="12.75" customHeight="1">
      <c r="A298" s="266"/>
      <c r="X298" s="269"/>
    </row>
    <row r="299" ht="12.75" customHeight="1">
      <c r="A299" s="266"/>
      <c r="X299" s="269"/>
    </row>
    <row r="300" ht="12.75" customHeight="1">
      <c r="A300" s="266"/>
      <c r="X300" s="269"/>
    </row>
    <row r="301" ht="12.75" customHeight="1">
      <c r="A301" s="266"/>
      <c r="X301" s="269"/>
    </row>
    <row r="302" ht="12.75" customHeight="1">
      <c r="A302" s="266"/>
      <c r="X302" s="269"/>
    </row>
    <row r="303" ht="12.75" customHeight="1">
      <c r="A303" s="266"/>
      <c r="X303" s="269"/>
    </row>
    <row r="304" ht="12.75" customHeight="1">
      <c r="A304" s="266"/>
      <c r="X304" s="269"/>
    </row>
    <row r="305" ht="12.75" customHeight="1">
      <c r="A305" s="266"/>
      <c r="X305" s="269"/>
    </row>
    <row r="306" ht="12.75" customHeight="1">
      <c r="A306" s="266"/>
      <c r="X306" s="269"/>
    </row>
    <row r="307" ht="12.75" customHeight="1">
      <c r="A307" s="266"/>
      <c r="X307" s="269"/>
    </row>
    <row r="308" ht="12.75" customHeight="1">
      <c r="A308" s="266"/>
      <c r="X308" s="269"/>
    </row>
    <row r="309" ht="12.75" customHeight="1">
      <c r="A309" s="266"/>
      <c r="X309" s="269"/>
    </row>
    <row r="310" ht="12.75" customHeight="1">
      <c r="A310" s="266"/>
      <c r="X310" s="269"/>
    </row>
    <row r="311" ht="12.75" customHeight="1">
      <c r="A311" s="266"/>
      <c r="X311" s="269"/>
    </row>
    <row r="312" ht="12.75" customHeight="1">
      <c r="A312" s="266"/>
      <c r="X312" s="269"/>
    </row>
    <row r="313" ht="12.75" customHeight="1">
      <c r="A313" s="266"/>
      <c r="X313" s="269"/>
    </row>
    <row r="314" ht="12.75" customHeight="1">
      <c r="A314" s="266"/>
      <c r="X314" s="269"/>
    </row>
    <row r="315" ht="12.75" customHeight="1">
      <c r="A315" s="266"/>
      <c r="X315" s="269"/>
    </row>
    <row r="316" ht="12.75" customHeight="1">
      <c r="A316" s="266"/>
      <c r="X316" s="269"/>
    </row>
    <row r="317" ht="12.75" customHeight="1">
      <c r="A317" s="266"/>
      <c r="X317" s="269"/>
    </row>
    <row r="318" ht="12.75" customHeight="1">
      <c r="A318" s="266"/>
      <c r="X318" s="269"/>
    </row>
    <row r="319" ht="12.75" customHeight="1">
      <c r="A319" s="266"/>
      <c r="X319" s="269"/>
    </row>
    <row r="320" ht="12.75" customHeight="1">
      <c r="A320" s="266"/>
      <c r="X320" s="269"/>
    </row>
    <row r="321" ht="12.75" customHeight="1">
      <c r="A321" s="266"/>
      <c r="X321" s="269"/>
    </row>
    <row r="322" ht="12.75" customHeight="1">
      <c r="A322" s="266"/>
      <c r="X322" s="269"/>
    </row>
    <row r="323" ht="12.75" customHeight="1">
      <c r="A323" s="266"/>
      <c r="X323" s="269"/>
    </row>
    <row r="324" ht="12.75" customHeight="1">
      <c r="A324" s="266"/>
      <c r="X324" s="269"/>
    </row>
    <row r="325" ht="12.75" customHeight="1">
      <c r="A325" s="266"/>
      <c r="X325" s="269"/>
    </row>
    <row r="326" ht="12.75" customHeight="1">
      <c r="A326" s="266"/>
      <c r="X326" s="269"/>
    </row>
    <row r="327" ht="12.75" customHeight="1">
      <c r="A327" s="266"/>
      <c r="X327" s="269"/>
    </row>
    <row r="328" ht="12.75" customHeight="1">
      <c r="A328" s="266"/>
      <c r="X328" s="269"/>
    </row>
    <row r="329" ht="12.75" customHeight="1">
      <c r="A329" s="266"/>
      <c r="X329" s="269"/>
    </row>
    <row r="330" ht="12.75" customHeight="1">
      <c r="A330" s="266"/>
      <c r="X330" s="269"/>
    </row>
    <row r="331" ht="12.75" customHeight="1">
      <c r="A331" s="266"/>
      <c r="X331" s="269"/>
    </row>
    <row r="332" ht="12.75" customHeight="1">
      <c r="A332" s="266"/>
      <c r="X332" s="269"/>
    </row>
    <row r="333" ht="12.75" customHeight="1">
      <c r="A333" s="266"/>
      <c r="X333" s="269"/>
    </row>
    <row r="334" ht="12.75" customHeight="1">
      <c r="A334" s="266"/>
      <c r="X334" s="269"/>
    </row>
    <row r="335" ht="12.75" customHeight="1">
      <c r="A335" s="266"/>
      <c r="X335" s="269"/>
    </row>
    <row r="336" ht="12.75" customHeight="1">
      <c r="A336" s="266"/>
      <c r="X336" s="269"/>
    </row>
    <row r="337" ht="12.75" customHeight="1">
      <c r="A337" s="266"/>
      <c r="X337" s="269"/>
    </row>
    <row r="338" ht="12.75" customHeight="1">
      <c r="A338" s="266"/>
      <c r="X338" s="269"/>
    </row>
    <row r="339" ht="12.75" customHeight="1">
      <c r="A339" s="266"/>
      <c r="X339" s="269"/>
    </row>
    <row r="340" ht="12.75" customHeight="1">
      <c r="A340" s="266"/>
      <c r="X340" s="269"/>
    </row>
    <row r="341" ht="12.75" customHeight="1">
      <c r="A341" s="266"/>
      <c r="X341" s="269"/>
    </row>
    <row r="342" ht="12.75" customHeight="1">
      <c r="A342" s="266"/>
      <c r="X342" s="269"/>
    </row>
    <row r="343" ht="12.75" customHeight="1">
      <c r="A343" s="266"/>
      <c r="X343" s="269"/>
    </row>
    <row r="344" ht="12.75" customHeight="1">
      <c r="A344" s="266"/>
      <c r="X344" s="269"/>
    </row>
    <row r="345" ht="12.75" customHeight="1">
      <c r="A345" s="266"/>
      <c r="X345" s="269"/>
    </row>
    <row r="346" ht="12.75" customHeight="1">
      <c r="A346" s="266"/>
      <c r="X346" s="269"/>
    </row>
    <row r="347" ht="12.75" customHeight="1">
      <c r="A347" s="266"/>
      <c r="X347" s="269"/>
    </row>
    <row r="348" ht="12.75" customHeight="1">
      <c r="A348" s="266"/>
      <c r="X348" s="269"/>
    </row>
    <row r="349" ht="12.75" customHeight="1">
      <c r="A349" s="266"/>
      <c r="X349" s="269"/>
    </row>
    <row r="350" ht="12.75" customHeight="1">
      <c r="A350" s="266"/>
      <c r="X350" s="269"/>
    </row>
    <row r="351" ht="12.75" customHeight="1">
      <c r="A351" s="266"/>
      <c r="X351" s="269"/>
    </row>
    <row r="352" ht="12.75" customHeight="1">
      <c r="A352" s="266"/>
      <c r="X352" s="269"/>
    </row>
    <row r="353" ht="12.75" customHeight="1">
      <c r="A353" s="266"/>
      <c r="X353" s="269"/>
    </row>
    <row r="354" ht="12.75" customHeight="1">
      <c r="A354" s="266"/>
      <c r="X354" s="269"/>
    </row>
    <row r="355" ht="12.75" customHeight="1">
      <c r="A355" s="266"/>
      <c r="X355" s="269"/>
    </row>
    <row r="356" ht="12.75" customHeight="1">
      <c r="A356" s="266"/>
      <c r="X356" s="269"/>
    </row>
    <row r="357" ht="12.75" customHeight="1">
      <c r="A357" s="266"/>
      <c r="X357" s="269"/>
    </row>
    <row r="358" ht="12.75" customHeight="1">
      <c r="A358" s="266"/>
      <c r="X358" s="269"/>
    </row>
    <row r="359" ht="12.75" customHeight="1">
      <c r="A359" s="266"/>
      <c r="X359" s="269"/>
    </row>
    <row r="360" ht="12.75" customHeight="1">
      <c r="A360" s="266"/>
      <c r="X360" s="269"/>
    </row>
    <row r="361" ht="12.75" customHeight="1">
      <c r="A361" s="266"/>
      <c r="X361" s="269"/>
    </row>
    <row r="362" ht="12.75" customHeight="1">
      <c r="A362" s="266"/>
      <c r="X362" s="269"/>
    </row>
    <row r="363" ht="12.75" customHeight="1">
      <c r="A363" s="266"/>
      <c r="X363" s="269"/>
    </row>
    <row r="364" ht="12.75" customHeight="1">
      <c r="A364" s="266"/>
      <c r="X364" s="269"/>
    </row>
    <row r="365" ht="12.75" customHeight="1">
      <c r="A365" s="266"/>
      <c r="X365" s="269"/>
    </row>
    <row r="366" ht="12.75" customHeight="1">
      <c r="A366" s="266"/>
      <c r="X366" s="269"/>
    </row>
    <row r="367" ht="12.75" customHeight="1">
      <c r="A367" s="266"/>
      <c r="X367" s="269"/>
    </row>
    <row r="368" ht="12.75" customHeight="1">
      <c r="A368" s="266"/>
      <c r="X368" s="269"/>
    </row>
    <row r="369" ht="12.75" customHeight="1">
      <c r="A369" s="266"/>
      <c r="X369" s="269"/>
    </row>
    <row r="370" ht="12.75" customHeight="1">
      <c r="A370" s="266"/>
      <c r="X370" s="269"/>
    </row>
    <row r="371" ht="12.75" customHeight="1">
      <c r="A371" s="266"/>
      <c r="X371" s="269"/>
    </row>
    <row r="372" ht="12.75" customHeight="1">
      <c r="A372" s="266"/>
      <c r="X372" s="269"/>
    </row>
    <row r="373" ht="12.75" customHeight="1">
      <c r="A373" s="266"/>
      <c r="X373" s="269"/>
    </row>
    <row r="374" ht="12.75" customHeight="1">
      <c r="A374" s="266"/>
      <c r="X374" s="269"/>
    </row>
    <row r="375" ht="12.75" customHeight="1">
      <c r="A375" s="266"/>
      <c r="X375" s="269"/>
    </row>
    <row r="376" ht="12.75" customHeight="1">
      <c r="A376" s="266"/>
      <c r="X376" s="269"/>
    </row>
    <row r="377" ht="12.75" customHeight="1">
      <c r="A377" s="266"/>
      <c r="X377" s="269"/>
    </row>
    <row r="378" ht="12.75" customHeight="1">
      <c r="A378" s="266"/>
      <c r="X378" s="269"/>
    </row>
    <row r="379" ht="12.75" customHeight="1">
      <c r="A379" s="266"/>
      <c r="X379" s="269"/>
    </row>
    <row r="380" ht="12.75" customHeight="1">
      <c r="A380" s="266"/>
      <c r="X380" s="269"/>
    </row>
    <row r="381" ht="12.75" customHeight="1">
      <c r="A381" s="266"/>
      <c r="X381" s="269"/>
    </row>
    <row r="382" ht="12.75" customHeight="1">
      <c r="A382" s="266"/>
      <c r="X382" s="269"/>
    </row>
    <row r="383" ht="12.75" customHeight="1">
      <c r="A383" s="266"/>
      <c r="X383" s="269"/>
    </row>
    <row r="384" ht="12.75" customHeight="1">
      <c r="A384" s="266"/>
      <c r="X384" s="269"/>
    </row>
    <row r="385" ht="12.75" customHeight="1">
      <c r="A385" s="266"/>
      <c r="X385" s="269"/>
    </row>
    <row r="386" ht="12.75" customHeight="1">
      <c r="A386" s="266"/>
      <c r="X386" s="269"/>
    </row>
    <row r="387" ht="12.75" customHeight="1">
      <c r="A387" s="266"/>
      <c r="X387" s="269"/>
    </row>
    <row r="388" ht="12.75" customHeight="1">
      <c r="A388" s="266"/>
      <c r="X388" s="269"/>
    </row>
    <row r="389" ht="12.75" customHeight="1">
      <c r="A389" s="266"/>
      <c r="X389" s="269"/>
    </row>
    <row r="390" ht="12.75" customHeight="1">
      <c r="A390" s="266"/>
      <c r="X390" s="269"/>
    </row>
    <row r="391" ht="12.75" customHeight="1">
      <c r="A391" s="266"/>
      <c r="X391" s="269"/>
    </row>
    <row r="392" ht="12.75" customHeight="1">
      <c r="A392" s="266"/>
      <c r="X392" s="269"/>
    </row>
    <row r="393" ht="12.75" customHeight="1">
      <c r="A393" s="266"/>
      <c r="X393" s="269"/>
    </row>
    <row r="394" ht="12.75" customHeight="1">
      <c r="A394" s="266"/>
      <c r="X394" s="269"/>
    </row>
    <row r="395" ht="12.75" customHeight="1">
      <c r="A395" s="266"/>
      <c r="X395" s="269"/>
    </row>
    <row r="396" ht="12.75" customHeight="1">
      <c r="A396" s="266"/>
      <c r="X396" s="269"/>
    </row>
    <row r="397" ht="12.75" customHeight="1">
      <c r="A397" s="266"/>
      <c r="X397" s="269"/>
    </row>
    <row r="398" ht="12.75" customHeight="1">
      <c r="A398" s="266"/>
      <c r="X398" s="269"/>
    </row>
    <row r="399" ht="12.75" customHeight="1">
      <c r="A399" s="266"/>
      <c r="X399" s="269"/>
    </row>
    <row r="400" ht="12.75" customHeight="1">
      <c r="A400" s="266"/>
      <c r="X400" s="269"/>
    </row>
    <row r="401" ht="12.75" customHeight="1">
      <c r="A401" s="266"/>
      <c r="X401" s="269"/>
    </row>
    <row r="402" ht="12.75" customHeight="1">
      <c r="A402" s="266"/>
      <c r="X402" s="269"/>
    </row>
    <row r="403" ht="12.75" customHeight="1">
      <c r="A403" s="266"/>
      <c r="X403" s="269"/>
    </row>
    <row r="404" ht="12.75" customHeight="1">
      <c r="A404" s="266"/>
      <c r="X404" s="269"/>
    </row>
    <row r="405" ht="12.75" customHeight="1">
      <c r="A405" s="266"/>
      <c r="X405" s="269"/>
    </row>
    <row r="406" ht="12.75" customHeight="1">
      <c r="A406" s="266"/>
      <c r="X406" s="269"/>
    </row>
    <row r="407" ht="12.75" customHeight="1">
      <c r="A407" s="266"/>
      <c r="X407" s="269"/>
    </row>
    <row r="408" ht="12.75" customHeight="1">
      <c r="A408" s="266"/>
      <c r="X408" s="269"/>
    </row>
    <row r="409" ht="12.75" customHeight="1">
      <c r="A409" s="266"/>
      <c r="X409" s="269"/>
    </row>
    <row r="410" ht="12.75" customHeight="1">
      <c r="A410" s="266"/>
      <c r="X410" s="269"/>
    </row>
    <row r="411" ht="12.75" customHeight="1">
      <c r="A411" s="266"/>
      <c r="X411" s="269"/>
    </row>
    <row r="412" ht="12.75" customHeight="1">
      <c r="A412" s="266"/>
      <c r="X412" s="269"/>
    </row>
    <row r="413" ht="12.75" customHeight="1">
      <c r="A413" s="266"/>
      <c r="X413" s="269"/>
    </row>
    <row r="414" ht="12.75" customHeight="1">
      <c r="A414" s="266"/>
      <c r="X414" s="269"/>
    </row>
    <row r="415" ht="12.75" customHeight="1">
      <c r="A415" s="266"/>
      <c r="X415" s="269"/>
    </row>
    <row r="416" ht="12.75" customHeight="1">
      <c r="A416" s="266"/>
      <c r="X416" s="269"/>
    </row>
    <row r="417" ht="12.75" customHeight="1">
      <c r="A417" s="266"/>
      <c r="X417" s="269"/>
    </row>
    <row r="418" ht="12.75" customHeight="1">
      <c r="A418" s="266"/>
      <c r="X418" s="269"/>
    </row>
    <row r="419" ht="12.75" customHeight="1">
      <c r="A419" s="266"/>
      <c r="X419" s="269"/>
    </row>
    <row r="420" ht="12.75" customHeight="1">
      <c r="A420" s="266"/>
      <c r="X420" s="269"/>
    </row>
    <row r="421" ht="12.75" customHeight="1">
      <c r="A421" s="266"/>
      <c r="X421" s="269"/>
    </row>
    <row r="422" ht="12.75" customHeight="1">
      <c r="A422" s="266"/>
      <c r="X422" s="269"/>
    </row>
    <row r="423" ht="12.75" customHeight="1">
      <c r="A423" s="266"/>
      <c r="X423" s="269"/>
    </row>
    <row r="424" ht="12.75" customHeight="1">
      <c r="A424" s="266"/>
      <c r="X424" s="269"/>
    </row>
    <row r="425" ht="12.75" customHeight="1">
      <c r="A425" s="266"/>
      <c r="X425" s="269"/>
    </row>
    <row r="426" ht="12.75" customHeight="1">
      <c r="A426" s="266"/>
      <c r="X426" s="269"/>
    </row>
    <row r="427" ht="12.75" customHeight="1">
      <c r="A427" s="266"/>
      <c r="X427" s="269"/>
    </row>
    <row r="428" ht="12.75" customHeight="1">
      <c r="A428" s="266"/>
      <c r="X428" s="269"/>
    </row>
    <row r="429" ht="12.75" customHeight="1">
      <c r="A429" s="266"/>
      <c r="X429" s="269"/>
    </row>
    <row r="430" ht="12.75" customHeight="1">
      <c r="A430" s="266"/>
      <c r="X430" s="269"/>
    </row>
    <row r="431" ht="12.75" customHeight="1">
      <c r="A431" s="266"/>
      <c r="X431" s="269"/>
    </row>
    <row r="432" ht="12.75" customHeight="1">
      <c r="A432" s="266"/>
      <c r="X432" s="269"/>
    </row>
    <row r="433" ht="12.75" customHeight="1">
      <c r="A433" s="266"/>
      <c r="X433" s="269"/>
    </row>
    <row r="434" ht="12.75" customHeight="1">
      <c r="A434" s="266"/>
      <c r="X434" s="269"/>
    </row>
    <row r="435" ht="12.75" customHeight="1">
      <c r="A435" s="266"/>
      <c r="X435" s="269"/>
    </row>
    <row r="436" ht="12.75" customHeight="1">
      <c r="A436" s="266"/>
      <c r="X436" s="269"/>
    </row>
    <row r="437" ht="12.75" customHeight="1">
      <c r="A437" s="266"/>
      <c r="X437" s="269"/>
    </row>
    <row r="438" ht="12.75" customHeight="1">
      <c r="A438" s="266"/>
      <c r="X438" s="269"/>
    </row>
    <row r="439" ht="12.75" customHeight="1">
      <c r="A439" s="266"/>
      <c r="X439" s="269"/>
    </row>
    <row r="440" ht="12.75" customHeight="1">
      <c r="A440" s="266"/>
      <c r="X440" s="269"/>
    </row>
    <row r="441" ht="12.75" customHeight="1">
      <c r="A441" s="266"/>
      <c r="X441" s="269"/>
    </row>
    <row r="442" ht="12.75" customHeight="1">
      <c r="A442" s="266"/>
      <c r="X442" s="269"/>
    </row>
    <row r="443" ht="12.75" customHeight="1">
      <c r="A443" s="266"/>
      <c r="X443" s="269"/>
    </row>
    <row r="444" ht="12.75" customHeight="1">
      <c r="A444" s="266"/>
      <c r="X444" s="269"/>
    </row>
    <row r="445" ht="12.75" customHeight="1">
      <c r="A445" s="266"/>
      <c r="X445" s="269"/>
    </row>
    <row r="446" ht="12.75" customHeight="1">
      <c r="A446" s="266"/>
      <c r="X446" s="269"/>
    </row>
    <row r="447" ht="12.75" customHeight="1">
      <c r="A447" s="266"/>
      <c r="X447" s="269"/>
    </row>
    <row r="448" ht="12.75" customHeight="1">
      <c r="A448" s="266"/>
      <c r="X448" s="269"/>
    </row>
    <row r="449" ht="12.75" customHeight="1">
      <c r="A449" s="266"/>
      <c r="X449" s="269"/>
    </row>
    <row r="450" ht="12.75" customHeight="1">
      <c r="A450" s="266"/>
      <c r="X450" s="269"/>
    </row>
    <row r="451" ht="12.75" customHeight="1">
      <c r="A451" s="266"/>
      <c r="X451" s="269"/>
    </row>
    <row r="452" ht="12.75" customHeight="1">
      <c r="A452" s="266"/>
      <c r="X452" s="269"/>
    </row>
    <row r="453" ht="12.75" customHeight="1">
      <c r="A453" s="266"/>
      <c r="X453" s="269"/>
    </row>
    <row r="454" ht="12.75" customHeight="1">
      <c r="A454" s="266"/>
      <c r="X454" s="269"/>
    </row>
    <row r="455" ht="12.75" customHeight="1">
      <c r="A455" s="266"/>
      <c r="X455" s="269"/>
    </row>
    <row r="456" ht="12.75" customHeight="1">
      <c r="A456" s="266"/>
      <c r="X456" s="269"/>
    </row>
    <row r="457" ht="12.75" customHeight="1">
      <c r="A457" s="266"/>
      <c r="X457" s="269"/>
    </row>
    <row r="458" ht="12.75" customHeight="1">
      <c r="A458" s="266"/>
      <c r="X458" s="269"/>
    </row>
    <row r="459" ht="12.75" customHeight="1">
      <c r="A459" s="266"/>
      <c r="X459" s="269"/>
    </row>
    <row r="460" ht="12.75" customHeight="1">
      <c r="A460" s="266"/>
      <c r="X460" s="269"/>
    </row>
    <row r="461" ht="12.75" customHeight="1">
      <c r="A461" s="266"/>
      <c r="X461" s="269"/>
    </row>
    <row r="462" ht="12.75" customHeight="1">
      <c r="A462" s="266"/>
      <c r="X462" s="269"/>
    </row>
    <row r="463" ht="12.75" customHeight="1">
      <c r="A463" s="266"/>
      <c r="X463" s="269"/>
    </row>
    <row r="464" ht="12.75" customHeight="1">
      <c r="A464" s="266"/>
      <c r="X464" s="269"/>
    </row>
    <row r="465" ht="12.75" customHeight="1">
      <c r="A465" s="266"/>
      <c r="X465" s="269"/>
    </row>
    <row r="466" ht="12.75" customHeight="1">
      <c r="A466" s="266"/>
      <c r="X466" s="269"/>
    </row>
    <row r="467" ht="12.75" customHeight="1">
      <c r="A467" s="266"/>
      <c r="X467" s="269"/>
    </row>
    <row r="468" ht="12.75" customHeight="1">
      <c r="A468" s="266"/>
      <c r="X468" s="269"/>
    </row>
    <row r="469" ht="12.75" customHeight="1">
      <c r="A469" s="266"/>
      <c r="X469" s="269"/>
    </row>
    <row r="470" ht="12.75" customHeight="1">
      <c r="A470" s="266"/>
      <c r="X470" s="269"/>
    </row>
    <row r="471" ht="12.75" customHeight="1">
      <c r="A471" s="266"/>
      <c r="X471" s="269"/>
    </row>
    <row r="472" ht="12.75" customHeight="1">
      <c r="A472" s="266"/>
      <c r="X472" s="269"/>
    </row>
    <row r="473" ht="12.75" customHeight="1">
      <c r="A473" s="266"/>
      <c r="X473" s="269"/>
    </row>
    <row r="474" ht="12.75" customHeight="1">
      <c r="A474" s="266"/>
      <c r="X474" s="269"/>
    </row>
    <row r="475" ht="12.75" customHeight="1">
      <c r="A475" s="266"/>
      <c r="X475" s="269"/>
    </row>
    <row r="476" ht="12.75" customHeight="1">
      <c r="A476" s="266"/>
      <c r="X476" s="269"/>
    </row>
    <row r="477" ht="12.75" customHeight="1">
      <c r="A477" s="266"/>
      <c r="X477" s="269"/>
    </row>
    <row r="478" ht="12.75" customHeight="1">
      <c r="A478" s="266"/>
      <c r="X478" s="269"/>
    </row>
    <row r="479" ht="12.75" customHeight="1">
      <c r="A479" s="266"/>
      <c r="X479" s="269"/>
    </row>
    <row r="480" ht="12.75" customHeight="1">
      <c r="A480" s="266"/>
      <c r="X480" s="269"/>
    </row>
    <row r="481" ht="12.75" customHeight="1">
      <c r="A481" s="266"/>
      <c r="X481" s="269"/>
    </row>
    <row r="482" ht="12.75" customHeight="1">
      <c r="A482" s="266"/>
      <c r="X482" s="269"/>
    </row>
    <row r="483" ht="12.75" customHeight="1">
      <c r="A483" s="266"/>
      <c r="X483" s="269"/>
    </row>
    <row r="484" ht="12.75" customHeight="1">
      <c r="A484" s="266"/>
      <c r="X484" s="269"/>
    </row>
    <row r="485" ht="12.75" customHeight="1">
      <c r="A485" s="266"/>
      <c r="X485" s="269"/>
    </row>
    <row r="486" ht="12.75" customHeight="1">
      <c r="A486" s="266"/>
      <c r="X486" s="269"/>
    </row>
    <row r="487" ht="12.75" customHeight="1">
      <c r="A487" s="266"/>
      <c r="X487" s="269"/>
    </row>
    <row r="488" ht="12.75" customHeight="1">
      <c r="A488" s="266"/>
      <c r="X488" s="269"/>
    </row>
    <row r="489" ht="12.75" customHeight="1">
      <c r="A489" s="266"/>
      <c r="X489" s="269"/>
    </row>
    <row r="490" ht="12.75" customHeight="1">
      <c r="A490" s="266"/>
      <c r="X490" s="269"/>
    </row>
    <row r="491" ht="12.75" customHeight="1">
      <c r="A491" s="266"/>
      <c r="X491" s="269"/>
    </row>
    <row r="492" ht="12.75" customHeight="1">
      <c r="A492" s="266"/>
      <c r="X492" s="269"/>
    </row>
    <row r="493" ht="12.75" customHeight="1">
      <c r="A493" s="266"/>
      <c r="X493" s="269"/>
    </row>
    <row r="494" ht="12.75" customHeight="1">
      <c r="A494" s="266"/>
      <c r="X494" s="269"/>
    </row>
    <row r="495" ht="12.75" customHeight="1">
      <c r="A495" s="266"/>
      <c r="X495" s="269"/>
    </row>
    <row r="496" ht="12.75" customHeight="1">
      <c r="A496" s="266"/>
      <c r="X496" s="269"/>
    </row>
    <row r="497" ht="12.75" customHeight="1">
      <c r="A497" s="266"/>
      <c r="X497" s="269"/>
    </row>
    <row r="498" ht="12.75" customHeight="1">
      <c r="A498" s="266"/>
      <c r="X498" s="269"/>
    </row>
    <row r="499" ht="12.75" customHeight="1">
      <c r="A499" s="266"/>
      <c r="X499" s="269"/>
    </row>
    <row r="500" ht="12.75" customHeight="1">
      <c r="A500" s="266"/>
      <c r="X500" s="269"/>
    </row>
    <row r="501" ht="12.75" customHeight="1">
      <c r="A501" s="266"/>
      <c r="X501" s="269"/>
    </row>
    <row r="502" ht="12.75" customHeight="1">
      <c r="A502" s="266"/>
      <c r="X502" s="269"/>
    </row>
    <row r="503" ht="12.75" customHeight="1">
      <c r="A503" s="266"/>
      <c r="X503" s="269"/>
    </row>
    <row r="504" ht="12.75" customHeight="1">
      <c r="A504" s="266"/>
      <c r="X504" s="269"/>
    </row>
    <row r="505" ht="12.75" customHeight="1">
      <c r="A505" s="266"/>
      <c r="X505" s="269"/>
    </row>
    <row r="506" ht="12.75" customHeight="1">
      <c r="A506" s="266"/>
      <c r="X506" s="269"/>
    </row>
    <row r="507" ht="12.75" customHeight="1">
      <c r="A507" s="266"/>
      <c r="X507" s="269"/>
    </row>
    <row r="508" ht="12.75" customHeight="1">
      <c r="A508" s="266"/>
      <c r="X508" s="269"/>
    </row>
    <row r="509" ht="12.75" customHeight="1">
      <c r="A509" s="266"/>
      <c r="X509" s="269"/>
    </row>
    <row r="510" ht="12.75" customHeight="1">
      <c r="A510" s="266"/>
      <c r="X510" s="269"/>
    </row>
    <row r="511" ht="12.75" customHeight="1">
      <c r="A511" s="266"/>
      <c r="X511" s="269"/>
    </row>
    <row r="512" ht="12.75" customHeight="1">
      <c r="A512" s="266"/>
      <c r="X512" s="269"/>
    </row>
    <row r="513" ht="12.75" customHeight="1">
      <c r="A513" s="266"/>
      <c r="X513" s="269"/>
    </row>
    <row r="514" ht="12.75" customHeight="1">
      <c r="A514" s="266"/>
      <c r="X514" s="269"/>
    </row>
    <row r="515" ht="12.75" customHeight="1">
      <c r="A515" s="266"/>
      <c r="X515" s="269"/>
    </row>
    <row r="516" ht="12.75" customHeight="1">
      <c r="A516" s="266"/>
      <c r="X516" s="269"/>
    </row>
    <row r="517" ht="12.75" customHeight="1">
      <c r="A517" s="266"/>
      <c r="X517" s="269"/>
    </row>
    <row r="518" ht="12.75" customHeight="1">
      <c r="A518" s="266"/>
      <c r="X518" s="269"/>
    </row>
    <row r="519" ht="12.75" customHeight="1">
      <c r="A519" s="266"/>
      <c r="X519" s="269"/>
    </row>
    <row r="520" ht="12.75" customHeight="1">
      <c r="A520" s="266"/>
      <c r="X520" s="269"/>
    </row>
    <row r="521" ht="12.75" customHeight="1">
      <c r="A521" s="266"/>
      <c r="X521" s="269"/>
    </row>
    <row r="522" ht="12.75" customHeight="1">
      <c r="A522" s="266"/>
      <c r="X522" s="269"/>
    </row>
    <row r="523" ht="12.75" customHeight="1">
      <c r="A523" s="266"/>
      <c r="X523" s="269"/>
    </row>
    <row r="524" ht="12.75" customHeight="1">
      <c r="A524" s="266"/>
      <c r="X524" s="269"/>
    </row>
    <row r="525" ht="12.75" customHeight="1">
      <c r="A525" s="266"/>
      <c r="X525" s="269"/>
    </row>
    <row r="526" ht="12.75" customHeight="1">
      <c r="A526" s="266"/>
      <c r="X526" s="269"/>
    </row>
    <row r="527" ht="12.75" customHeight="1">
      <c r="A527" s="266"/>
      <c r="X527" s="269"/>
    </row>
    <row r="528" ht="12.75" customHeight="1">
      <c r="A528" s="266"/>
      <c r="X528" s="269"/>
    </row>
    <row r="529" ht="12.75" customHeight="1">
      <c r="A529" s="266"/>
      <c r="X529" s="269"/>
    </row>
    <row r="530" ht="12.75" customHeight="1">
      <c r="A530" s="266"/>
      <c r="X530" s="269"/>
    </row>
    <row r="531" ht="12.75" customHeight="1">
      <c r="A531" s="266"/>
      <c r="X531" s="269"/>
    </row>
    <row r="532" ht="12.75" customHeight="1">
      <c r="A532" s="266"/>
      <c r="X532" s="269"/>
    </row>
    <row r="533" ht="12.75" customHeight="1">
      <c r="A533" s="266"/>
      <c r="X533" s="269"/>
    </row>
    <row r="534" ht="12.75" customHeight="1">
      <c r="A534" s="266"/>
      <c r="X534" s="269"/>
    </row>
    <row r="535" ht="12.75" customHeight="1">
      <c r="A535" s="266"/>
      <c r="X535" s="269"/>
    </row>
    <row r="536" ht="12.75" customHeight="1">
      <c r="A536" s="266"/>
      <c r="X536" s="269"/>
    </row>
    <row r="537" ht="12.75" customHeight="1">
      <c r="A537" s="266"/>
      <c r="X537" s="269"/>
    </row>
    <row r="538" ht="12.75" customHeight="1">
      <c r="A538" s="266"/>
      <c r="X538" s="269"/>
    </row>
    <row r="539" ht="12.75" customHeight="1">
      <c r="A539" s="266"/>
      <c r="X539" s="269"/>
    </row>
    <row r="540" ht="12.75" customHeight="1">
      <c r="A540" s="266"/>
      <c r="X540" s="269"/>
    </row>
    <row r="541" ht="12.75" customHeight="1">
      <c r="A541" s="266"/>
      <c r="X541" s="269"/>
    </row>
    <row r="542" ht="12.75" customHeight="1">
      <c r="A542" s="266"/>
      <c r="X542" s="269"/>
    </row>
    <row r="543" ht="12.75" customHeight="1">
      <c r="A543" s="266"/>
      <c r="X543" s="269"/>
    </row>
    <row r="544" ht="12.75" customHeight="1">
      <c r="A544" s="266"/>
      <c r="X544" s="269"/>
    </row>
    <row r="545" ht="12.75" customHeight="1">
      <c r="A545" s="266"/>
      <c r="X545" s="269"/>
    </row>
    <row r="546" ht="12.75" customHeight="1">
      <c r="A546" s="266"/>
      <c r="X546" s="269"/>
    </row>
    <row r="547" ht="12.75" customHeight="1">
      <c r="A547" s="266"/>
      <c r="X547" s="269"/>
    </row>
    <row r="548" ht="12.75" customHeight="1">
      <c r="A548" s="266"/>
      <c r="X548" s="269"/>
    </row>
    <row r="549" ht="12.75" customHeight="1">
      <c r="A549" s="266"/>
      <c r="X549" s="269"/>
    </row>
    <row r="550" ht="12.75" customHeight="1">
      <c r="A550" s="266"/>
      <c r="X550" s="269"/>
    </row>
    <row r="551" ht="12.75" customHeight="1">
      <c r="A551" s="266"/>
      <c r="X551" s="269"/>
    </row>
    <row r="552" ht="12.75" customHeight="1">
      <c r="A552" s="266"/>
      <c r="X552" s="269"/>
    </row>
    <row r="553" ht="12.75" customHeight="1">
      <c r="A553" s="266"/>
      <c r="X553" s="269"/>
    </row>
    <row r="554" ht="12.75" customHeight="1">
      <c r="A554" s="266"/>
      <c r="X554" s="269"/>
    </row>
    <row r="555" ht="12.75" customHeight="1">
      <c r="A555" s="266"/>
      <c r="X555" s="269"/>
    </row>
    <row r="556" ht="12.75" customHeight="1">
      <c r="A556" s="266"/>
      <c r="X556" s="269"/>
    </row>
    <row r="557" ht="12.75" customHeight="1">
      <c r="A557" s="266"/>
      <c r="X557" s="269"/>
    </row>
    <row r="558" ht="12.75" customHeight="1">
      <c r="A558" s="266"/>
      <c r="X558" s="269"/>
    </row>
    <row r="559" ht="12.75" customHeight="1">
      <c r="A559" s="266"/>
      <c r="X559" s="269"/>
    </row>
    <row r="560" ht="12.75" customHeight="1">
      <c r="A560" s="266"/>
      <c r="X560" s="269"/>
    </row>
    <row r="561" ht="12.75" customHeight="1">
      <c r="A561" s="266"/>
      <c r="X561" s="269"/>
    </row>
    <row r="562" ht="12.75" customHeight="1">
      <c r="A562" s="266"/>
      <c r="X562" s="269"/>
    </row>
    <row r="563" ht="12.75" customHeight="1">
      <c r="A563" s="266"/>
      <c r="X563" s="269"/>
    </row>
    <row r="564" ht="12.75" customHeight="1">
      <c r="A564" s="266"/>
      <c r="X564" s="269"/>
    </row>
    <row r="565" ht="12.75" customHeight="1">
      <c r="A565" s="266"/>
      <c r="X565" s="269"/>
    </row>
    <row r="566" ht="12.75" customHeight="1">
      <c r="A566" s="266"/>
      <c r="X566" s="269"/>
    </row>
    <row r="567" ht="12.75" customHeight="1">
      <c r="A567" s="266"/>
      <c r="X567" s="269"/>
    </row>
    <row r="568" ht="12.75" customHeight="1">
      <c r="A568" s="266"/>
      <c r="X568" s="269"/>
    </row>
    <row r="569" ht="12.75" customHeight="1">
      <c r="A569" s="266"/>
      <c r="X569" s="269"/>
    </row>
    <row r="570" ht="12.75" customHeight="1">
      <c r="A570" s="266"/>
      <c r="X570" s="269"/>
    </row>
    <row r="571" ht="12.75" customHeight="1">
      <c r="A571" s="266"/>
      <c r="X571" s="269"/>
    </row>
    <row r="572" ht="12.75" customHeight="1">
      <c r="A572" s="266"/>
      <c r="X572" s="269"/>
    </row>
    <row r="573" ht="12.75" customHeight="1">
      <c r="A573" s="266"/>
      <c r="X573" s="269"/>
    </row>
    <row r="574" ht="12.75" customHeight="1">
      <c r="A574" s="266"/>
      <c r="X574" s="269"/>
    </row>
    <row r="575" ht="12.75" customHeight="1">
      <c r="A575" s="266"/>
      <c r="X575" s="269"/>
    </row>
    <row r="576" ht="12.75" customHeight="1">
      <c r="A576" s="266"/>
      <c r="X576" s="269"/>
    </row>
    <row r="577" ht="12.75" customHeight="1">
      <c r="A577" s="266"/>
      <c r="X577" s="269"/>
    </row>
    <row r="578" ht="12.75" customHeight="1">
      <c r="A578" s="266"/>
      <c r="X578" s="269"/>
    </row>
    <row r="579" ht="12.75" customHeight="1">
      <c r="A579" s="266"/>
      <c r="X579" s="269"/>
    </row>
    <row r="580" ht="12.75" customHeight="1">
      <c r="A580" s="266"/>
      <c r="X580" s="269"/>
    </row>
    <row r="581" ht="12.75" customHeight="1">
      <c r="A581" s="266"/>
      <c r="X581" s="269"/>
    </row>
    <row r="582" ht="12.75" customHeight="1">
      <c r="A582" s="266"/>
      <c r="X582" s="269"/>
    </row>
    <row r="583" ht="12.75" customHeight="1">
      <c r="A583" s="266"/>
      <c r="X583" s="269"/>
    </row>
    <row r="584" ht="12.75" customHeight="1">
      <c r="A584" s="266"/>
      <c r="X584" s="269"/>
    </row>
    <row r="585" ht="12.75" customHeight="1">
      <c r="A585" s="266"/>
      <c r="X585" s="269"/>
    </row>
    <row r="586" ht="12.75" customHeight="1">
      <c r="A586" s="266"/>
      <c r="X586" s="269"/>
    </row>
    <row r="587" ht="12.75" customHeight="1">
      <c r="A587" s="266"/>
      <c r="X587" s="269"/>
    </row>
    <row r="588" ht="12.75" customHeight="1">
      <c r="A588" s="266"/>
      <c r="X588" s="269"/>
    </row>
    <row r="589" ht="12.75" customHeight="1">
      <c r="A589" s="266"/>
      <c r="X589" s="269"/>
    </row>
    <row r="590" ht="12.75" customHeight="1">
      <c r="A590" s="266"/>
      <c r="X590" s="269"/>
    </row>
    <row r="591" ht="12.75" customHeight="1">
      <c r="A591" s="266"/>
      <c r="X591" s="269"/>
    </row>
    <row r="592" ht="12.75" customHeight="1">
      <c r="A592" s="266"/>
      <c r="X592" s="269"/>
    </row>
    <row r="593" ht="12.75" customHeight="1">
      <c r="A593" s="266"/>
      <c r="X593" s="269"/>
    </row>
    <row r="594" ht="12.75" customHeight="1">
      <c r="A594" s="266"/>
      <c r="X594" s="269"/>
    </row>
    <row r="595" ht="12.75" customHeight="1">
      <c r="A595" s="266"/>
      <c r="X595" s="269"/>
    </row>
    <row r="596" ht="12.75" customHeight="1">
      <c r="A596" s="266"/>
      <c r="X596" s="269"/>
    </row>
    <row r="597" ht="12.75" customHeight="1">
      <c r="A597" s="266"/>
      <c r="X597" s="269"/>
    </row>
    <row r="598" ht="12.75" customHeight="1">
      <c r="A598" s="266"/>
      <c r="X598" s="269"/>
    </row>
    <row r="599" ht="12.75" customHeight="1">
      <c r="A599" s="266"/>
      <c r="X599" s="269"/>
    </row>
    <row r="600" ht="12.75" customHeight="1">
      <c r="A600" s="266"/>
      <c r="X600" s="269"/>
    </row>
    <row r="601" ht="12.75" customHeight="1">
      <c r="A601" s="266"/>
      <c r="X601" s="269"/>
    </row>
    <row r="602" ht="12.75" customHeight="1">
      <c r="A602" s="266"/>
      <c r="X602" s="269"/>
    </row>
    <row r="603" ht="12.75" customHeight="1">
      <c r="A603" s="266"/>
      <c r="X603" s="269"/>
    </row>
    <row r="604" ht="12.75" customHeight="1">
      <c r="A604" s="266"/>
      <c r="X604" s="269"/>
    </row>
    <row r="605" ht="12.75" customHeight="1">
      <c r="A605" s="266"/>
      <c r="X605" s="269"/>
    </row>
    <row r="606" ht="12.75" customHeight="1">
      <c r="A606" s="266"/>
      <c r="X606" s="269"/>
    </row>
    <row r="607" ht="12.75" customHeight="1">
      <c r="A607" s="266"/>
      <c r="X607" s="269"/>
    </row>
    <row r="608" ht="12.75" customHeight="1">
      <c r="A608" s="266"/>
      <c r="X608" s="269"/>
    </row>
    <row r="609" ht="12.75" customHeight="1">
      <c r="A609" s="266"/>
      <c r="X609" s="269"/>
    </row>
    <row r="610" ht="12.75" customHeight="1">
      <c r="A610" s="266"/>
      <c r="X610" s="269"/>
    </row>
    <row r="611" ht="12.75" customHeight="1">
      <c r="A611" s="266"/>
      <c r="X611" s="269"/>
    </row>
    <row r="612" ht="12.75" customHeight="1">
      <c r="A612" s="266"/>
      <c r="X612" s="269"/>
    </row>
    <row r="613" ht="12.75" customHeight="1">
      <c r="A613" s="266"/>
      <c r="X613" s="269"/>
    </row>
    <row r="614" ht="12.75" customHeight="1">
      <c r="A614" s="266"/>
      <c r="X614" s="269"/>
    </row>
    <row r="615" ht="12.75" customHeight="1">
      <c r="A615" s="266"/>
      <c r="X615" s="269"/>
    </row>
    <row r="616" ht="12.75" customHeight="1">
      <c r="A616" s="266"/>
      <c r="X616" s="269"/>
    </row>
    <row r="617" ht="12.75" customHeight="1">
      <c r="A617" s="266"/>
      <c r="X617" s="269"/>
    </row>
    <row r="618" ht="12.75" customHeight="1">
      <c r="A618" s="266"/>
      <c r="X618" s="269"/>
    </row>
    <row r="619" ht="12.75" customHeight="1">
      <c r="A619" s="266"/>
      <c r="X619" s="269"/>
    </row>
    <row r="620" ht="12.75" customHeight="1">
      <c r="A620" s="266"/>
      <c r="X620" s="269"/>
    </row>
    <row r="621" ht="12.75" customHeight="1">
      <c r="A621" s="266"/>
      <c r="X621" s="269"/>
    </row>
    <row r="622" ht="12.75" customHeight="1">
      <c r="A622" s="266"/>
      <c r="X622" s="269"/>
    </row>
    <row r="623" ht="12.75" customHeight="1">
      <c r="A623" s="266"/>
      <c r="X623" s="269"/>
    </row>
    <row r="624" ht="12.75" customHeight="1">
      <c r="A624" s="266"/>
      <c r="X624" s="269"/>
    </row>
    <row r="625" ht="12.75" customHeight="1">
      <c r="A625" s="266"/>
      <c r="X625" s="269"/>
    </row>
    <row r="626" ht="12.75" customHeight="1">
      <c r="A626" s="266"/>
      <c r="X626" s="269"/>
    </row>
    <row r="627" ht="12.75" customHeight="1">
      <c r="A627" s="266"/>
      <c r="X627" s="269"/>
    </row>
    <row r="628" ht="12.75" customHeight="1">
      <c r="A628" s="266"/>
      <c r="X628" s="269"/>
    </row>
    <row r="629" ht="12.75" customHeight="1">
      <c r="A629" s="266"/>
      <c r="X629" s="269"/>
    </row>
    <row r="630" ht="12.75" customHeight="1">
      <c r="A630" s="266"/>
      <c r="X630" s="269"/>
    </row>
    <row r="631" ht="12.75" customHeight="1">
      <c r="A631" s="266"/>
      <c r="X631" s="269"/>
    </row>
    <row r="632" ht="12.75" customHeight="1">
      <c r="A632" s="266"/>
      <c r="X632" s="269"/>
    </row>
    <row r="633" ht="12.75" customHeight="1">
      <c r="A633" s="266"/>
      <c r="X633" s="269"/>
    </row>
    <row r="634" ht="12.75" customHeight="1">
      <c r="A634" s="266"/>
      <c r="X634" s="269"/>
    </row>
    <row r="635" ht="12.75" customHeight="1">
      <c r="A635" s="266"/>
      <c r="X635" s="269"/>
    </row>
    <row r="636" ht="12.75" customHeight="1">
      <c r="A636" s="266"/>
      <c r="X636" s="269"/>
    </row>
    <row r="637" ht="12.75" customHeight="1">
      <c r="A637" s="266"/>
      <c r="X637" s="269"/>
    </row>
    <row r="638" ht="12.75" customHeight="1">
      <c r="A638" s="266"/>
      <c r="X638" s="269"/>
    </row>
    <row r="639" ht="12.75" customHeight="1">
      <c r="A639" s="266"/>
      <c r="X639" s="269"/>
    </row>
    <row r="640" ht="12.75" customHeight="1">
      <c r="A640" s="266"/>
      <c r="X640" s="269"/>
    </row>
    <row r="641" ht="12.75" customHeight="1">
      <c r="A641" s="266"/>
      <c r="X641" s="269"/>
    </row>
    <row r="642" ht="12.75" customHeight="1">
      <c r="A642" s="266"/>
      <c r="X642" s="269"/>
    </row>
    <row r="643" ht="12.75" customHeight="1">
      <c r="A643" s="266"/>
      <c r="X643" s="269"/>
    </row>
    <row r="644" ht="12.75" customHeight="1">
      <c r="A644" s="266"/>
      <c r="X644" s="269"/>
    </row>
    <row r="645" ht="12.75" customHeight="1">
      <c r="A645" s="266"/>
      <c r="X645" s="269"/>
    </row>
    <row r="646" ht="12.75" customHeight="1">
      <c r="A646" s="266"/>
      <c r="X646" s="269"/>
    </row>
    <row r="647" ht="12.75" customHeight="1">
      <c r="A647" s="266"/>
      <c r="X647" s="269"/>
    </row>
    <row r="648" ht="12.75" customHeight="1">
      <c r="A648" s="266"/>
      <c r="X648" s="269"/>
    </row>
    <row r="649" ht="12.75" customHeight="1">
      <c r="A649" s="266"/>
      <c r="X649" s="269"/>
    </row>
    <row r="650" ht="12.75" customHeight="1">
      <c r="A650" s="266"/>
      <c r="X650" s="269"/>
    </row>
    <row r="651" ht="12.75" customHeight="1">
      <c r="A651" s="266"/>
      <c r="X651" s="269"/>
    </row>
    <row r="652" ht="12.75" customHeight="1">
      <c r="A652" s="266"/>
      <c r="X652" s="269"/>
    </row>
    <row r="653" ht="12.75" customHeight="1">
      <c r="A653" s="266"/>
      <c r="X653" s="269"/>
    </row>
    <row r="654" ht="12.75" customHeight="1">
      <c r="A654" s="266"/>
      <c r="X654" s="269"/>
    </row>
    <row r="655" ht="12.75" customHeight="1">
      <c r="A655" s="266"/>
      <c r="X655" s="269"/>
    </row>
    <row r="656" ht="12.75" customHeight="1">
      <c r="A656" s="266"/>
      <c r="X656" s="269"/>
    </row>
    <row r="657" ht="12.75" customHeight="1">
      <c r="A657" s="266"/>
      <c r="X657" s="269"/>
    </row>
    <row r="658" ht="12.75" customHeight="1">
      <c r="A658" s="266"/>
      <c r="X658" s="269"/>
    </row>
    <row r="659" ht="12.75" customHeight="1">
      <c r="A659" s="266"/>
      <c r="X659" s="269"/>
    </row>
    <row r="660" ht="12.75" customHeight="1">
      <c r="A660" s="266"/>
      <c r="X660" s="269"/>
    </row>
    <row r="661" ht="12.75" customHeight="1">
      <c r="A661" s="266"/>
      <c r="X661" s="269"/>
    </row>
    <row r="662" ht="12.75" customHeight="1">
      <c r="A662" s="266"/>
      <c r="X662" s="269"/>
    </row>
    <row r="663" ht="12.75" customHeight="1">
      <c r="A663" s="266"/>
      <c r="X663" s="269"/>
    </row>
    <row r="664" ht="12.75" customHeight="1">
      <c r="A664" s="266"/>
      <c r="X664" s="269"/>
    </row>
    <row r="665" ht="12.75" customHeight="1">
      <c r="A665" s="266"/>
      <c r="X665" s="269"/>
    </row>
    <row r="666" ht="12.75" customHeight="1">
      <c r="A666" s="266"/>
      <c r="X666" s="269"/>
    </row>
    <row r="667" ht="12.75" customHeight="1">
      <c r="A667" s="266"/>
      <c r="X667" s="269"/>
    </row>
    <row r="668" ht="12.75" customHeight="1">
      <c r="A668" s="266"/>
      <c r="X668" s="269"/>
    </row>
    <row r="669" ht="12.75" customHeight="1">
      <c r="A669" s="266"/>
      <c r="X669" s="269"/>
    </row>
    <row r="670" ht="12.75" customHeight="1">
      <c r="A670" s="266"/>
      <c r="X670" s="269"/>
    </row>
    <row r="671" ht="12.75" customHeight="1">
      <c r="A671" s="266"/>
      <c r="X671" s="269"/>
    </row>
    <row r="672" ht="12.75" customHeight="1">
      <c r="A672" s="266"/>
      <c r="X672" s="269"/>
    </row>
    <row r="673" ht="12.75" customHeight="1">
      <c r="A673" s="266"/>
      <c r="X673" s="269"/>
    </row>
    <row r="674" ht="12.75" customHeight="1">
      <c r="A674" s="266"/>
      <c r="X674" s="269"/>
    </row>
    <row r="675" ht="12.75" customHeight="1">
      <c r="A675" s="266"/>
      <c r="X675" s="269"/>
    </row>
    <row r="676" ht="12.75" customHeight="1">
      <c r="A676" s="266"/>
      <c r="X676" s="269"/>
    </row>
    <row r="677" ht="12.75" customHeight="1">
      <c r="A677" s="266"/>
      <c r="X677" s="269"/>
    </row>
    <row r="678" ht="12.75" customHeight="1">
      <c r="A678" s="266"/>
      <c r="X678" s="269"/>
    </row>
    <row r="679" ht="12.75" customHeight="1">
      <c r="A679" s="266"/>
      <c r="X679" s="269"/>
    </row>
    <row r="680" ht="12.75" customHeight="1">
      <c r="A680" s="266"/>
      <c r="X680" s="269"/>
    </row>
    <row r="681" ht="12.75" customHeight="1">
      <c r="A681" s="266"/>
      <c r="X681" s="269"/>
    </row>
    <row r="682" ht="12.75" customHeight="1">
      <c r="A682" s="266"/>
      <c r="X682" s="269"/>
    </row>
    <row r="683" ht="12.75" customHeight="1">
      <c r="A683" s="266"/>
      <c r="X683" s="269"/>
    </row>
    <row r="684" ht="12.75" customHeight="1">
      <c r="A684" s="266"/>
      <c r="X684" s="269"/>
    </row>
    <row r="685" ht="12.75" customHeight="1">
      <c r="A685" s="266"/>
      <c r="X685" s="269"/>
    </row>
    <row r="686" ht="12.75" customHeight="1">
      <c r="A686" s="266"/>
      <c r="X686" s="269"/>
    </row>
    <row r="687" ht="12.75" customHeight="1">
      <c r="A687" s="266"/>
      <c r="X687" s="269"/>
    </row>
    <row r="688" ht="12.75" customHeight="1">
      <c r="A688" s="266"/>
      <c r="X688" s="269"/>
    </row>
    <row r="689" ht="12.75" customHeight="1">
      <c r="A689" s="266"/>
      <c r="X689" s="269"/>
    </row>
    <row r="690" ht="12.75" customHeight="1">
      <c r="A690" s="266"/>
      <c r="X690" s="269"/>
    </row>
    <row r="691" ht="12.75" customHeight="1">
      <c r="A691" s="266"/>
      <c r="X691" s="269"/>
    </row>
    <row r="692" ht="12.75" customHeight="1">
      <c r="A692" s="266"/>
      <c r="X692" s="269"/>
    </row>
    <row r="693" ht="12.75" customHeight="1">
      <c r="A693" s="266"/>
      <c r="X693" s="269"/>
    </row>
    <row r="694" ht="12.75" customHeight="1">
      <c r="A694" s="266"/>
      <c r="X694" s="269"/>
    </row>
    <row r="695" ht="12.75" customHeight="1">
      <c r="A695" s="266"/>
      <c r="X695" s="269"/>
    </row>
    <row r="696" ht="12.75" customHeight="1">
      <c r="A696" s="266"/>
      <c r="X696" s="269"/>
    </row>
    <row r="697" ht="12.75" customHeight="1">
      <c r="A697" s="266"/>
      <c r="X697" s="269"/>
    </row>
    <row r="698" ht="12.75" customHeight="1">
      <c r="A698" s="266"/>
      <c r="X698" s="269"/>
    </row>
    <row r="699" ht="12.75" customHeight="1">
      <c r="A699" s="266"/>
      <c r="X699" s="269"/>
    </row>
    <row r="700" ht="12.75" customHeight="1">
      <c r="A700" s="266"/>
      <c r="X700" s="269"/>
    </row>
    <row r="701" ht="12.75" customHeight="1">
      <c r="A701" s="266"/>
      <c r="X701" s="269"/>
    </row>
    <row r="702" ht="12.75" customHeight="1">
      <c r="A702" s="266"/>
      <c r="X702" s="269"/>
    </row>
    <row r="703" ht="12.75" customHeight="1">
      <c r="A703" s="266"/>
      <c r="X703" s="269"/>
    </row>
    <row r="704" ht="12.75" customHeight="1">
      <c r="A704" s="266"/>
      <c r="X704" s="269"/>
    </row>
    <row r="705" ht="12.75" customHeight="1">
      <c r="A705" s="266"/>
      <c r="X705" s="269"/>
    </row>
    <row r="706" ht="12.75" customHeight="1">
      <c r="A706" s="266"/>
      <c r="X706" s="269"/>
    </row>
    <row r="707" ht="12.75" customHeight="1">
      <c r="A707" s="266"/>
      <c r="X707" s="269"/>
    </row>
    <row r="708" ht="12.75" customHeight="1">
      <c r="A708" s="266"/>
      <c r="X708" s="269"/>
    </row>
    <row r="709" ht="12.75" customHeight="1">
      <c r="A709" s="266"/>
      <c r="X709" s="269"/>
    </row>
    <row r="710" ht="12.75" customHeight="1">
      <c r="A710" s="266"/>
      <c r="X710" s="269"/>
    </row>
    <row r="711" ht="12.75" customHeight="1">
      <c r="A711" s="266"/>
      <c r="X711" s="269"/>
    </row>
    <row r="712" ht="12.75" customHeight="1">
      <c r="A712" s="266"/>
      <c r="X712" s="269"/>
    </row>
    <row r="713" ht="12.75" customHeight="1">
      <c r="A713" s="266"/>
      <c r="X713" s="269"/>
    </row>
    <row r="714" ht="12.75" customHeight="1">
      <c r="A714" s="266"/>
      <c r="X714" s="269"/>
    </row>
    <row r="715" ht="12.75" customHeight="1">
      <c r="A715" s="266"/>
      <c r="X715" s="269"/>
    </row>
    <row r="716" ht="12.75" customHeight="1">
      <c r="A716" s="266"/>
      <c r="X716" s="269"/>
    </row>
    <row r="717" ht="12.75" customHeight="1">
      <c r="A717" s="266"/>
      <c r="X717" s="269"/>
    </row>
    <row r="718" ht="12.75" customHeight="1">
      <c r="A718" s="266"/>
      <c r="X718" s="269"/>
    </row>
    <row r="719" ht="12.75" customHeight="1">
      <c r="A719" s="266"/>
      <c r="X719" s="269"/>
    </row>
    <row r="720" ht="12.75" customHeight="1">
      <c r="A720" s="266"/>
      <c r="X720" s="269"/>
    </row>
    <row r="721" ht="12.75" customHeight="1">
      <c r="A721" s="266"/>
      <c r="X721" s="269"/>
    </row>
    <row r="722" ht="12.75" customHeight="1">
      <c r="A722" s="266"/>
      <c r="X722" s="269"/>
    </row>
    <row r="723" ht="12.75" customHeight="1">
      <c r="A723" s="266"/>
      <c r="X723" s="269"/>
    </row>
    <row r="724" ht="12.75" customHeight="1">
      <c r="A724" s="266"/>
      <c r="X724" s="269"/>
    </row>
    <row r="725" ht="12.75" customHeight="1">
      <c r="A725" s="266"/>
      <c r="X725" s="269"/>
    </row>
    <row r="726" ht="12.75" customHeight="1">
      <c r="A726" s="266"/>
      <c r="X726" s="269"/>
    </row>
    <row r="727" ht="12.75" customHeight="1">
      <c r="A727" s="266"/>
      <c r="X727" s="269"/>
    </row>
    <row r="728" ht="12.75" customHeight="1">
      <c r="A728" s="266"/>
      <c r="X728" s="269"/>
    </row>
    <row r="729" ht="12.75" customHeight="1">
      <c r="A729" s="266"/>
      <c r="X729" s="269"/>
    </row>
    <row r="730" ht="12.75" customHeight="1">
      <c r="A730" s="266"/>
      <c r="X730" s="269"/>
    </row>
    <row r="731" ht="12.75" customHeight="1">
      <c r="A731" s="266"/>
      <c r="X731" s="269"/>
    </row>
    <row r="732" ht="12.75" customHeight="1">
      <c r="A732" s="266"/>
      <c r="X732" s="269"/>
    </row>
    <row r="733" ht="12.75" customHeight="1">
      <c r="A733" s="266"/>
      <c r="X733" s="269"/>
    </row>
    <row r="734" ht="12.75" customHeight="1">
      <c r="A734" s="266"/>
      <c r="X734" s="269"/>
    </row>
    <row r="735" ht="12.75" customHeight="1">
      <c r="A735" s="266"/>
      <c r="X735" s="269"/>
    </row>
    <row r="736" ht="12.75" customHeight="1">
      <c r="A736" s="266"/>
      <c r="X736" s="269"/>
    </row>
    <row r="737" ht="12.75" customHeight="1">
      <c r="A737" s="266"/>
      <c r="X737" s="269"/>
    </row>
    <row r="738" ht="12.75" customHeight="1">
      <c r="A738" s="266"/>
      <c r="X738" s="269"/>
    </row>
    <row r="739" ht="12.75" customHeight="1">
      <c r="A739" s="266"/>
      <c r="X739" s="269"/>
    </row>
    <row r="740" ht="12.75" customHeight="1">
      <c r="A740" s="266"/>
      <c r="X740" s="269"/>
    </row>
    <row r="741" ht="12.75" customHeight="1">
      <c r="A741" s="266"/>
      <c r="X741" s="269"/>
    </row>
    <row r="742" ht="12.75" customHeight="1">
      <c r="A742" s="266"/>
      <c r="X742" s="269"/>
    </row>
    <row r="743" ht="12.75" customHeight="1">
      <c r="A743" s="266"/>
      <c r="X743" s="269"/>
    </row>
    <row r="744" ht="12.75" customHeight="1">
      <c r="A744" s="266"/>
      <c r="X744" s="269"/>
    </row>
    <row r="745" ht="12.75" customHeight="1">
      <c r="A745" s="266"/>
      <c r="X745" s="269"/>
    </row>
    <row r="746" ht="12.75" customHeight="1">
      <c r="A746" s="266"/>
      <c r="X746" s="269"/>
    </row>
    <row r="747" ht="12.75" customHeight="1">
      <c r="A747" s="266"/>
      <c r="X747" s="269"/>
    </row>
    <row r="748" ht="12.75" customHeight="1">
      <c r="A748" s="266"/>
      <c r="X748" s="269"/>
    </row>
    <row r="749" ht="12.75" customHeight="1">
      <c r="A749" s="266"/>
      <c r="X749" s="269"/>
    </row>
    <row r="750" ht="12.75" customHeight="1">
      <c r="A750" s="266"/>
      <c r="X750" s="269"/>
    </row>
    <row r="751" ht="12.75" customHeight="1">
      <c r="A751" s="266"/>
      <c r="X751" s="269"/>
    </row>
    <row r="752" ht="12.75" customHeight="1">
      <c r="A752" s="266"/>
      <c r="X752" s="269"/>
    </row>
    <row r="753" ht="12.75" customHeight="1">
      <c r="A753" s="266"/>
      <c r="X753" s="269"/>
    </row>
    <row r="754" ht="12.75" customHeight="1">
      <c r="A754" s="266"/>
      <c r="X754" s="269"/>
    </row>
    <row r="755" ht="12.75" customHeight="1">
      <c r="A755" s="266"/>
      <c r="X755" s="269"/>
    </row>
    <row r="756" ht="12.75" customHeight="1">
      <c r="A756" s="266"/>
      <c r="X756" s="269"/>
    </row>
    <row r="757" ht="12.75" customHeight="1">
      <c r="A757" s="266"/>
      <c r="X757" s="269"/>
    </row>
    <row r="758" ht="12.75" customHeight="1">
      <c r="A758" s="266"/>
      <c r="X758" s="269"/>
    </row>
    <row r="759" ht="12.75" customHeight="1">
      <c r="A759" s="266"/>
      <c r="X759" s="269"/>
    </row>
    <row r="760" ht="12.75" customHeight="1">
      <c r="A760" s="266"/>
      <c r="X760" s="269"/>
    </row>
    <row r="761" ht="12.75" customHeight="1">
      <c r="A761" s="266"/>
      <c r="X761" s="269"/>
    </row>
    <row r="762" ht="12.75" customHeight="1">
      <c r="A762" s="266"/>
      <c r="X762" s="269"/>
    </row>
    <row r="763" ht="12.75" customHeight="1">
      <c r="A763" s="266"/>
      <c r="X763" s="269"/>
    </row>
    <row r="764" ht="12.75" customHeight="1">
      <c r="A764" s="266"/>
      <c r="X764" s="269"/>
    </row>
    <row r="765" ht="12.75" customHeight="1">
      <c r="A765" s="266"/>
      <c r="X765" s="269"/>
    </row>
    <row r="766" ht="12.75" customHeight="1">
      <c r="A766" s="266"/>
      <c r="X766" s="269"/>
    </row>
    <row r="767" ht="12.75" customHeight="1">
      <c r="A767" s="266"/>
      <c r="X767" s="269"/>
    </row>
    <row r="768" ht="12.75" customHeight="1">
      <c r="A768" s="266"/>
      <c r="X768" s="269"/>
    </row>
    <row r="769" ht="12.75" customHeight="1">
      <c r="A769" s="266"/>
      <c r="X769" s="269"/>
    </row>
    <row r="770" ht="12.75" customHeight="1">
      <c r="A770" s="266"/>
      <c r="X770" s="269"/>
    </row>
    <row r="771" ht="12.75" customHeight="1">
      <c r="A771" s="266"/>
      <c r="X771" s="269"/>
    </row>
    <row r="772" ht="12.75" customHeight="1">
      <c r="A772" s="266"/>
      <c r="X772" s="269"/>
    </row>
    <row r="773" ht="12.75" customHeight="1">
      <c r="A773" s="266"/>
      <c r="X773" s="269"/>
    </row>
    <row r="774" ht="12.75" customHeight="1">
      <c r="A774" s="266"/>
      <c r="X774" s="269"/>
    </row>
    <row r="775" ht="12.75" customHeight="1">
      <c r="A775" s="266"/>
      <c r="X775" s="269"/>
    </row>
    <row r="776" ht="12.75" customHeight="1">
      <c r="A776" s="266"/>
      <c r="X776" s="269"/>
    </row>
    <row r="777" ht="12.75" customHeight="1">
      <c r="A777" s="266"/>
      <c r="X777" s="269"/>
    </row>
    <row r="778" ht="12.75" customHeight="1">
      <c r="A778" s="266"/>
      <c r="X778" s="269"/>
    </row>
    <row r="779" ht="12.75" customHeight="1">
      <c r="A779" s="266"/>
      <c r="X779" s="269"/>
    </row>
    <row r="780" ht="12.75" customHeight="1">
      <c r="A780" s="266"/>
      <c r="X780" s="269"/>
    </row>
    <row r="781" ht="12.75" customHeight="1">
      <c r="A781" s="266"/>
      <c r="X781" s="269"/>
    </row>
    <row r="782" ht="12.75" customHeight="1">
      <c r="A782" s="266"/>
      <c r="X782" s="269"/>
    </row>
    <row r="783" ht="12.75" customHeight="1">
      <c r="A783" s="266"/>
      <c r="X783" s="269"/>
    </row>
    <row r="784" ht="12.75" customHeight="1">
      <c r="A784" s="266"/>
      <c r="X784" s="269"/>
    </row>
    <row r="785" ht="12.75" customHeight="1">
      <c r="A785" s="266"/>
      <c r="X785" s="269"/>
    </row>
    <row r="786" ht="12.75" customHeight="1">
      <c r="A786" s="266"/>
      <c r="X786" s="269"/>
    </row>
    <row r="787" ht="12.75" customHeight="1">
      <c r="A787" s="266"/>
      <c r="X787" s="269"/>
    </row>
    <row r="788" ht="12.75" customHeight="1">
      <c r="A788" s="266"/>
      <c r="X788" s="269"/>
    </row>
    <row r="789" ht="12.75" customHeight="1">
      <c r="A789" s="266"/>
      <c r="X789" s="269"/>
    </row>
    <row r="790" ht="12.75" customHeight="1">
      <c r="A790" s="266"/>
      <c r="X790" s="269"/>
    </row>
    <row r="791" ht="12.75" customHeight="1">
      <c r="A791" s="266"/>
      <c r="X791" s="269"/>
    </row>
    <row r="792" ht="12.75" customHeight="1">
      <c r="A792" s="266"/>
      <c r="X792" s="269"/>
    </row>
    <row r="793" ht="12.75" customHeight="1">
      <c r="A793" s="266"/>
      <c r="X793" s="269"/>
    </row>
    <row r="794" ht="12.75" customHeight="1">
      <c r="A794" s="266"/>
      <c r="X794" s="269"/>
    </row>
    <row r="795" ht="12.75" customHeight="1">
      <c r="A795" s="266"/>
      <c r="X795" s="269"/>
    </row>
    <row r="796" ht="12.75" customHeight="1">
      <c r="A796" s="266"/>
      <c r="X796" s="269"/>
    </row>
    <row r="797" ht="12.75" customHeight="1">
      <c r="A797" s="266"/>
      <c r="X797" s="269"/>
    </row>
    <row r="798" ht="12.75" customHeight="1">
      <c r="A798" s="266"/>
      <c r="X798" s="269"/>
    </row>
    <row r="799" ht="12.75" customHeight="1">
      <c r="A799" s="266"/>
      <c r="X799" s="269"/>
    </row>
    <row r="800" ht="12.75" customHeight="1">
      <c r="A800" s="266"/>
      <c r="X800" s="269"/>
    </row>
    <row r="801" ht="12.75" customHeight="1">
      <c r="A801" s="266"/>
      <c r="X801" s="269"/>
    </row>
    <row r="802" ht="12.75" customHeight="1">
      <c r="A802" s="266"/>
      <c r="X802" s="269"/>
    </row>
    <row r="803" ht="12.75" customHeight="1">
      <c r="A803" s="266"/>
      <c r="X803" s="269"/>
    </row>
    <row r="804" ht="12.75" customHeight="1">
      <c r="A804" s="266"/>
      <c r="X804" s="269"/>
    </row>
    <row r="805" ht="12.75" customHeight="1">
      <c r="A805" s="266"/>
      <c r="X805" s="269"/>
    </row>
    <row r="806" ht="12.75" customHeight="1">
      <c r="A806" s="266"/>
      <c r="X806" s="269"/>
    </row>
    <row r="807" ht="12.75" customHeight="1">
      <c r="A807" s="266"/>
      <c r="X807" s="269"/>
    </row>
    <row r="808" ht="12.75" customHeight="1">
      <c r="A808" s="266"/>
      <c r="X808" s="269"/>
    </row>
    <row r="809" ht="12.75" customHeight="1">
      <c r="A809" s="266"/>
      <c r="X809" s="269"/>
    </row>
    <row r="810" ht="12.75" customHeight="1">
      <c r="A810" s="266"/>
      <c r="X810" s="269"/>
    </row>
    <row r="811" ht="12.75" customHeight="1">
      <c r="A811" s="266"/>
      <c r="X811" s="269"/>
    </row>
    <row r="812" ht="12.75" customHeight="1">
      <c r="A812" s="266"/>
      <c r="X812" s="269"/>
    </row>
    <row r="813" ht="12.75" customHeight="1">
      <c r="A813" s="266"/>
      <c r="X813" s="269"/>
    </row>
    <row r="814" ht="12.75" customHeight="1">
      <c r="A814" s="266"/>
      <c r="X814" s="269"/>
    </row>
    <row r="815" ht="12.75" customHeight="1">
      <c r="A815" s="266"/>
      <c r="X815" s="269"/>
    </row>
    <row r="816" ht="12.75" customHeight="1">
      <c r="A816" s="266"/>
      <c r="X816" s="269"/>
    </row>
    <row r="817" ht="12.75" customHeight="1">
      <c r="A817" s="266"/>
      <c r="X817" s="269"/>
    </row>
    <row r="818" ht="12.75" customHeight="1">
      <c r="A818" s="266"/>
      <c r="X818" s="269"/>
    </row>
    <row r="819" ht="12.75" customHeight="1">
      <c r="A819" s="266"/>
      <c r="X819" s="269"/>
    </row>
    <row r="820" ht="12.75" customHeight="1">
      <c r="A820" s="266"/>
      <c r="X820" s="269"/>
    </row>
    <row r="821" ht="12.75" customHeight="1">
      <c r="A821" s="266"/>
      <c r="X821" s="269"/>
    </row>
    <row r="822" ht="12.75" customHeight="1">
      <c r="A822" s="266"/>
      <c r="X822" s="269"/>
    </row>
    <row r="823" ht="12.75" customHeight="1">
      <c r="A823" s="266"/>
      <c r="X823" s="269"/>
    </row>
    <row r="824" ht="12.75" customHeight="1">
      <c r="A824" s="266"/>
      <c r="X824" s="269"/>
    </row>
    <row r="825" ht="12.75" customHeight="1">
      <c r="A825" s="266"/>
      <c r="X825" s="269"/>
    </row>
    <row r="826" ht="12.75" customHeight="1">
      <c r="A826" s="266"/>
      <c r="X826" s="269"/>
    </row>
    <row r="827" ht="12.75" customHeight="1">
      <c r="A827" s="266"/>
      <c r="X827" s="269"/>
    </row>
    <row r="828" ht="12.75" customHeight="1">
      <c r="A828" s="266"/>
      <c r="X828" s="269"/>
    </row>
    <row r="829" ht="12.75" customHeight="1">
      <c r="A829" s="266"/>
      <c r="X829" s="269"/>
    </row>
    <row r="830" ht="12.75" customHeight="1">
      <c r="A830" s="266"/>
      <c r="X830" s="269"/>
    </row>
    <row r="831" ht="12.75" customHeight="1">
      <c r="A831" s="266"/>
      <c r="X831" s="269"/>
    </row>
    <row r="832" ht="12.75" customHeight="1">
      <c r="A832" s="266"/>
      <c r="X832" s="269"/>
    </row>
    <row r="833" ht="12.75" customHeight="1">
      <c r="A833" s="266"/>
      <c r="X833" s="269"/>
    </row>
    <row r="834" ht="12.75" customHeight="1">
      <c r="A834" s="266"/>
      <c r="X834" s="269"/>
    </row>
    <row r="835" ht="12.75" customHeight="1">
      <c r="A835" s="266"/>
      <c r="X835" s="269"/>
    </row>
    <row r="836" ht="12.75" customHeight="1">
      <c r="A836" s="266"/>
      <c r="X836" s="269"/>
    </row>
    <row r="837" ht="12.75" customHeight="1">
      <c r="A837" s="266"/>
      <c r="X837" s="269"/>
    </row>
    <row r="838" ht="12.75" customHeight="1">
      <c r="A838" s="266"/>
      <c r="X838" s="269"/>
    </row>
    <row r="839" ht="12.75" customHeight="1">
      <c r="A839" s="266"/>
      <c r="X839" s="269"/>
    </row>
    <row r="840" ht="12.75" customHeight="1">
      <c r="A840" s="266"/>
      <c r="X840" s="269"/>
    </row>
    <row r="841" ht="12.75" customHeight="1">
      <c r="A841" s="266"/>
      <c r="X841" s="269"/>
    </row>
    <row r="842" ht="12.75" customHeight="1">
      <c r="A842" s="266"/>
      <c r="X842" s="269"/>
    </row>
    <row r="843" ht="12.75" customHeight="1">
      <c r="A843" s="266"/>
      <c r="X843" s="269"/>
    </row>
    <row r="844" ht="12.75" customHeight="1">
      <c r="A844" s="266"/>
      <c r="X844" s="269"/>
    </row>
    <row r="845" ht="12.75" customHeight="1">
      <c r="A845" s="266"/>
      <c r="X845" s="269"/>
    </row>
    <row r="846" ht="12.75" customHeight="1">
      <c r="A846" s="266"/>
      <c r="X846" s="269"/>
    </row>
    <row r="847" ht="12.75" customHeight="1">
      <c r="A847" s="266"/>
      <c r="X847" s="269"/>
    </row>
    <row r="848" ht="12.75" customHeight="1">
      <c r="A848" s="266"/>
      <c r="X848" s="269"/>
    </row>
    <row r="849" ht="12.75" customHeight="1">
      <c r="A849" s="266"/>
      <c r="X849" s="269"/>
    </row>
    <row r="850" ht="12.75" customHeight="1">
      <c r="A850" s="266"/>
      <c r="X850" s="269"/>
    </row>
    <row r="851" ht="12.75" customHeight="1">
      <c r="A851" s="266"/>
      <c r="X851" s="269"/>
    </row>
    <row r="852" ht="12.75" customHeight="1">
      <c r="A852" s="266"/>
      <c r="X852" s="269"/>
    </row>
    <row r="853" ht="12.75" customHeight="1">
      <c r="A853" s="266"/>
      <c r="X853" s="269"/>
    </row>
    <row r="854" ht="12.75" customHeight="1">
      <c r="A854" s="266"/>
      <c r="X854" s="269"/>
    </row>
    <row r="855" ht="12.75" customHeight="1">
      <c r="A855" s="266"/>
      <c r="X855" s="269"/>
    </row>
    <row r="856" ht="12.75" customHeight="1">
      <c r="A856" s="266"/>
      <c r="X856" s="269"/>
    </row>
    <row r="857" ht="12.75" customHeight="1">
      <c r="A857" s="266"/>
      <c r="X857" s="269"/>
    </row>
    <row r="858" ht="12.75" customHeight="1">
      <c r="A858" s="266"/>
      <c r="X858" s="269"/>
    </row>
    <row r="859" ht="12.75" customHeight="1">
      <c r="A859" s="266"/>
      <c r="X859" s="269"/>
    </row>
    <row r="860" ht="12.75" customHeight="1">
      <c r="A860" s="266"/>
      <c r="X860" s="269"/>
    </row>
    <row r="861" ht="12.75" customHeight="1">
      <c r="A861" s="266"/>
      <c r="X861" s="269"/>
    </row>
    <row r="862" ht="12.75" customHeight="1">
      <c r="A862" s="266"/>
      <c r="X862" s="269"/>
    </row>
    <row r="863" ht="12.75" customHeight="1">
      <c r="A863" s="266"/>
      <c r="X863" s="269"/>
    </row>
    <row r="864" ht="12.75" customHeight="1">
      <c r="A864" s="266"/>
      <c r="X864" s="269"/>
    </row>
    <row r="865" ht="12.75" customHeight="1">
      <c r="A865" s="266"/>
      <c r="X865" s="269"/>
    </row>
    <row r="866" ht="12.75" customHeight="1">
      <c r="A866" s="266"/>
      <c r="X866" s="269"/>
    </row>
    <row r="867" ht="12.75" customHeight="1">
      <c r="A867" s="266"/>
      <c r="X867" s="269"/>
    </row>
    <row r="868" ht="12.75" customHeight="1">
      <c r="A868" s="266"/>
      <c r="X868" s="269"/>
    </row>
    <row r="869" ht="12.75" customHeight="1">
      <c r="A869" s="266"/>
      <c r="X869" s="269"/>
    </row>
    <row r="870" ht="12.75" customHeight="1">
      <c r="A870" s="266"/>
      <c r="X870" s="269"/>
    </row>
    <row r="871" ht="12.75" customHeight="1">
      <c r="A871" s="266"/>
      <c r="X871" s="269"/>
    </row>
    <row r="872" ht="12.75" customHeight="1">
      <c r="A872" s="266"/>
      <c r="X872" s="269"/>
    </row>
    <row r="873" ht="12.75" customHeight="1">
      <c r="A873" s="266"/>
      <c r="X873" s="269"/>
    </row>
    <row r="874" ht="12.75" customHeight="1">
      <c r="A874" s="266"/>
      <c r="X874" s="269"/>
    </row>
    <row r="875" ht="12.75" customHeight="1">
      <c r="A875" s="266"/>
      <c r="X875" s="269"/>
    </row>
    <row r="876" ht="12.75" customHeight="1">
      <c r="A876" s="266"/>
      <c r="X876" s="269"/>
    </row>
    <row r="877" ht="12.75" customHeight="1">
      <c r="A877" s="266"/>
      <c r="X877" s="269"/>
    </row>
    <row r="878" ht="12.75" customHeight="1">
      <c r="A878" s="266"/>
      <c r="X878" s="269"/>
    </row>
    <row r="879" ht="12.75" customHeight="1">
      <c r="A879" s="266"/>
      <c r="X879" s="269"/>
    </row>
    <row r="880" ht="12.75" customHeight="1">
      <c r="A880" s="266"/>
      <c r="X880" s="269"/>
    </row>
    <row r="881" ht="12.75" customHeight="1">
      <c r="A881" s="266"/>
      <c r="X881" s="269"/>
    </row>
    <row r="882" ht="12.75" customHeight="1">
      <c r="A882" s="266"/>
      <c r="X882" s="269"/>
    </row>
    <row r="883" ht="12.75" customHeight="1">
      <c r="A883" s="266"/>
      <c r="X883" s="269"/>
    </row>
    <row r="884" ht="12.75" customHeight="1">
      <c r="A884" s="266"/>
      <c r="X884" s="269"/>
    </row>
    <row r="885" ht="12.75" customHeight="1">
      <c r="A885" s="266"/>
      <c r="X885" s="269"/>
    </row>
    <row r="886" ht="12.75" customHeight="1">
      <c r="A886" s="266"/>
      <c r="X886" s="269"/>
    </row>
    <row r="887" ht="12.75" customHeight="1">
      <c r="A887" s="266"/>
      <c r="X887" s="269"/>
    </row>
    <row r="888" ht="12.75" customHeight="1">
      <c r="A888" s="266"/>
      <c r="X888" s="269"/>
    </row>
    <row r="889" ht="12.75" customHeight="1">
      <c r="A889" s="266"/>
      <c r="X889" s="269"/>
    </row>
    <row r="890" ht="12.75" customHeight="1">
      <c r="A890" s="266"/>
      <c r="X890" s="269"/>
    </row>
    <row r="891" ht="12.75" customHeight="1">
      <c r="A891" s="266"/>
      <c r="X891" s="269"/>
    </row>
    <row r="892" ht="12.75" customHeight="1">
      <c r="A892" s="266"/>
      <c r="X892" s="269"/>
    </row>
    <row r="893" ht="12.75" customHeight="1">
      <c r="A893" s="266"/>
      <c r="X893" s="269"/>
    </row>
    <row r="894" ht="12.75" customHeight="1">
      <c r="A894" s="266"/>
      <c r="X894" s="269"/>
    </row>
    <row r="895" ht="12.75" customHeight="1">
      <c r="A895" s="266"/>
      <c r="X895" s="269"/>
    </row>
    <row r="896" ht="12.75" customHeight="1">
      <c r="A896" s="266"/>
      <c r="X896" s="269"/>
    </row>
    <row r="897" ht="12.75" customHeight="1">
      <c r="A897" s="266"/>
      <c r="X897" s="269"/>
    </row>
    <row r="898" ht="12.75" customHeight="1">
      <c r="A898" s="266"/>
      <c r="X898" s="269"/>
    </row>
    <row r="899" ht="12.75" customHeight="1">
      <c r="A899" s="266"/>
      <c r="X899" s="269"/>
    </row>
    <row r="900" ht="12.75" customHeight="1">
      <c r="A900" s="266"/>
      <c r="X900" s="269"/>
    </row>
    <row r="901" ht="12.75" customHeight="1">
      <c r="A901" s="266"/>
      <c r="X901" s="269"/>
    </row>
    <row r="902" ht="12.75" customHeight="1">
      <c r="A902" s="266"/>
      <c r="X902" s="269"/>
    </row>
    <row r="903" ht="12.75" customHeight="1">
      <c r="A903" s="266"/>
      <c r="X903" s="269"/>
    </row>
    <row r="904" ht="12.75" customHeight="1">
      <c r="A904" s="266"/>
      <c r="X904" s="269"/>
    </row>
    <row r="905" ht="12.75" customHeight="1">
      <c r="A905" s="266"/>
      <c r="X905" s="269"/>
    </row>
    <row r="906" ht="12.75" customHeight="1">
      <c r="A906" s="266"/>
      <c r="X906" s="269"/>
    </row>
    <row r="907" ht="12.75" customHeight="1">
      <c r="A907" s="266"/>
      <c r="X907" s="269"/>
    </row>
    <row r="908" ht="12.75" customHeight="1">
      <c r="A908" s="266"/>
      <c r="X908" s="269"/>
    </row>
    <row r="909" ht="12.75" customHeight="1">
      <c r="A909" s="266"/>
      <c r="X909" s="269"/>
    </row>
    <row r="910" ht="12.75" customHeight="1">
      <c r="A910" s="266"/>
      <c r="X910" s="269"/>
    </row>
    <row r="911" ht="12.75" customHeight="1">
      <c r="A911" s="266"/>
      <c r="X911" s="269"/>
    </row>
    <row r="912" ht="12.75" customHeight="1">
      <c r="A912" s="266"/>
      <c r="X912" s="269"/>
    </row>
    <row r="913" ht="12.75" customHeight="1">
      <c r="A913" s="266"/>
      <c r="X913" s="269"/>
    </row>
    <row r="914" ht="12.75" customHeight="1">
      <c r="A914" s="266"/>
      <c r="X914" s="269"/>
    </row>
    <row r="915" ht="12.75" customHeight="1">
      <c r="A915" s="266"/>
      <c r="X915" s="269"/>
    </row>
    <row r="916" ht="12.75" customHeight="1">
      <c r="A916" s="266"/>
      <c r="X916" s="269"/>
    </row>
    <row r="917" ht="12.75" customHeight="1">
      <c r="A917" s="266"/>
      <c r="X917" s="269"/>
    </row>
    <row r="918" ht="12.75" customHeight="1">
      <c r="A918" s="266"/>
      <c r="X918" s="269"/>
    </row>
    <row r="919" ht="12.75" customHeight="1">
      <c r="A919" s="266"/>
      <c r="X919" s="269"/>
    </row>
    <row r="920" ht="12.75" customHeight="1">
      <c r="A920" s="266"/>
      <c r="X920" s="269"/>
    </row>
    <row r="921" ht="12.75" customHeight="1">
      <c r="A921" s="266"/>
      <c r="X921" s="269"/>
    </row>
    <row r="922" ht="12.75" customHeight="1">
      <c r="A922" s="266"/>
      <c r="X922" s="269"/>
    </row>
    <row r="923" ht="12.75" customHeight="1">
      <c r="A923" s="266"/>
      <c r="X923" s="269"/>
    </row>
    <row r="924" ht="12.75" customHeight="1">
      <c r="A924" s="266"/>
      <c r="X924" s="269"/>
    </row>
    <row r="925" ht="12.75" customHeight="1">
      <c r="A925" s="266"/>
      <c r="X925" s="269"/>
    </row>
    <row r="926" ht="12.75" customHeight="1">
      <c r="A926" s="266"/>
      <c r="X926" s="269"/>
    </row>
    <row r="927" ht="12.75" customHeight="1">
      <c r="A927" s="266"/>
      <c r="X927" s="269"/>
    </row>
    <row r="928" ht="12.75" customHeight="1">
      <c r="A928" s="266"/>
      <c r="X928" s="269"/>
    </row>
    <row r="929" ht="12.75" customHeight="1">
      <c r="A929" s="266"/>
      <c r="X929" s="269"/>
    </row>
    <row r="930" ht="12.75" customHeight="1">
      <c r="A930" s="266"/>
      <c r="X930" s="269"/>
    </row>
    <row r="931" ht="12.75" customHeight="1">
      <c r="A931" s="266"/>
      <c r="X931" s="269"/>
    </row>
    <row r="932" ht="12.75" customHeight="1">
      <c r="A932" s="266"/>
      <c r="X932" s="269"/>
    </row>
    <row r="933" ht="12.75" customHeight="1">
      <c r="A933" s="266"/>
      <c r="X933" s="269"/>
    </row>
    <row r="934" ht="12.75" customHeight="1">
      <c r="A934" s="266"/>
      <c r="X934" s="269"/>
    </row>
    <row r="935" ht="12.75" customHeight="1">
      <c r="A935" s="266"/>
      <c r="X935" s="269"/>
    </row>
    <row r="936" ht="12.75" customHeight="1">
      <c r="A936" s="266"/>
      <c r="X936" s="269"/>
    </row>
    <row r="937" ht="12.75" customHeight="1">
      <c r="A937" s="266"/>
      <c r="X937" s="269"/>
    </row>
    <row r="938" ht="12.75" customHeight="1">
      <c r="A938" s="266"/>
      <c r="X938" s="269"/>
    </row>
    <row r="939" ht="12.75" customHeight="1">
      <c r="A939" s="266"/>
      <c r="X939" s="269"/>
    </row>
    <row r="940" ht="12.75" customHeight="1">
      <c r="A940" s="266"/>
      <c r="X940" s="269"/>
    </row>
    <row r="941" ht="12.75" customHeight="1">
      <c r="A941" s="266"/>
      <c r="X941" s="269"/>
    </row>
    <row r="942" ht="12.75" customHeight="1">
      <c r="A942" s="266"/>
      <c r="X942" s="269"/>
    </row>
    <row r="943" ht="12.75" customHeight="1">
      <c r="A943" s="266"/>
      <c r="X943" s="269"/>
    </row>
    <row r="944" ht="12.75" customHeight="1">
      <c r="A944" s="266"/>
      <c r="X944" s="269"/>
    </row>
    <row r="945" ht="12.75" customHeight="1">
      <c r="A945" s="266"/>
      <c r="X945" s="269"/>
    </row>
    <row r="946" ht="12.75" customHeight="1">
      <c r="A946" s="266"/>
      <c r="X946" s="269"/>
    </row>
    <row r="947" ht="12.75" customHeight="1">
      <c r="A947" s="266"/>
      <c r="X947" s="269"/>
    </row>
    <row r="948" ht="12.75" customHeight="1">
      <c r="A948" s="266"/>
      <c r="X948" s="269"/>
    </row>
    <row r="949" ht="12.75" customHeight="1">
      <c r="A949" s="266"/>
      <c r="X949" s="269"/>
    </row>
    <row r="950" ht="12.75" customHeight="1">
      <c r="A950" s="266"/>
      <c r="X950" s="269"/>
    </row>
    <row r="951" ht="12.75" customHeight="1">
      <c r="A951" s="266"/>
      <c r="X951" s="269"/>
    </row>
    <row r="952" ht="12.75" customHeight="1">
      <c r="A952" s="266"/>
      <c r="X952" s="269"/>
    </row>
    <row r="953" ht="12.75" customHeight="1">
      <c r="A953" s="266"/>
      <c r="X953" s="269"/>
    </row>
    <row r="954" ht="12.75" customHeight="1">
      <c r="A954" s="266"/>
      <c r="X954" s="269"/>
    </row>
    <row r="955" ht="12.75" customHeight="1">
      <c r="A955" s="266"/>
      <c r="X955" s="269"/>
    </row>
    <row r="956" ht="12.75" customHeight="1">
      <c r="A956" s="266"/>
      <c r="X956" s="269"/>
    </row>
    <row r="957" ht="12.75" customHeight="1">
      <c r="A957" s="266"/>
      <c r="X957" s="269"/>
    </row>
    <row r="958" ht="12.75" customHeight="1">
      <c r="A958" s="266"/>
      <c r="X958" s="269"/>
    </row>
    <row r="959" ht="12.75" customHeight="1">
      <c r="A959" s="266"/>
      <c r="X959" s="269"/>
    </row>
    <row r="960" ht="12.75" customHeight="1">
      <c r="A960" s="266"/>
      <c r="X960" s="269"/>
    </row>
    <row r="961" ht="12.75" customHeight="1">
      <c r="A961" s="266"/>
      <c r="X961" s="269"/>
    </row>
    <row r="962" ht="12.75" customHeight="1">
      <c r="A962" s="266"/>
      <c r="X962" s="269"/>
    </row>
    <row r="963" ht="12.75" customHeight="1">
      <c r="A963" s="266"/>
      <c r="X963" s="269"/>
    </row>
    <row r="964" ht="12.75" customHeight="1">
      <c r="A964" s="266"/>
      <c r="X964" s="269"/>
    </row>
    <row r="965" ht="12.75" customHeight="1">
      <c r="A965" s="266"/>
      <c r="X965" s="269"/>
    </row>
    <row r="966" ht="12.75" customHeight="1">
      <c r="A966" s="266"/>
      <c r="X966" s="269"/>
    </row>
    <row r="967" ht="12.75" customHeight="1">
      <c r="A967" s="266"/>
      <c r="X967" s="269"/>
    </row>
    <row r="968" ht="12.75" customHeight="1">
      <c r="A968" s="266"/>
      <c r="X968" s="269"/>
    </row>
    <row r="969" ht="12.75" customHeight="1">
      <c r="A969" s="266"/>
      <c r="X969" s="269"/>
    </row>
    <row r="970" ht="12.75" customHeight="1">
      <c r="A970" s="266"/>
      <c r="X970" s="269"/>
    </row>
    <row r="971" ht="12.75" customHeight="1">
      <c r="A971" s="266"/>
      <c r="X971" s="269"/>
    </row>
    <row r="972" ht="12.75" customHeight="1">
      <c r="A972" s="266"/>
      <c r="X972" s="269"/>
    </row>
    <row r="973" ht="12.75" customHeight="1">
      <c r="A973" s="266"/>
      <c r="X973" s="269"/>
    </row>
    <row r="974" ht="12.75" customHeight="1">
      <c r="A974" s="266"/>
      <c r="X974" s="269"/>
    </row>
    <row r="975" ht="12.75" customHeight="1">
      <c r="A975" s="266"/>
      <c r="X975" s="269"/>
    </row>
    <row r="976" ht="12.75" customHeight="1">
      <c r="A976" s="266"/>
      <c r="X976" s="269"/>
    </row>
    <row r="977" ht="12.75" customHeight="1">
      <c r="A977" s="266"/>
      <c r="X977" s="269"/>
    </row>
    <row r="978" ht="12.75" customHeight="1">
      <c r="A978" s="266"/>
      <c r="X978" s="269"/>
    </row>
    <row r="979" ht="12.75" customHeight="1">
      <c r="A979" s="266"/>
      <c r="X979" s="269"/>
    </row>
    <row r="980" ht="12.75" customHeight="1">
      <c r="A980" s="266"/>
      <c r="X980" s="269"/>
    </row>
    <row r="981" ht="12.75" customHeight="1">
      <c r="A981" s="266"/>
      <c r="X981" s="269"/>
    </row>
    <row r="982" ht="12.75" customHeight="1">
      <c r="A982" s="266"/>
      <c r="X982" s="269"/>
    </row>
    <row r="983" ht="12.75" customHeight="1">
      <c r="A983" s="266"/>
      <c r="X983" s="269"/>
    </row>
    <row r="984" ht="12.75" customHeight="1">
      <c r="A984" s="266"/>
      <c r="X984" s="269"/>
    </row>
    <row r="985" ht="12.75" customHeight="1">
      <c r="A985" s="266"/>
      <c r="X985" s="269"/>
    </row>
    <row r="986" ht="12.75" customHeight="1">
      <c r="A986" s="266"/>
      <c r="X986" s="269"/>
    </row>
    <row r="987" ht="12.75" customHeight="1">
      <c r="A987" s="266"/>
      <c r="X987" s="269"/>
    </row>
    <row r="988" ht="12.75" customHeight="1">
      <c r="A988" s="266"/>
      <c r="X988" s="269"/>
    </row>
    <row r="989" ht="12.75" customHeight="1">
      <c r="A989" s="266"/>
      <c r="X989" s="269"/>
    </row>
    <row r="990" ht="12.75" customHeight="1">
      <c r="A990" s="266"/>
      <c r="X990" s="269"/>
    </row>
    <row r="991" ht="12.75" customHeight="1">
      <c r="A991" s="266"/>
      <c r="X991" s="269"/>
    </row>
    <row r="992" ht="12.75" customHeight="1">
      <c r="A992" s="266"/>
      <c r="X992" s="269"/>
    </row>
    <row r="993" ht="12.75" customHeight="1">
      <c r="A993" s="266"/>
      <c r="X993" s="269"/>
    </row>
    <row r="994" ht="12.75" customHeight="1">
      <c r="A994" s="266"/>
      <c r="X994" s="269"/>
    </row>
    <row r="995" ht="12.75" customHeight="1">
      <c r="A995" s="266"/>
      <c r="X995" s="269"/>
    </row>
    <row r="996" ht="12.75" customHeight="1">
      <c r="A996" s="266"/>
      <c r="X996" s="269"/>
    </row>
    <row r="997" ht="12.75" customHeight="1">
      <c r="A997" s="266"/>
      <c r="X997" s="269"/>
    </row>
    <row r="998" ht="12.75" customHeight="1">
      <c r="A998" s="266"/>
      <c r="X998" s="269"/>
    </row>
    <row r="999" ht="12.75" customHeight="1">
      <c r="A999" s="266"/>
      <c r="X999" s="269"/>
    </row>
    <row r="1000" ht="12.75" customHeight="1">
      <c r="A1000" s="266"/>
      <c r="X1000" s="269"/>
    </row>
    <row r="1001" ht="12.75" customHeight="1">
      <c r="A1001" s="266"/>
      <c r="X1001" s="269"/>
    </row>
    <row r="1002" ht="12.75" customHeight="1">
      <c r="A1002" s="266"/>
      <c r="X1002" s="269"/>
    </row>
    <row r="1003" ht="12.75" customHeight="1">
      <c r="A1003" s="266"/>
      <c r="X1003" s="269"/>
    </row>
    <row r="1004" ht="12.75" customHeight="1">
      <c r="A1004" s="266"/>
      <c r="X1004" s="269"/>
    </row>
    <row r="1005" ht="12.75" customHeight="1">
      <c r="A1005" s="266"/>
      <c r="X1005" s="269"/>
    </row>
    <row r="1006" ht="12.75" customHeight="1">
      <c r="A1006" s="266"/>
      <c r="X1006" s="269"/>
    </row>
    <row r="1007" ht="12.75" customHeight="1">
      <c r="A1007" s="266"/>
      <c r="X1007" s="269"/>
    </row>
    <row r="1008" ht="12.75" customHeight="1">
      <c r="A1008" s="266"/>
      <c r="X1008" s="269"/>
    </row>
    <row r="1009" ht="12.75" customHeight="1">
      <c r="A1009" s="266"/>
      <c r="X1009" s="269"/>
    </row>
    <row r="1010" ht="12.75" customHeight="1">
      <c r="A1010" s="266"/>
      <c r="X1010" s="269"/>
    </row>
    <row r="1011" ht="12.75" customHeight="1">
      <c r="A1011" s="266"/>
      <c r="X1011" s="269"/>
    </row>
    <row r="1012" ht="12.75" customHeight="1">
      <c r="A1012" s="266"/>
      <c r="X1012" s="269"/>
    </row>
    <row r="1013" ht="12.75" customHeight="1">
      <c r="A1013" s="266"/>
      <c r="X1013" s="269"/>
    </row>
  </sheetData>
  <mergeCells count="1">
    <mergeCell ref="E1:H1"/>
  </mergeCells>
  <printOptions/>
  <pageMargins bottom="0.75" footer="0.0" header="0.0" left="0.7" right="0.7" top="0.75"/>
  <pageSetup orientation="landscape"/>
  <drawing r:id="rId2"/>
  <legacyDrawing r:id="rId3"/>
</worksheet>
</file>