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F63E94F4-6CE7-1D4D-8191-1166EE0DDF93}" xr6:coauthVersionLast="47" xr6:coauthVersionMax="47" xr10:uidLastSave="{00000000-0000-0000-0000-000000000000}"/>
  <bookViews>
    <workbookView xWindow="1700" yWindow="500" windowWidth="33000" windowHeight="2830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6" i="4" l="1"/>
  <c r="C176" i="4" s="1"/>
  <c r="D173" i="4"/>
  <c r="C173" i="4" s="1"/>
  <c r="E163" i="4"/>
  <c r="D163" i="4"/>
  <c r="C171" i="4"/>
  <c r="C170" i="4"/>
  <c r="C166" i="4"/>
  <c r="C165" i="4"/>
  <c r="D148" i="4"/>
  <c r="C148" i="4" s="1"/>
  <c r="D145" i="4"/>
  <c r="C145" i="4" s="1"/>
  <c r="C162" i="4"/>
  <c r="C161" i="4"/>
  <c r="D150" i="4"/>
  <c r="C150" i="4" s="1"/>
  <c r="D147" i="4"/>
  <c r="C147" i="4" s="1"/>
  <c r="D153" i="4"/>
  <c r="C153" i="4" s="1"/>
  <c r="D151" i="4"/>
  <c r="C151" i="4" s="1"/>
  <c r="C154" i="4"/>
  <c r="D304" i="4"/>
  <c r="C304" i="4" s="1"/>
  <c r="D371" i="4"/>
  <c r="C371" i="4" s="1"/>
  <c r="D60" i="4"/>
  <c r="C60" i="4" s="1"/>
  <c r="C315" i="4"/>
  <c r="C314" i="4"/>
  <c r="D156" i="4"/>
  <c r="C156" i="4" s="1"/>
  <c r="D370" i="4"/>
  <c r="C370" i="4" s="1"/>
  <c r="D369" i="4"/>
  <c r="C369" i="4" s="1"/>
  <c r="D368" i="4"/>
  <c r="C368" i="4" s="1"/>
  <c r="D366" i="4"/>
  <c r="C366" i="4" s="1"/>
  <c r="D365" i="4"/>
  <c r="C365" i="4" s="1"/>
  <c r="D363" i="4"/>
  <c r="C363" i="4" s="1"/>
  <c r="D364" i="4"/>
  <c r="C364" i="4" s="1"/>
  <c r="C362" i="4"/>
  <c r="C361" i="4"/>
  <c r="A160" i="4"/>
  <c r="D157" i="4" s="1"/>
  <c r="C157" i="4" s="1"/>
  <c r="D23" i="4"/>
  <c r="C23" i="4" s="1"/>
  <c r="C19" i="4"/>
  <c r="D300" i="4"/>
  <c r="C300" i="4" s="1"/>
  <c r="D306" i="4"/>
  <c r="C306" i="4" s="1"/>
  <c r="D301" i="4"/>
  <c r="C301" i="4" s="1"/>
  <c r="C26" i="4"/>
  <c r="A190" i="4"/>
  <c r="D186" i="4" s="1"/>
  <c r="D188" i="4"/>
  <c r="C188" i="4" s="1"/>
  <c r="D183" i="4"/>
  <c r="C183" i="4" s="1"/>
  <c r="D182" i="4"/>
  <c r="C182" i="4" s="1"/>
  <c r="C179" i="4"/>
  <c r="C178" i="4"/>
  <c r="D73" i="4"/>
  <c r="C73" i="4" s="1"/>
  <c r="C52" i="4"/>
  <c r="D293" i="4"/>
  <c r="C293" i="4" s="1"/>
  <c r="E292" i="4"/>
  <c r="D292" i="4"/>
  <c r="D291" i="4"/>
  <c r="C291" i="4" s="1"/>
  <c r="C290" i="4"/>
  <c r="C289" i="4"/>
  <c r="D137" i="4"/>
  <c r="D135" i="4"/>
  <c r="C135" i="4" s="1"/>
  <c r="C43" i="4"/>
  <c r="C200" i="4"/>
  <c r="C129" i="4"/>
  <c r="C477" i="4"/>
  <c r="E61" i="4"/>
  <c r="D61" i="4"/>
  <c r="D68" i="4"/>
  <c r="C68" i="4" s="1"/>
  <c r="C67" i="4"/>
  <c r="C66" i="4"/>
  <c r="D85" i="4"/>
  <c r="C85" i="4" s="1"/>
  <c r="C82" i="4"/>
  <c r="C81" i="4"/>
  <c r="E283" i="4"/>
  <c r="D283" i="4"/>
  <c r="D282" i="4"/>
  <c r="D281" i="4"/>
  <c r="C281" i="4" s="1"/>
  <c r="D277" i="4"/>
  <c r="C277" i="4" s="1"/>
  <c r="C276" i="4"/>
  <c r="C275" i="4"/>
  <c r="A432" i="4"/>
  <c r="D429" i="4" s="1"/>
  <c r="D427" i="4"/>
  <c r="C427" i="4" s="1"/>
  <c r="D425" i="4"/>
  <c r="C425" i="4" s="1"/>
  <c r="C423" i="4"/>
  <c r="C422" i="4"/>
  <c r="C418" i="4"/>
  <c r="C417" i="4"/>
  <c r="D167" i="4"/>
  <c r="C167" i="4" s="1"/>
  <c r="C397" i="4"/>
  <c r="C396" i="4"/>
  <c r="C144" i="4"/>
  <c r="D343" i="4"/>
  <c r="C343" i="4" s="1"/>
  <c r="D208" i="4"/>
  <c r="C208" i="4" s="1"/>
  <c r="D209" i="4"/>
  <c r="C209" i="4" s="1"/>
  <c r="D210" i="4"/>
  <c r="C210" i="4" s="1"/>
  <c r="C212" i="4"/>
  <c r="C213" i="4"/>
  <c r="D214" i="4"/>
  <c r="C214" i="4" s="1"/>
  <c r="D215" i="4"/>
  <c r="C215" i="4" s="1"/>
  <c r="C220" i="4"/>
  <c r="C221" i="4"/>
  <c r="D222" i="4"/>
  <c r="C222" i="4" s="1"/>
  <c r="D223" i="4"/>
  <c r="C223" i="4" s="1"/>
  <c r="C230" i="4"/>
  <c r="C231" i="4"/>
  <c r="D232" i="4"/>
  <c r="C232" i="4" s="1"/>
  <c r="D233" i="4"/>
  <c r="C233" i="4" s="1"/>
  <c r="C244" i="4"/>
  <c r="C245" i="4"/>
  <c r="D246" i="4"/>
  <c r="C246" i="4" s="1"/>
  <c r="D247" i="4"/>
  <c r="C247" i="4" s="1"/>
  <c r="C56" i="4"/>
  <c r="C57" i="4"/>
  <c r="D58" i="4"/>
  <c r="C58" i="4" s="1"/>
  <c r="D316" i="4"/>
  <c r="C316" i="4" s="1"/>
  <c r="D317" i="4"/>
  <c r="C317" i="4" s="1"/>
  <c r="D318" i="4"/>
  <c r="C318" i="4" s="1"/>
  <c r="D319" i="4"/>
  <c r="C319" i="4" s="1"/>
  <c r="D320" i="4"/>
  <c r="C320" i="4" s="1"/>
  <c r="D321" i="4"/>
  <c r="C321" i="4" s="1"/>
  <c r="D322" i="4"/>
  <c r="C322" i="4" s="1"/>
  <c r="D69" i="4"/>
  <c r="C69" i="4" s="1"/>
  <c r="D70" i="4"/>
  <c r="C70" i="4" s="1"/>
  <c r="D71" i="4"/>
  <c r="C71" i="4" s="1"/>
  <c r="D72" i="4"/>
  <c r="C72" i="4" s="1"/>
  <c r="D75" i="4"/>
  <c r="C75" i="4" s="1"/>
  <c r="D83" i="4"/>
  <c r="C83" i="4" s="1"/>
  <c r="C87" i="4"/>
  <c r="D88" i="4"/>
  <c r="C88" i="4" s="1"/>
  <c r="D89" i="4"/>
  <c r="C89" i="4" s="1"/>
  <c r="D92" i="4"/>
  <c r="C92" i="4" s="1"/>
  <c r="D93" i="4"/>
  <c r="D94" i="4"/>
  <c r="C94" i="4" s="1"/>
  <c r="D98" i="4"/>
  <c r="C98" i="4" s="1"/>
  <c r="D62" i="4"/>
  <c r="C62" i="4" s="1"/>
  <c r="D63" i="4"/>
  <c r="C63" i="4" s="1"/>
  <c r="D64" i="4"/>
  <c r="C64" i="4" s="1"/>
  <c r="C101" i="4"/>
  <c r="C102" i="4"/>
  <c r="D104" i="4"/>
  <c r="C104" i="4" s="1"/>
  <c r="D105" i="4"/>
  <c r="C105" i="4" s="1"/>
  <c r="D106" i="4"/>
  <c r="C106" i="4" s="1"/>
  <c r="C108" i="4"/>
  <c r="D109" i="4"/>
  <c r="C109" i="4" s="1"/>
  <c r="D118" i="4"/>
  <c r="C118" i="4" s="1"/>
  <c r="D119" i="4"/>
  <c r="D123" i="4"/>
  <c r="C123" i="4" s="1"/>
  <c r="D125" i="4"/>
  <c r="C125" i="4" s="1"/>
  <c r="C325" i="4"/>
  <c r="C326" i="4"/>
  <c r="D327" i="4"/>
  <c r="C327" i="4" s="1"/>
  <c r="D328" i="4"/>
  <c r="C328" i="4" s="1"/>
  <c r="D329" i="4"/>
  <c r="C329" i="4" s="1"/>
  <c r="D330" i="4"/>
  <c r="C330" i="4" s="1"/>
  <c r="D331" i="4"/>
  <c r="C331" i="4" s="1"/>
  <c r="D332" i="4"/>
  <c r="C332" i="4" s="1"/>
  <c r="D333" i="4"/>
  <c r="C333" i="4" s="1"/>
  <c r="D334" i="4"/>
  <c r="C334" i="4" s="1"/>
  <c r="D335" i="4"/>
  <c r="C335" i="4" s="1"/>
  <c r="D338" i="4"/>
  <c r="C338" i="4" s="1"/>
  <c r="C386" i="4"/>
  <c r="C387" i="4"/>
  <c r="D388" i="4"/>
  <c r="C388" i="4" s="1"/>
  <c r="D389" i="4"/>
  <c r="C389" i="4" s="1"/>
  <c r="D392" i="4"/>
  <c r="C392" i="4" s="1"/>
  <c r="C374" i="4"/>
  <c r="C375" i="4"/>
  <c r="C377" i="4"/>
  <c r="D379" i="4"/>
  <c r="C380" i="4"/>
  <c r="D382" i="4"/>
  <c r="D383" i="4"/>
  <c r="C402" i="4"/>
  <c r="C403" i="4"/>
  <c r="D406" i="4"/>
  <c r="C406" i="4" s="1"/>
  <c r="D407" i="4"/>
  <c r="C407" i="4" s="1"/>
  <c r="D413" i="4"/>
  <c r="C413" i="4" s="1"/>
  <c r="D415" i="4"/>
  <c r="C415" i="4" s="1"/>
  <c r="C252" i="4"/>
  <c r="C253" i="4"/>
  <c r="D254" i="4"/>
  <c r="C254" i="4" s="1"/>
  <c r="D255" i="4"/>
  <c r="C255" i="4" s="1"/>
  <c r="D256" i="4"/>
  <c r="C256" i="4" s="1"/>
  <c r="C262" i="4"/>
  <c r="C263" i="4"/>
  <c r="D264" i="4"/>
  <c r="C264" i="4" s="1"/>
  <c r="D265" i="4"/>
  <c r="C265" i="4" s="1"/>
  <c r="D266" i="4"/>
  <c r="C266" i="4" s="1"/>
  <c r="D268" i="4"/>
  <c r="C268" i="4" s="1"/>
  <c r="C350" i="4"/>
  <c r="C351" i="4"/>
  <c r="D352" i="4"/>
  <c r="C352" i="4" s="1"/>
  <c r="D353" i="4"/>
  <c r="C353" i="4" s="1"/>
  <c r="D354" i="4"/>
  <c r="C354" i="4" s="1"/>
  <c r="D355" i="4"/>
  <c r="C355" i="4" s="1"/>
  <c r="C356" i="4"/>
  <c r="D357" i="4"/>
  <c r="C357" i="4" s="1"/>
  <c r="C358" i="4"/>
  <c r="D359" i="4"/>
  <c r="C359" i="4" s="1"/>
  <c r="C309" i="4"/>
  <c r="C310" i="4"/>
  <c r="D311" i="4"/>
  <c r="C311" i="4" s="1"/>
  <c r="C461" i="4"/>
  <c r="C462" i="4"/>
  <c r="D464" i="4"/>
  <c r="C464" i="4" s="1"/>
  <c r="D466" i="4"/>
  <c r="C466" i="4" s="1"/>
  <c r="C433" i="4"/>
  <c r="C434" i="4"/>
  <c r="D436" i="4"/>
  <c r="C436" i="4" s="1"/>
  <c r="C443" i="4"/>
  <c r="C444" i="4"/>
  <c r="D446" i="4"/>
  <c r="C446" i="4" s="1"/>
  <c r="C191" i="4"/>
  <c r="C192" i="4"/>
  <c r="C504" i="4"/>
  <c r="C505" i="4"/>
  <c r="C508" i="4"/>
  <c r="C509" i="4"/>
  <c r="C513" i="4"/>
  <c r="C514" i="4"/>
  <c r="C518" i="4"/>
  <c r="C519" i="4"/>
  <c r="C522" i="4"/>
  <c r="C523" i="4"/>
  <c r="C526" i="4"/>
  <c r="C527" i="4"/>
  <c r="C476" i="4"/>
  <c r="C480" i="4"/>
  <c r="C481" i="4"/>
  <c r="C484" i="4"/>
  <c r="C485" i="4"/>
  <c r="C488" i="4"/>
  <c r="C489" i="4"/>
  <c r="C492" i="4"/>
  <c r="C493" i="4"/>
  <c r="C496" i="4"/>
  <c r="C497" i="4"/>
  <c r="C500" i="4"/>
  <c r="C501" i="4"/>
  <c r="C530" i="4"/>
  <c r="C531" i="4"/>
  <c r="A416" i="4"/>
  <c r="D414" i="4" s="1"/>
  <c r="A475" i="4"/>
  <c r="D471" i="4" s="1"/>
  <c r="A442" i="4"/>
  <c r="D439" i="4" s="1"/>
  <c r="D17" i="4"/>
  <c r="C17" i="4" s="1"/>
  <c r="D39" i="4"/>
  <c r="C39" i="4" s="1"/>
  <c r="D31" i="4"/>
  <c r="C31" i="4" s="1"/>
  <c r="D37" i="4"/>
  <c r="C37" i="4" s="1"/>
  <c r="D35" i="4"/>
  <c r="C35" i="4" s="1"/>
  <c r="D33" i="4"/>
  <c r="C33" i="4" s="1"/>
  <c r="D29" i="4"/>
  <c r="C29" i="4" s="1"/>
  <c r="D27" i="4"/>
  <c r="C27" i="4" s="1"/>
  <c r="D398" i="4"/>
  <c r="C398" i="4" s="1"/>
  <c r="C342" i="4"/>
  <c r="C207" i="4"/>
  <c r="D53" i="4"/>
  <c r="C53" i="4" s="1"/>
  <c r="D130" i="4"/>
  <c r="C130" i="4" s="1"/>
  <c r="D400" i="4"/>
  <c r="C400" i="4" s="1"/>
  <c r="D348" i="4"/>
  <c r="C348" i="4" s="1"/>
  <c r="D347" i="4"/>
  <c r="C347" i="4" s="1"/>
  <c r="D346" i="4"/>
  <c r="C346" i="4" s="1"/>
  <c r="D345" i="4"/>
  <c r="C345" i="4" s="1"/>
  <c r="D344" i="4"/>
  <c r="C344" i="4" s="1"/>
  <c r="D131" i="4"/>
  <c r="C131" i="4" s="1"/>
  <c r="C341" i="4"/>
  <c r="D22" i="4"/>
  <c r="C22" i="4" s="1"/>
  <c r="C128" i="4"/>
  <c r="D54" i="4"/>
  <c r="C54" i="4" s="1"/>
  <c r="D204" i="4"/>
  <c r="C204" i="4" s="1"/>
  <c r="D203" i="4"/>
  <c r="C203" i="4" s="1"/>
  <c r="C206" i="4"/>
  <c r="C51" i="4"/>
  <c r="D21" i="4"/>
  <c r="C21" i="4" s="1"/>
  <c r="D20" i="4"/>
  <c r="C20" i="4" s="1"/>
  <c r="D18" i="4"/>
  <c r="C18" i="4" s="1"/>
  <c r="C42" i="4"/>
  <c r="C199" i="4"/>
  <c r="C25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163" i="4" l="1"/>
  <c r="C186" i="4"/>
  <c r="D184" i="4"/>
  <c r="C184" i="4" s="1"/>
  <c r="C292" i="4"/>
  <c r="C429" i="4"/>
  <c r="C61" i="4"/>
  <c r="C137" i="4"/>
  <c r="F533" i="4"/>
  <c r="C282" i="4"/>
  <c r="C283" i="4"/>
  <c r="C414" i="4"/>
  <c r="C382" i="4"/>
  <c r="C379" i="4"/>
  <c r="C119" i="4"/>
  <c r="C383" i="4"/>
  <c r="C93" i="4"/>
  <c r="C471" i="4"/>
  <c r="C439" i="4"/>
  <c r="H13" i="4" l="1"/>
</calcChain>
</file>

<file path=xl/sharedStrings.xml><?xml version="1.0" encoding="utf-8"?>
<sst xmlns="http://schemas.openxmlformats.org/spreadsheetml/2006/main" count="1301" uniqueCount="959">
  <si>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</si>
  <si>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</si>
  <si>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</si>
  <si>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</si>
  <si>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</si>
  <si>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</si>
  <si>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</si>
  <si>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</si>
  <si>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</si>
  <si>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</si>
  <si>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</si>
  <si>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</si>
  <si>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</si>
  <si>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</si>
  <si>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</si>
  <si>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</si>
  <si>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</si>
  <si>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</si>
  <si>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</si>
  <si>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</si>
  <si>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</si>
  <si>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</si>
  <si>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</si>
  <si>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</si>
  <si>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</si>
  <si>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</si>
  <si>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</si>
  <si>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</si>
  <si>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</si>
  <si>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</si>
  <si>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</si>
  <si>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</si>
  <si>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</si>
  <si>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</si>
  <si>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</si>
  <si>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</si>
  <si>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</si>
  <si>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</si>
  <si>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</si>
  <si>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</si>
  <si>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</si>
  <si>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</si>
  <si>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</si>
  <si>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</si>
  <si>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</si>
  <si>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</si>
  <si>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</si>
  <si>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</si>
  <si>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</si>
  <si>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</si>
  <si>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</si>
  <si>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</si>
  <si>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</si>
  <si>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</si>
  <si>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</si>
  <si>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</si>
  <si>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</si>
  <si>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</si>
  <si>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</si>
  <si>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</si>
  <si>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</si>
  <si>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</si>
  <si>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</si>
  <si>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</si>
  <si>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</si>
  <si>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</si>
  <si>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</si>
  <si>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</si>
  <si>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</si>
  <si>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</si>
  <si>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</si>
  <si>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</si>
  <si>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</si>
  <si>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</si>
  <si>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</si>
  <si>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</si>
  <si>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</si>
  <si>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</si>
  <si>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</si>
  <si>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</si>
  <si>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</si>
  <si>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</si>
  <si>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</si>
  <si>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</si>
  <si>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</si>
  <si>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</si>
  <si>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</si>
  <si>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</si>
  <si>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</si>
  <si>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</si>
  <si>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</si>
  <si>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</si>
  <si>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</si>
  <si>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</si>
  <si>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</si>
  <si>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</si>
  <si>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</si>
  <si>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</si>
  <si>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</si>
  <si>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</si>
  <si>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</si>
  <si>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</si>
  <si>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</si>
  <si>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</si>
  <si>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</si>
  <si>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</si>
  <si>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</si>
  <si>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</si>
  <si>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</si>
  <si>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</si>
  <si>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</si>
  <si>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</si>
  <si>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</si>
  <si>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</si>
  <si>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</si>
  <si>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</si>
  <si>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</si>
  <si>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</si>
  <si>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</si>
  <si>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</si>
  <si>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</si>
  <si>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</si>
  <si>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</si>
  <si>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</si>
  <si>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</si>
  <si>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</si>
  <si>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</si>
  <si>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</si>
  <si>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</si>
  <si>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</si>
  <si>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</si>
  <si>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</si>
  <si>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</si>
  <si>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</si>
  <si>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</si>
  <si>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</si>
  <si>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</si>
  <si>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</si>
  <si>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</si>
  <si>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</si>
  <si>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</si>
  <si>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</si>
  <si>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</si>
  <si>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</si>
  <si>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</si>
  <si>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</si>
  <si>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</si>
  <si>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</si>
  <si>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</si>
  <si>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</si>
  <si>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</si>
  <si>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</si>
  <si>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</si>
  <si>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</si>
  <si>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</si>
  <si>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</si>
  <si>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</si>
  <si>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</si>
  <si>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</si>
  <si>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</si>
  <si>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</si>
  <si>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</si>
  <si>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</si>
  <si>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</si>
  <si>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</si>
  <si>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</si>
  <si>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</si>
  <si>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</si>
  <si>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</si>
  <si>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</si>
  <si>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</si>
  <si>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</si>
  <si>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</si>
  <si>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</si>
  <si>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</si>
  <si>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</si>
  <si>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</si>
  <si>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</si>
  <si>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</si>
  <si>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</si>
  <si>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</si>
  <si>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</si>
  <si>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</si>
  <si>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</si>
  <si>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</si>
  <si>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</si>
  <si>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</si>
  <si>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</si>
  <si>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</si>
  <si>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</si>
  <si>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</si>
  <si>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</si>
  <si>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</si>
  <si>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</si>
  <si>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</si>
  <si>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</si>
  <si>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</si>
  <si>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</si>
  <si>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</si>
  <si>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</si>
  <si>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</si>
  <si>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</si>
  <si>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</si>
  <si>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</si>
  <si>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</si>
  <si>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</si>
  <si>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</si>
  <si>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</si>
  <si>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</si>
  <si>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</si>
  <si>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</si>
  <si>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</si>
  <si>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</si>
  <si>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</si>
  <si>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</si>
  <si>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</si>
  <si>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</si>
  <si>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</si>
  <si>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</si>
  <si>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</si>
  <si>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</si>
  <si>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</si>
  <si>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</si>
  <si>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</si>
  <si>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</si>
  <si>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</si>
  <si>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</si>
  <si>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</si>
  <si>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</si>
  <si>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</si>
  <si>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</si>
  <si>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</si>
  <si>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</si>
  <si>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</si>
  <si>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</si>
  <si>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</si>
  <si>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</si>
  <si>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</si>
  <si>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</si>
  <si>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</si>
  <si>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</si>
  <si>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</si>
  <si>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</si>
  <si>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</si>
  <si>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</si>
  <si>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</si>
  <si>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</si>
  <si>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</si>
  <si>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</si>
  <si>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</si>
  <si>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</si>
  <si>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</si>
  <si>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</si>
  <si>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</si>
  <si>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</si>
  <si>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</si>
  <si>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</si>
  <si>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</si>
  <si>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</si>
  <si>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</si>
  <si>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</si>
  <si>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</si>
  <si>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</si>
  <si>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</si>
  <si>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</si>
  <si>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</si>
  <si>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</si>
  <si>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</si>
  <si>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</si>
  <si>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</si>
  <si>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</si>
  <si>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</si>
  <si>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</si>
  <si>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</si>
  <si>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</si>
  <si>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</si>
  <si>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</si>
  <si>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</si>
  <si>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</si>
  <si>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</si>
  <si>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</si>
  <si>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</si>
  <si>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</si>
  <si>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</si>
  <si>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</si>
  <si>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</si>
  <si>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</si>
  <si>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</si>
  <si>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</si>
  <si>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</si>
  <si>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</si>
  <si>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</si>
  <si>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</si>
  <si>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</si>
  <si>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</si>
  <si>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</si>
  <si>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</si>
  <si>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</si>
  <si>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</si>
  <si>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</si>
  <si>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</si>
  <si>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</si>
  <si>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</si>
  <si>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</si>
  <si>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</si>
  <si>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</si>
  <si>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</si>
  <si>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</si>
  <si>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</si>
  <si>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</si>
  <si>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</si>
  <si>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</si>
  <si>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</si>
  <si>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</si>
  <si>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</si>
  <si>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</si>
  <si>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</si>
  <si>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</si>
  <si>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</si>
  <si>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</si>
  <si>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</si>
  <si>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</si>
  <si>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</si>
  <si>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</si>
  <si>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</si>
  <si>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</si>
  <si>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</si>
  <si>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</si>
  <si>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</si>
  <si>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</si>
  <si>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</si>
  <si>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</si>
  <si>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</si>
  <si>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</si>
  <si>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</si>
  <si>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</si>
  <si>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</si>
  <si>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</si>
  <si>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</si>
  <si>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</si>
  <si>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</si>
  <si>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</si>
  <si>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</si>
  <si>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</si>
  <si>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</si>
  <si>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</si>
  <si>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</si>
  <si>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</si>
  <si>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</si>
  <si>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</si>
  <si>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</si>
  <si>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</si>
  <si>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</si>
  <si>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</si>
  <si>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</si>
  <si>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</si>
  <si>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</si>
  <si>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</si>
  <si>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</si>
  <si>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</si>
  <si>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</si>
  <si>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</si>
  <si>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</si>
  <si>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</si>
  <si>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</si>
  <si>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</si>
  <si>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</si>
  <si>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</si>
  <si>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</si>
  <si>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</si>
  <si>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</si>
  <si>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</si>
  <si>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</si>
  <si>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</si>
  <si>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</si>
  <si>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</si>
  <si>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</si>
  <si>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</si>
  <si>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</si>
  <si>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</si>
  <si>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</si>
  <si>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</si>
  <si>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</si>
  <si>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</si>
  <si>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</si>
  <si>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</si>
  <si>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</si>
  <si>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</si>
  <si>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</si>
  <si>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</si>
  <si>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</si>
  <si>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</si>
  <si>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</si>
  <si>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</si>
  <si>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</si>
  <si>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</si>
  <si>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</si>
  <si>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</si>
  <si>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</si>
  <si>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</si>
  <si>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</si>
  <si>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</si>
  <si>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</si>
  <si>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</si>
  <si>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</si>
  <si>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</si>
  <si>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</si>
  <si>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</si>
  <si>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</si>
  <si>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</si>
  <si>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</si>
  <si>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</si>
  <si>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</si>
  <si>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</si>
  <si>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</si>
  <si>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</si>
  <si>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</si>
  <si>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</si>
  <si>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</si>
  <si>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</si>
  <si>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</si>
  <si>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</si>
  <si>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</si>
  <si>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</si>
  <si>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</si>
  <si>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</si>
  <si>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</si>
  <si>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</si>
  <si>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</si>
  <si>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</si>
  <si>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</si>
  <si>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</si>
  <si>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</si>
  <si>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</si>
  <si>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</si>
  <si>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</si>
  <si>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</si>
  <si>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</si>
  <si>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</si>
  <si>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</si>
  <si>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</si>
  <si>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</si>
  <si>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</si>
  <si>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</si>
  <si>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</si>
  <si>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</si>
  <si>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</si>
  <si>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</si>
  <si>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</si>
  <si>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</si>
  <si>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</si>
  <si>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</si>
  <si>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</si>
  <si>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</si>
  <si>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</si>
  <si>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</si>
  <si>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</si>
  <si>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</si>
  <si>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</si>
  <si>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</si>
  <si>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</si>
  <si>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</si>
  <si>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</si>
  <si>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</si>
  <si>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</si>
  <si>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</si>
  <si>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</si>
  <si>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</si>
  <si>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</si>
  <si>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</si>
  <si>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</si>
  <si>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</si>
  <si>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</si>
  <si>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</si>
  <si>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</si>
  <si>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</si>
  <si>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</si>
  <si>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</si>
  <si>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</si>
  <si>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</si>
  <si>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</si>
  <si>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</si>
  <si>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</si>
  <si>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</si>
  <si>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</si>
  <si>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</si>
  <si>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</si>
  <si>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</si>
  <si>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</si>
  <si>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</si>
  <si>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</si>
  <si>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</si>
  <si>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</si>
  <si>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</si>
  <si>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</si>
  <si>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</si>
  <si>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</si>
  <si>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</si>
  <si>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</si>
  <si>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</si>
  <si>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</si>
  <si>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</si>
  <si>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</si>
  <si>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</si>
  <si>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</si>
  <si>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</si>
  <si>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</si>
  <si>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</si>
  <si>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</si>
  <si>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</si>
  <si>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</si>
  <si>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</si>
  <si>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</si>
  <si>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</si>
  <si>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</si>
  <si>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</si>
  <si>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</si>
  <si>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</si>
  <si>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</si>
  <si>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</si>
  <si>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</si>
  <si>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</si>
  <si>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</si>
  <si>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</si>
  <si>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</si>
  <si>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</si>
  <si>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</si>
  <si>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</si>
  <si>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</si>
  <si>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</si>
  <si>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</si>
  <si>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</si>
  <si>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</si>
  <si>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</si>
  <si>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</si>
  <si>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</si>
  <si>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</si>
  <si>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</si>
  <si>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</si>
  <si>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</si>
  <si>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</si>
  <si>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</si>
  <si>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</si>
  <si>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</si>
  <si>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</si>
  <si>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</si>
  <si>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</si>
  <si>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</si>
  <si>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</si>
  <si>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</si>
  <si>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</si>
  <si>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</si>
  <si>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</si>
  <si>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</si>
  <si>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</si>
  <si>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</si>
  <si>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</si>
  <si>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</si>
  <si>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</si>
  <si>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</si>
  <si>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</si>
  <si>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SHIPERR=0</t>
  </si>
  <si>
    <t>EXPSUM=MINCOORD</t>
  </si>
  <si>
    <t>IF EXPSUM&lt;&gt;ACTSUM THEN SHIPERR=1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</si>
  <si>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</si>
  <si>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</si>
  <si>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</si>
  <si>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</si>
  <si>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</si>
  <si>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</si>
  <si>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</si>
  <si>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</si>
  <si>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</si>
  <si>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</si>
  <si>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</si>
  <si>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</si>
  <si>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</si>
  <si>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</si>
  <si>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</si>
  <si>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</si>
  <si>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</si>
  <si>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</si>
  <si>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</si>
  <si>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</si>
  <si>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</si>
  <si>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</si>
  <si>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</si>
  <si>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</si>
  <si>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</si>
  <si>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</si>
  <si>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</si>
  <si>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</si>
  <si>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</si>
  <si>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</si>
  <si>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</si>
  <si>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</si>
  <si>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</si>
  <si>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</si>
  <si>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</si>
  <si>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</si>
  <si>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</si>
  <si>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</si>
  <si>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</si>
  <si>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</si>
  <si>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</si>
  <si>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</si>
  <si>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</si>
  <si>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</si>
  <si>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</si>
  <si>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</si>
  <si>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</si>
  <si>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</si>
  <si>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</si>
  <si>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</si>
  <si>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</si>
  <si>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</si>
  <si>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</si>
  <si>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</si>
  <si>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RENDERBOARD</t>
  </si>
  <si>
    <t>RENDERAXES</t>
  </si>
  <si>
    <t>RENDERSHIPSAUX</t>
  </si>
  <si>
    <t>RENDERAUX</t>
  </si>
  <si>
    <t>HORIZONTAL=INT(RND*2)</t>
  </si>
  <si>
    <t>STATIC=INT(RND*10)+1</t>
  </si>
  <si>
    <t>PLAYER=0</t>
  </si>
  <si>
    <t>PLAYER=1</t>
  </si>
  <si>
    <t>DEBUG=1</t>
  </si>
  <si>
    <t>CALL COLOR(12,2,1) :: REM BLACK ON TRANSPARENT</t>
  </si>
  <si>
    <t>CALL COLOR(9,2,8) :: REM BLACK ON CYAN</t>
  </si>
  <si>
    <t>CALL COLOR(11,2,15) :: REM BLACK ON GREY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</si>
  <si>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</si>
  <si>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</si>
  <si>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</si>
  <si>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</si>
  <si>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</si>
  <si>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</si>
  <si>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</si>
  <si>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</si>
  <si>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</si>
  <si>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</si>
  <si>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</si>
  <si>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</si>
  <si>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</si>
  <si>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</si>
  <si>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</si>
  <si>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</si>
  <si>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</si>
  <si>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</si>
  <si>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</si>
  <si>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</si>
  <si>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</si>
  <si>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</si>
  <si>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</si>
  <si>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</si>
  <si>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</si>
  <si>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</si>
  <si>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</si>
  <si>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</si>
  <si>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</si>
  <si>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</si>
  <si>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</si>
  <si>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</si>
  <si>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</si>
  <si>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</si>
  <si>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</si>
  <si>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</si>
  <si>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</si>
  <si>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</si>
  <si>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</si>
  <si>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</si>
  <si>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</si>
  <si>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</si>
  <si>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</si>
  <si>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</si>
  <si>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</si>
  <si>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</si>
  <si>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</si>
  <si>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</si>
  <si>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</si>
  <si>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</si>
  <si>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</si>
  <si>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</si>
  <si>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</si>
  <si>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</si>
  <si>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</si>
  <si>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</si>
  <si>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</si>
  <si>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COL=SHIP(I)-INT(SHIP(I)/16)*16 :: ROW=INT(SHIP(I)/16)</t>
  </si>
  <si>
    <t>LOC=SHIP(K)</t>
  </si>
  <si>
    <t>PREV=INT(SHIP(I-1)/16) :: CURR=INT(SHIP(I)/16)</t>
  </si>
  <si>
    <t>DIM SHOTS(1,9,9) :: REM SHOTS[PLAYER, ROW,COL]</t>
  </si>
  <si>
    <t>PLAYGAME</t>
  </si>
  <si>
    <t>TEXT$,ROW,COL</t>
  </si>
  <si>
    <t>ROW,COL</t>
  </si>
  <si>
    <t>FOR I=0 TO 9 :: CALL HCHAR(ROW+I,COL,32,10) :: NEXT I</t>
  </si>
  <si>
    <t>COFFSET=SHIPS(0,I,J)-INT(SHIPS(0,I,J)/16)*16 :: ROFFSET=INT(SHIPS(0,I,J)/16)</t>
  </si>
  <si>
    <t>CALL HCHAR(ROW+ROFFSET-1,COL+COFFSET-1,SHIPCHAR,1)</t>
  </si>
  <si>
    <t>COFFSET=SHIP(I)-INT(SHIP(I)/16)*16 :: ROFFSET=INT(SHIP(I)/16)</t>
  </si>
  <si>
    <t>CALL HCHAR(ROW+(ROFFSET-1)*2,COL+(COFFSET-1)*2,SHIPCHAR,1)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</si>
  <si>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</si>
  <si>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</si>
  <si>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</si>
  <si>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</si>
  <si>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</si>
  <si>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</si>
  <si>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</si>
  <si>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</si>
  <si>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</si>
  <si>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</si>
  <si>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</si>
  <si>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</si>
  <si>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</si>
  <si>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</si>
  <si>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</si>
  <si>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</si>
  <si>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</si>
  <si>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</si>
  <si>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</si>
  <si>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</si>
  <si>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</si>
  <si>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</si>
  <si>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</si>
  <si>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SHIPERR,CURRENTSHIP,SEQUENCE()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</si>
  <si>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</si>
  <si>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</si>
  <si>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</si>
  <si>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</si>
  <si>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</si>
  <si>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</si>
  <si>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</si>
  <si>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</si>
  <si>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</si>
  <si>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</si>
  <si>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SHIPERR,PLAYER,CURRENTSHIP,SHIP(),SHIPS(,,)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</si>
  <si>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</si>
  <si>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</si>
  <si>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</si>
  <si>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</si>
  <si>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</si>
  <si>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CURRENTSHIP</t>
  </si>
  <si>
    <t>DEBUG</t>
  </si>
  <si>
    <t>GETDEBUGFLAG</t>
  </si>
  <si>
    <t>ACCEPT AT(ROW+4,COL+4)VALIDATE("YN")BEEP SIZE(1):AUTODEPLOY$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</si>
  <si>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</si>
  <si>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</si>
  <si>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</si>
  <si>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</si>
  <si>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</si>
  <si>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</si>
  <si>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</si>
  <si>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</si>
  <si>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</si>
  <si>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</si>
  <si>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</si>
  <si>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</si>
  <si>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</si>
  <si>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</si>
  <si>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</si>
  <si>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</si>
  <si>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</si>
  <si>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</si>
  <si>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</si>
  <si>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</si>
  <si>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</si>
  <si>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</si>
  <si>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</si>
  <si>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</si>
  <si>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</si>
  <si>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CHAR(SHIPCHAR,"3C4299A5A599423C")</t>
  </si>
  <si>
    <t>CALL CHAR(TENCHAR,"004FC949494949EF")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</si>
  <si>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</si>
  <si>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</si>
  <si>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</si>
  <si>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</si>
  <si>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</si>
  <si>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</si>
  <si>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</si>
  <si>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</si>
  <si>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</si>
  <si>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</si>
  <si>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CHECKHIT</t>
  </si>
  <si>
    <t>IF PLAYER=0 THEN ROW=ROW+4 ELSE ROW=ROW+9</t>
  </si>
  <si>
    <t>RENDERSHOT</t>
  </si>
  <si>
    <t>PLAYER,HIT,SROW,SCOL</t>
  </si>
  <si>
    <t>DIM SHIPS(1,4,4) :: REM SHIPS[PLAYER,SHIP,LOC]</t>
  </si>
  <si>
    <t>LOC=16*ROW+COL</t>
  </si>
  <si>
    <t>HIT,SHIP,LOC,PLAYER,SHIPS(,,)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</si>
  <si>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</si>
  <si>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</si>
  <si>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</si>
  <si>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</si>
  <si>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</si>
  <si>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IF PLAYER=0 THEN TROW=TROW*2 :: TCOL=TCOL*2</t>
  </si>
  <si>
    <t>SHOTS(PLAYER,ROW-1,COL-1)=1</t>
  </si>
  <si>
    <t>CALL HCHAR(ROW,COL,32,10)</t>
  </si>
  <si>
    <t>VISIBLE,SHIPS(,,)</t>
  </si>
  <si>
    <t>ERRORVAL,(ROW),(COL),(PLAYER),SHOTS(,,)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</si>
  <si>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</si>
  <si>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</si>
  <si>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</si>
  <si>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</si>
  <si>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</si>
  <si>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</si>
  <si>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</si>
  <si>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</si>
  <si>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</si>
  <si>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</si>
  <si>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</si>
  <si>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</si>
  <si>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</si>
  <si>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</si>
  <si>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</si>
  <si>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</si>
  <si>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</si>
  <si>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</si>
  <si>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</si>
  <si>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SHIPERR,(PLAYER),(CURRENTSHIP),SHIP(),SHIPS(,,)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</si>
  <si>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</si>
  <si>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</si>
  <si>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</si>
  <si>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</si>
  <si>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</si>
  <si>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</si>
  <si>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</si>
  <si>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</si>
  <si>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</si>
  <si>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</si>
  <si>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</si>
  <si>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SHIPERR,(CURRENTSHIP),SEQUENCE()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</si>
  <si>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</si>
  <si>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</si>
  <si>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</si>
  <si>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</si>
  <si>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</si>
  <si>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</si>
  <si>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</si>
  <si>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</si>
  <si>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</si>
  <si>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</si>
  <si>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IF DEBUG=1 THEN VISIBLE=1</t>
  </si>
  <si>
    <t>CALL CHAR(HITCHAR,"3C7EFFFFFFFF7E3C")</t>
  </si>
  <si>
    <t>CALL COLOR(10,11,8) :: REM DARK YELLOW ON CYAN</t>
  </si>
  <si>
    <t>CALL CHAR(MISSCHAR,"3C7EFFFFFFFF7E3C")</t>
  </si>
  <si>
    <t xml:space="preserve">CALL CHAR(SUNKCHAR,"3C7EFFFFFFFF7E3C") </t>
  </si>
  <si>
    <t>CALL COLOR(13,16,8) :: REM WHITE ON CYAN</t>
  </si>
  <si>
    <t>CALL COLOR(14,9,8) :: REM MED RED ON CYAN</t>
  </si>
  <si>
    <t>CALL &amp; GOTO</t>
  </si>
  <si>
    <t>PARAMS</t>
  </si>
  <si>
    <t>DIM HITSLEFT(1,4) :: REM HITS[PLAYER,SHIP]</t>
  </si>
  <si>
    <t>RENDERSUNK</t>
  </si>
  <si>
    <t>PLAYER,SHIP,SHIPS(,,)</t>
  </si>
  <si>
    <t>SHIPLEN,I</t>
  </si>
  <si>
    <t>SHIPLEN,(SHIP)</t>
  </si>
  <si>
    <t>LOC=SHIPS(PLAYER,SHIP,I)</t>
  </si>
  <si>
    <t>CALL HCHAR(ROW+TROW,COL+TCOL,SUNKCHAR,1)</t>
  </si>
  <si>
    <t>HITSLEFT(0,I)=SHIPLEN :: HITSLEFT(1,I)=SHIPLEN</t>
  </si>
  <si>
    <t>IF PLAYER=1 THEN TROW=TROW*2 :: TCOL=TCOL*2</t>
  </si>
  <si>
    <t>TROW=INT(LOC/16)-1 :: TCOL=LOC-INT(LOC/16)*16-1</t>
  </si>
  <si>
    <t>CALL SOUND(500,NOISE,2) :: CALL SOUND(1,110,30)</t>
  </si>
  <si>
    <t>CALL SOUND(1000,-6,2) :: CALL SOUND(1,110,30)</t>
  </si>
  <si>
    <t>SHIPSLEFT(0)=NUMSHIPS :: SHIPSLEFT(1)=NUMSHIPS</t>
  </si>
  <si>
    <t>DIM SHIPSLEFT(1) :: REM SHIPSLEFT[PLAYER]</t>
  </si>
  <si>
    <t>HIT,SHIP,(LOC),(1-PLAYER),SHIPS(,,)</t>
  </si>
  <si>
    <t>SHIPSLEFT(1-PLAYER)=SHIPSLEFT(1-PLAYER)-1</t>
  </si>
  <si>
    <t>HITSLEFT(1-PLAYER,SHIP)=HITSLEFT(1-PLAYER,SHIP)-1</t>
  </si>
  <si>
    <t>(1-PLAYER),(SHIP),SHIPS(,,)</t>
  </si>
  <si>
    <t>CHECKVALIDSHIP</t>
  </si>
  <si>
    <t>CHECKVALIDSHOT</t>
  </si>
  <si>
    <t>CHECKSEQUENTIAL</t>
  </si>
  <si>
    <t>MENUCLEAR</t>
  </si>
  <si>
    <t>MENUTARGET</t>
  </si>
  <si>
    <t>MENUDEPLOY</t>
  </si>
  <si>
    <t>DEPLOYAUTO</t>
  </si>
  <si>
    <t>DEPLOYMANUAL</t>
  </si>
  <si>
    <t>DELOYPLAYER</t>
  </si>
  <si>
    <t>MENUDEPLOYING</t>
  </si>
  <si>
    <t>DEPLOYMANSHIP</t>
  </si>
  <si>
    <t>DEPLOYCOMPSHIP</t>
  </si>
  <si>
    <t>DEPLOYCOMPUTER</t>
  </si>
  <si>
    <t>IF SHIPSLEFT(1-PLAYER)=0 THEN WINNER=PLAYER</t>
  </si>
  <si>
    <t>WINNER=-1</t>
  </si>
  <si>
    <t>PROCESSSHOT</t>
  </si>
  <si>
    <t>WINNER=-1 :: HIT=0 :: SHIP=0</t>
  </si>
  <si>
    <t>WINNER,(ROW),(COL),(PLAYER),HITSLEFT(,),SHIPSLEFT(),SHIPS(,,)</t>
  </si>
  <si>
    <t>WINNER,ROW,COL,PLAYER,HITSLEFT(,),SHIPSLEFT(),SHIPS(,,)</t>
  </si>
  <si>
    <t>(SHIPNAME$),(ROW),(COL)</t>
  </si>
  <si>
    <t>SHIPNAME$,SHIP</t>
  </si>
  <si>
    <t>IF PLAYER=1 THEN ROW=ROW+4 ELSE ROW=ROW+9</t>
  </si>
  <si>
    <t>GAMELOOP</t>
  </si>
  <si>
    <t>DIM SHIP(4) :: FOR I = 0 TO 4 :: SHIP(I)=0 :: NEXT I</t>
  </si>
  <si>
    <t>DIM SEQUENCE(4) :: FOR I=0 TO 4 :: SEQUENCE(I)=0 :: NEXT I</t>
  </si>
  <si>
    <t>FOR I=0 TO 9 :: FOR J=0 TO 9 :: SHOTS(0,I,J)=0 :: SHOTS(1,I,J)=0 :: NEXT J :: NEXT I</t>
  </si>
  <si>
    <t>MENUGAMEOVER</t>
  </si>
  <si>
    <t>PLAYAGAIN$,WINNER</t>
  </si>
  <si>
    <t>"GAME OVER",(ROW),(COL)</t>
  </si>
  <si>
    <t>"WINNER:",(ROW+1),(COL)</t>
  </si>
  <si>
    <t>IF WINNER=0 THEN TEXT$="PLAYER" ELSE TEXT$="COMPUTER"</t>
  </si>
  <si>
    <t>TEXT$,(ROW+2),(COL)</t>
  </si>
  <si>
    <t>"PLAY", (ROW+4),(COL)</t>
  </si>
  <si>
    <t>"AGAIN?",(ROW+5),(COL)</t>
  </si>
  <si>
    <t>MENUAUTODEPLOY</t>
  </si>
  <si>
    <t>AUTODEPLOY$</t>
  </si>
  <si>
    <t>AUTODEPLOY$="N"</t>
  </si>
  <si>
    <t>ACCEPT AT(ROW+6,COL+4)VALIDATE("YN")BEEP SIZE(1):PLAYAGAIN$</t>
  </si>
  <si>
    <t>"[Y/N]:",(ROW+6),(COL)</t>
  </si>
  <si>
    <t>PLAYAGAIN$,(WINNER)</t>
  </si>
  <si>
    <t>PLAYAGAIN$="N"</t>
  </si>
  <si>
    <t>IF HIT=0 THEN TEXT$="MISS" :: NOISE=-3 ELSE TEXT$="HIT" :: NOISE=-8</t>
  </si>
  <si>
    <t>"DESTROYED",(ROW),(COL)</t>
  </si>
  <si>
    <t>PLAYERTURN</t>
  </si>
  <si>
    <t>PLAYER=1-PLAYER</t>
  </si>
  <si>
    <t>ROW,COL,(PLAYER)</t>
  </si>
  <si>
    <t>TAKETURN</t>
  </si>
  <si>
    <t>ROW,COL,PLAYER</t>
  </si>
  <si>
    <t>TURNLOOP</t>
  </si>
  <si>
    <t>ROW=INT(RND*10)+1 :: COL=INT(RND*10)+1</t>
  </si>
  <si>
    <t>MROW,MCOL</t>
  </si>
  <si>
    <t>TEXT$,MROW+8,MCOL</t>
  </si>
  <si>
    <t>TEXT$=CHR$(64+ROW)&amp;STR$(COL)</t>
  </si>
  <si>
    <t>CALL HCHAR(MROW+8,MCOL,32,10)</t>
  </si>
  <si>
    <t>set 1 odd acegi</t>
  </si>
  <si>
    <t>set 2 odd bdfhj</t>
  </si>
  <si>
    <t>set 1 even bdfhj</t>
  </si>
  <si>
    <t>set 2 even acegi</t>
  </si>
  <si>
    <t>random 1-10</t>
  </si>
  <si>
    <t>x=5</t>
  </si>
  <si>
    <t>random 1-5</t>
  </si>
  <si>
    <t>choose 1 random leter</t>
  </si>
  <si>
    <t>COMPUTERHIT</t>
  </si>
  <si>
    <t>COLMATCH</t>
  </si>
  <si>
    <t>SEARCHSHIPPOS</t>
  </si>
  <si>
    <t>NEXTCHECK</t>
  </si>
  <si>
    <t>ship 1</t>
  </si>
  <si>
    <t>ship 2</t>
  </si>
  <si>
    <t>ship 3</t>
  </si>
  <si>
    <t>ship 4</t>
  </si>
  <si>
    <t>ship 5</t>
  </si>
  <si>
    <t>SHIPSELECTED</t>
  </si>
  <si>
    <t>print hit</t>
  </si>
  <si>
    <t>print miss</t>
  </si>
  <si>
    <t>render miss on board</t>
  </si>
  <si>
    <t>render hit on board</t>
  </si>
  <si>
    <t>if one hit</t>
  </si>
  <si>
    <t>CHOOSEROW</t>
  </si>
  <si>
    <t>choose a direction</t>
  </si>
  <si>
    <t>RANDOMDIRECTION</t>
  </si>
  <si>
    <t>right</t>
  </si>
  <si>
    <t>left</t>
  </si>
  <si>
    <t>up</t>
  </si>
  <si>
    <t>down</t>
  </si>
  <si>
    <t>can't go that direction</t>
  </si>
  <si>
    <t>REM COPYRIGHT (C) 1987-2023 SEAN WOHLGEMUTH</t>
  </si>
  <si>
    <t>REM ::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</si>
  <si>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</si>
  <si>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</si>
  <si>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</si>
  <si>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</si>
  <si>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</si>
  <si>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&lt;HTTPS://WWW.GNU.ORG/LICENSES/&gt;.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</si>
</sst>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/>
    <xf numFmtId="0" fontId="5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16" fontId="0" fillId="0" borderId="0" xfId="0" applyNumberFormat="1"/>
    <xf numFmtId="0" fontId="9" fillId="0" borderId="0" xfId="0" applyFont="1"/>
    <xf numFmtId="0" fontId="0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H744"/>
  <sheetViews>
    <sheetView tabSelected="1" zoomScaleNormal="100" workbookViewId="0"/>
  </sheetViews>
  <sheetFormatPr baseColWidth="10" defaultRowHeight="16" x14ac:dyDescent="0.2"/>
  <cols>
    <col min="1" max="1" width="25" style="17" bestFit="1" customWidth="1"/>
    <col min="2" max="2" width="5.33203125" bestFit="1" customWidth="1"/>
    <col min="3" max="3" width="85.83203125" customWidth="1"/>
    <col min="4" max="4" width="28.33203125" bestFit="1" customWidth="1"/>
    <col min="5" max="5" width="18.83203125" customWidth="1"/>
    <col min="6" max="6" width="10.6640625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846</v>
      </c>
      <c r="E1" s="8" t="s">
        <v>847</v>
      </c>
      <c r="H1" s="8" t="s">
        <v>7</v>
      </c>
    </row>
    <row r="2" spans="1:8" s="24" customFormat="1" x14ac:dyDescent="0.2">
      <c r="A2" s="17"/>
      <c r="B2" s="24">
        <v>100</v>
      </c>
      <c r="C2" s="24" t="s">
        <v>951</v>
      </c>
    </row>
    <row r="3" spans="1:8" s="24" customFormat="1" x14ac:dyDescent="0.2">
      <c r="A3" s="17"/>
      <c r="B3" s="24">
        <v>110</v>
      </c>
      <c r="C3" s="24" t="s">
        <v>952</v>
      </c>
    </row>
    <row r="4" spans="1:8" s="8" customFormat="1" x14ac:dyDescent="0.2">
      <c r="A4" s="16"/>
      <c r="B4" s="24">
        <v>120</v>
      </c>
      <c r="C4" t="s">
        <v>953</v>
      </c>
    </row>
    <row r="5" spans="1:8" s="8" customFormat="1" x14ac:dyDescent="0.2">
      <c r="A5" s="16"/>
      <c r="B5" s="24">
        <v>130</v>
      </c>
      <c r="C5" t="s">
        <v>954</v>
      </c>
    </row>
    <row r="6" spans="1:8" s="8" customFormat="1" x14ac:dyDescent="0.2">
      <c r="A6" s="16"/>
      <c r="B6" s="24">
        <v>140</v>
      </c>
      <c r="C6" t="s">
        <v>952</v>
      </c>
    </row>
    <row r="7" spans="1:8" s="8" customFormat="1" x14ac:dyDescent="0.2">
      <c r="A7" s="16"/>
      <c r="B7" s="24">
        <v>150</v>
      </c>
      <c r="C7" t="s">
        <v>955</v>
      </c>
    </row>
    <row r="8" spans="1:8" s="8" customFormat="1" x14ac:dyDescent="0.2">
      <c r="A8" s="16"/>
      <c r="B8" s="24">
        <v>160</v>
      </c>
      <c r="C8" t="s">
        <v>956</v>
      </c>
    </row>
    <row r="9" spans="1:8" s="8" customFormat="1" x14ac:dyDescent="0.2">
      <c r="A9" s="16"/>
      <c r="B9" s="24">
        <v>170</v>
      </c>
      <c r="C9" t="s">
        <v>952</v>
      </c>
    </row>
    <row r="10" spans="1:8" s="8" customFormat="1" x14ac:dyDescent="0.2">
      <c r="A10" s="16"/>
      <c r="B10" s="24">
        <v>180</v>
      </c>
      <c r="C10" t="s">
        <v>957</v>
      </c>
    </row>
    <row r="11" spans="1:8" s="8" customFormat="1" x14ac:dyDescent="0.2">
      <c r="A11" s="16"/>
      <c r="B11" s="24">
        <v>190</v>
      </c>
      <c r="C11" t="s">
        <v>958</v>
      </c>
    </row>
    <row r="12" spans="1:8" s="8" customFormat="1" x14ac:dyDescent="0.2">
      <c r="A12" s="16"/>
      <c r="B12" s="24">
        <v>200</v>
      </c>
      <c r="C12" t="s">
        <v>952</v>
      </c>
    </row>
    <row r="13" spans="1:8" x14ac:dyDescent="0.2">
      <c r="A13" s="18"/>
      <c r="B13" s="24">
        <v>210</v>
      </c>
      <c r="C13" t="s">
        <v>0</v>
      </c>
      <c r="H13" t="str">
        <f>_xlfn.IFNA(MATCH(F13,C:C,0),"")</f>
        <v/>
      </c>
    </row>
    <row r="14" spans="1:8" x14ac:dyDescent="0.2">
      <c r="A14" s="18"/>
      <c r="B14" s="24">
        <v>220</v>
      </c>
      <c r="C14" t="s">
        <v>633</v>
      </c>
    </row>
    <row r="15" spans="1:8" x14ac:dyDescent="0.2">
      <c r="A15" s="18"/>
      <c r="B15" s="24">
        <v>230</v>
      </c>
      <c r="C15" t="s">
        <v>2</v>
      </c>
    </row>
    <row r="16" spans="1:8" x14ac:dyDescent="0.2">
      <c r="A16" s="18"/>
      <c r="B16" s="24">
        <v>240</v>
      </c>
      <c r="C16" t="s">
        <v>784</v>
      </c>
    </row>
    <row r="17" spans="1:5" x14ac:dyDescent="0.2">
      <c r="A17" s="18"/>
      <c r="B17" s="24">
        <v>250</v>
      </c>
      <c r="C17" s="18" t="str">
        <f>IF(ISBLANK(E17),_xlfn.CONCAT("CALL ",D17),_xlfn.CONCAT("CALL ",D17,"(",E17,")"))</f>
        <v>CALL SETCHARS</v>
      </c>
      <c r="D17" s="18" t="str">
        <f>A25</f>
        <v>SETCHARS</v>
      </c>
    </row>
    <row r="18" spans="1:5" x14ac:dyDescent="0.2">
      <c r="A18" s="18"/>
      <c r="B18" s="24">
        <v>260</v>
      </c>
      <c r="C18" s="18" t="str">
        <f>IF(ISBLANK(E18),_xlfn.CONCAT("CALL ",D18),_xlfn.CONCAT("CALL ",D18,"(",E18,")"))</f>
        <v>CALL SETCOLORSCHEME</v>
      </c>
      <c r="D18" s="18" t="str">
        <f>A42</f>
        <v>SETCOLORSCHEME</v>
      </c>
    </row>
    <row r="19" spans="1:5" x14ac:dyDescent="0.2">
      <c r="A19" s="20" t="s">
        <v>888</v>
      </c>
      <c r="B19" s="24">
        <v>270</v>
      </c>
      <c r="C19" s="5" t="str">
        <f>_xlfn.CONCAT("REM LABEL ***",A19,"***")</f>
        <v>REM LABEL ***GAMELOOP***</v>
      </c>
      <c r="D19" s="18"/>
    </row>
    <row r="20" spans="1:5" x14ac:dyDescent="0.2">
      <c r="A20" s="18"/>
      <c r="B20" s="24">
        <v>280</v>
      </c>
      <c r="C20" s="18" t="str">
        <f>IF(ISBLANK(E20),_xlfn.CONCAT("CALL ",D20),_xlfn.CONCAT("CALL ",D20,"(",E20,")"))</f>
        <v>CALL RENDERBOARDS</v>
      </c>
      <c r="D20" s="18" t="str">
        <f>A199</f>
        <v>RENDERBOARDS</v>
      </c>
    </row>
    <row r="21" spans="1:5" x14ac:dyDescent="0.2">
      <c r="A21" s="18"/>
      <c r="B21" s="24">
        <v>290</v>
      </c>
      <c r="C21" s="18" t="str">
        <f>IF(ISBLANK(E21),_xlfn.CONCAT("CALL ",D21),_xlfn.CONCAT("CALL ",D21,"(",E21,")"))</f>
        <v>CALL DEPLOYSHIPS(SHIPS(,,))</v>
      </c>
      <c r="D21" s="18" t="str">
        <f>A51</f>
        <v>DEPLOYSHIPS</v>
      </c>
      <c r="E21" t="s">
        <v>721</v>
      </c>
    </row>
    <row r="22" spans="1:5" x14ac:dyDescent="0.2">
      <c r="A22" s="18"/>
      <c r="B22" s="24">
        <v>300</v>
      </c>
      <c r="C22" s="18" t="str">
        <f>IF(ISBLANK(E22),_xlfn.CONCAT("CALL ",D22),_xlfn.CONCAT("CALL ",D22,"(",E22,")"))</f>
        <v>CALL PLAYGAME(SHIPS(,,))</v>
      </c>
      <c r="D22" s="18" t="str">
        <f>A128</f>
        <v>PLAYGAME</v>
      </c>
      <c r="E22" t="s">
        <v>721</v>
      </c>
    </row>
    <row r="23" spans="1:5" x14ac:dyDescent="0.2">
      <c r="A23" s="18"/>
      <c r="B23" s="24">
        <v>310</v>
      </c>
      <c r="C23" s="5" t="str">
        <f>_xlfn.CONCAT("GOTO ",INDEX(B:B,MATCH(D23,A:A,0),0)," :: REM GOTO ",D23,"")</f>
        <v>GOTO 270 :: REM GOTO GAMELOOP</v>
      </c>
      <c r="D23" s="20" t="str">
        <f>A19</f>
        <v>GAMELOOP</v>
      </c>
    </row>
    <row r="24" spans="1:5" x14ac:dyDescent="0.2">
      <c r="A24" s="18"/>
      <c r="B24" s="24">
        <v>320</v>
      </c>
      <c r="C24" t="s">
        <v>10</v>
      </c>
    </row>
    <row r="25" spans="1:5" x14ac:dyDescent="0.2">
      <c r="A25" s="18" t="s">
        <v>9</v>
      </c>
      <c r="B25" s="24">
        <v>330</v>
      </c>
      <c r="C25" t="str">
        <f>_xlfn.CONCAT("REM SUBROUTINE ***",A25,"***")</f>
        <v>REM SUBROUTINE ***SETCHARS***</v>
      </c>
    </row>
    <row r="26" spans="1:5" x14ac:dyDescent="0.2">
      <c r="A26" s="18"/>
      <c r="B26" s="24">
        <v>340</v>
      </c>
      <c r="C26" t="str">
        <f>IF(ISBLANK(D26),_xlfn.CONCAT("SUB ",A25),_xlfn.CONCAT("SUB ",A25,"(",D26,")"))</f>
        <v>SUB SETCHARS</v>
      </c>
    </row>
    <row r="27" spans="1:5" x14ac:dyDescent="0.2">
      <c r="A27" s="18"/>
      <c r="B27" s="24">
        <v>350</v>
      </c>
      <c r="C27" s="18" t="str">
        <f>IF(ISBLANK(E27),_xlfn.CONCAT("CALL ",D27),_xlfn.CONCAT("CALL ",D27,"(",E27,")"))</f>
        <v>CALL GETHOLECHAR(HOLECHAR)</v>
      </c>
      <c r="D27" s="18" t="str">
        <f>A476</f>
        <v>GETHOLECHAR</v>
      </c>
      <c r="E27" t="s">
        <v>746</v>
      </c>
    </row>
    <row r="28" spans="1:5" x14ac:dyDescent="0.2">
      <c r="A28" s="18"/>
      <c r="B28" s="24">
        <v>360</v>
      </c>
      <c r="C28" s="5" t="s">
        <v>766</v>
      </c>
    </row>
    <row r="29" spans="1:5" x14ac:dyDescent="0.2">
      <c r="A29" s="18"/>
      <c r="B29" s="24">
        <v>370</v>
      </c>
      <c r="C29" s="18" t="str">
        <f>IF(ISBLANK(E29),_xlfn.CONCAT("CALL ",D29),_xlfn.CONCAT("CALL ",D29,"(",E29,")"))</f>
        <v>CALL GETFILLCHAR(FILLCHAR)</v>
      </c>
      <c r="D29" s="18" t="str">
        <f>A480</f>
        <v>GETFILLCHAR</v>
      </c>
      <c r="E29" t="s">
        <v>759</v>
      </c>
    </row>
    <row r="30" spans="1:5" x14ac:dyDescent="0.2">
      <c r="A30" s="18"/>
      <c r="B30" s="24">
        <v>380</v>
      </c>
      <c r="C30" s="5" t="s">
        <v>767</v>
      </c>
    </row>
    <row r="31" spans="1:5" x14ac:dyDescent="0.2">
      <c r="A31" s="18"/>
      <c r="B31" s="24">
        <v>390</v>
      </c>
      <c r="C31" s="18" t="str">
        <f>IF(ISBLANK(E31),_xlfn.CONCAT("CALL ",D31),_xlfn.CONCAT("CALL ",D31,"(",E31,")"))</f>
        <v>CALL GETHITCHAR(HITCHAR)</v>
      </c>
      <c r="D31" s="18" t="str">
        <f>A484</f>
        <v>GETHITCHAR</v>
      </c>
      <c r="E31" t="s">
        <v>773</v>
      </c>
    </row>
    <row r="32" spans="1:5" x14ac:dyDescent="0.2">
      <c r="A32" s="18"/>
      <c r="B32" s="24">
        <v>400</v>
      </c>
      <c r="C32" t="s">
        <v>840</v>
      </c>
    </row>
    <row r="33" spans="1:5" x14ac:dyDescent="0.2">
      <c r="A33" s="18"/>
      <c r="B33" s="24">
        <v>410</v>
      </c>
      <c r="C33" s="18" t="str">
        <f>IF(ISBLANK(E33),_xlfn.CONCAT("CALL ",D33),_xlfn.CONCAT("CALL ",D33,"(",E33,")"))</f>
        <v>CALL GETSHIPCHAR(SHIPCHAR)</v>
      </c>
      <c r="D33" s="18" t="str">
        <f>A488</f>
        <v>GETSHIPCHAR</v>
      </c>
      <c r="E33" t="s">
        <v>720</v>
      </c>
    </row>
    <row r="34" spans="1:5" x14ac:dyDescent="0.2">
      <c r="A34" s="18"/>
      <c r="B34" s="24">
        <v>420</v>
      </c>
      <c r="C34" s="5" t="s">
        <v>768</v>
      </c>
    </row>
    <row r="35" spans="1:5" x14ac:dyDescent="0.2">
      <c r="A35" s="18"/>
      <c r="B35" s="24">
        <v>430</v>
      </c>
      <c r="C35" s="18" t="str">
        <f>IF(ISBLANK(E35),_xlfn.CONCAT("CALL ",D35),_xlfn.CONCAT("CALL ",D35,"(",E35,")"))</f>
        <v>CALL GETTENCHAR(TENCHAR)</v>
      </c>
      <c r="D35" s="18" t="str">
        <f>A492</f>
        <v>GETTENCHAR</v>
      </c>
      <c r="E35" t="s">
        <v>750</v>
      </c>
    </row>
    <row r="36" spans="1:5" x14ac:dyDescent="0.2">
      <c r="A36" s="18"/>
      <c r="B36" s="24">
        <v>440</v>
      </c>
      <c r="C36" t="s">
        <v>769</v>
      </c>
    </row>
    <row r="37" spans="1:5" x14ac:dyDescent="0.2">
      <c r="A37" s="18"/>
      <c r="B37" s="24">
        <v>450</v>
      </c>
      <c r="C37" s="18" t="str">
        <f>IF(ISBLANK(E37),_xlfn.CONCAT("CALL ",D37),_xlfn.CONCAT("CALL ",D37,"(",E37,")"))</f>
        <v>CALL GETMISSCHAR(MISSCHAR)</v>
      </c>
      <c r="D37" s="18" t="str">
        <f>A496</f>
        <v>GETMISSCHAR</v>
      </c>
      <c r="E37" t="s">
        <v>765</v>
      </c>
    </row>
    <row r="38" spans="1:5" x14ac:dyDescent="0.2">
      <c r="A38" s="18"/>
      <c r="B38" s="24">
        <v>460</v>
      </c>
      <c r="C38" s="5" t="s">
        <v>842</v>
      </c>
    </row>
    <row r="39" spans="1:5" x14ac:dyDescent="0.2">
      <c r="A39" s="18"/>
      <c r="B39" s="24">
        <v>470</v>
      </c>
      <c r="C39" s="18" t="str">
        <f>IF(ISBLANK(E39),_xlfn.CONCAT("CALL ",D39),_xlfn.CONCAT("CALL ",D39,"(",E39,")"))</f>
        <v>CALL GETSUNKCHAR(SUNKCHAR)</v>
      </c>
      <c r="D39" s="18" t="str">
        <f>A500</f>
        <v>GETSUNKCHAR</v>
      </c>
      <c r="E39" t="s">
        <v>772</v>
      </c>
    </row>
    <row r="40" spans="1:5" x14ac:dyDescent="0.2">
      <c r="A40" s="18"/>
      <c r="B40" s="24">
        <v>480</v>
      </c>
      <c r="C40" s="5" t="s">
        <v>843</v>
      </c>
    </row>
    <row r="41" spans="1:5" x14ac:dyDescent="0.2">
      <c r="A41" s="18"/>
      <c r="B41" s="24">
        <v>490</v>
      </c>
      <c r="C41" t="s">
        <v>555</v>
      </c>
    </row>
    <row r="42" spans="1:5" x14ac:dyDescent="0.2">
      <c r="A42" s="18" t="s">
        <v>12</v>
      </c>
      <c r="B42" s="24">
        <v>500</v>
      </c>
      <c r="C42" t="str">
        <f>_xlfn.CONCAT("REM SUBROUTINE ***",A42,"***")</f>
        <v>REM SUBROUTINE ***SETCOLORSCHEME***</v>
      </c>
    </row>
    <row r="43" spans="1:5" x14ac:dyDescent="0.2">
      <c r="A43" s="18"/>
      <c r="B43" s="24">
        <v>510</v>
      </c>
      <c r="C43" t="str">
        <f>IF(ISBLANK(D43),_xlfn.CONCAT("SUB ",A42),_xlfn.CONCAT("SUB ",A42,"(",D43,")"))</f>
        <v>SUB SETCOLORSCHEME</v>
      </c>
    </row>
    <row r="44" spans="1:5" x14ac:dyDescent="0.2">
      <c r="A44" s="18"/>
      <c r="B44" s="24">
        <v>520</v>
      </c>
      <c r="C44" s="5" t="s">
        <v>628</v>
      </c>
    </row>
    <row r="45" spans="1:5" x14ac:dyDescent="0.2">
      <c r="A45" s="18"/>
      <c r="B45" s="24">
        <v>530</v>
      </c>
      <c r="C45" s="5" t="s">
        <v>841</v>
      </c>
    </row>
    <row r="46" spans="1:5" x14ac:dyDescent="0.2">
      <c r="A46" s="18"/>
      <c r="B46" s="24">
        <v>540</v>
      </c>
      <c r="C46" s="5" t="s">
        <v>629</v>
      </c>
    </row>
    <row r="47" spans="1:5" x14ac:dyDescent="0.2">
      <c r="A47" s="18"/>
      <c r="B47" s="24">
        <v>550</v>
      </c>
      <c r="C47" s="5" t="s">
        <v>627</v>
      </c>
    </row>
    <row r="48" spans="1:5" x14ac:dyDescent="0.2">
      <c r="A48" s="18"/>
      <c r="B48" s="24">
        <v>560</v>
      </c>
      <c r="C48" t="s">
        <v>844</v>
      </c>
    </row>
    <row r="49" spans="1:7" x14ac:dyDescent="0.2">
      <c r="A49" s="18"/>
      <c r="B49" s="24">
        <v>570</v>
      </c>
      <c r="C49" t="s">
        <v>845</v>
      </c>
    </row>
    <row r="50" spans="1:7" x14ac:dyDescent="0.2">
      <c r="A50" s="18"/>
      <c r="B50" s="24">
        <v>580</v>
      </c>
      <c r="C50" t="s">
        <v>555</v>
      </c>
    </row>
    <row r="51" spans="1:7" x14ac:dyDescent="0.2">
      <c r="A51" s="18" t="s">
        <v>570</v>
      </c>
      <c r="B51" s="24">
        <v>590</v>
      </c>
      <c r="C51" t="str">
        <f>_xlfn.CONCAT("REM SUBROUTINE ***",A51,"***")</f>
        <v>REM SUBROUTINE ***DEPLOYSHIPS***</v>
      </c>
    </row>
    <row r="52" spans="1:7" x14ac:dyDescent="0.2">
      <c r="A52" s="18"/>
      <c r="B52" s="24">
        <v>600</v>
      </c>
      <c r="C52" t="str">
        <f>IF(ISBLANK(E52),_xlfn.CONCAT("SUB ",A51),_xlfn.CONCAT("SUB ",A51,"(",E52,")"))</f>
        <v>SUB DEPLOYSHIPS(SHIPS(,,))</v>
      </c>
      <c r="E52" t="s">
        <v>721</v>
      </c>
    </row>
    <row r="53" spans="1:7" x14ac:dyDescent="0.2">
      <c r="A53" s="18"/>
      <c r="B53" s="24">
        <v>610</v>
      </c>
      <c r="C53" s="18" t="str">
        <f>IF(ISBLANK(E53),_xlfn.CONCAT("CALL ",D53),_xlfn.CONCAT("CALL ",D53,"(",E53,")"))</f>
        <v>CALL DELOYPLAYER(SHIPS(,,))</v>
      </c>
      <c r="D53" s="18" t="str">
        <f>A56</f>
        <v>DELOYPLAYER</v>
      </c>
      <c r="E53" t="s">
        <v>721</v>
      </c>
    </row>
    <row r="54" spans="1:7" x14ac:dyDescent="0.2">
      <c r="A54" s="18"/>
      <c r="B54" s="24">
        <v>620</v>
      </c>
      <c r="C54" s="18" t="str">
        <f>IF(ISBLANK(E54),_xlfn.CONCAT("CALL ",D54),_xlfn.CONCAT("CALL ",D54,"(",E54,")"))</f>
        <v>CALL DEPLOYCOMPUTER(0,SHIPS(,,))</v>
      </c>
      <c r="D54" s="18" t="str">
        <f>A101</f>
        <v>DEPLOYCOMPUTER</v>
      </c>
      <c r="E54" t="s">
        <v>837</v>
      </c>
    </row>
    <row r="55" spans="1:7" x14ac:dyDescent="0.2">
      <c r="A55" s="18"/>
      <c r="B55" s="24">
        <v>630</v>
      </c>
      <c r="C55" s="5" t="s">
        <v>555</v>
      </c>
    </row>
    <row r="56" spans="1:7" x14ac:dyDescent="0.2">
      <c r="A56" s="18" t="s">
        <v>874</v>
      </c>
      <c r="B56" s="24">
        <v>640</v>
      </c>
      <c r="C56" t="str">
        <f>_xlfn.CONCAT("REM SUBROUTINE ***",A56,"***")</f>
        <v>REM SUBROUTINE ***DELOYPLAYER***</v>
      </c>
    </row>
    <row r="57" spans="1:7" x14ac:dyDescent="0.2">
      <c r="A57" s="18"/>
      <c r="B57" s="24">
        <v>650</v>
      </c>
      <c r="C57" t="str">
        <f>IF(ISBLANK(E57),_xlfn.CONCAT("SUB ",A56),_xlfn.CONCAT("SUB ",A56,"(",E57,")"))</f>
        <v>SUB DELOYPLAYER(SHIPS(,,))</v>
      </c>
      <c r="E57" t="s">
        <v>721</v>
      </c>
    </row>
    <row r="58" spans="1:7" x14ac:dyDescent="0.2">
      <c r="A58" s="18"/>
      <c r="B58" s="24">
        <v>660</v>
      </c>
      <c r="C58" s="18" t="str">
        <f>IF(ISBLANK(E58),_xlfn.CONCAT("CALL ",D58),_xlfn.CONCAT("CALL ",D58,"(",E58,")"))</f>
        <v>CALL GETNUMSHIPS(NUMSHIPS)</v>
      </c>
      <c r="D58" s="18" t="str">
        <f>A504</f>
        <v>GETNUMSHIPS</v>
      </c>
      <c r="E58" t="s">
        <v>712</v>
      </c>
    </row>
    <row r="59" spans="1:7" x14ac:dyDescent="0.2">
      <c r="A59" s="18"/>
      <c r="B59" s="24">
        <v>670</v>
      </c>
      <c r="C59" s="5" t="s">
        <v>902</v>
      </c>
      <c r="D59" s="18"/>
    </row>
    <row r="60" spans="1:7" x14ac:dyDescent="0.2">
      <c r="A60" s="18"/>
      <c r="B60" s="24">
        <v>680</v>
      </c>
      <c r="C60" s="18" t="str">
        <f>IF(ISBLANK(E60),_xlfn.CONCAT("CALL ",D60),_xlfn.CONCAT("CALL ",D60,"(",E60,")"))</f>
        <v>CALL MENUAUTODEPLOY(AUTODEPLOY$)</v>
      </c>
      <c r="D60" s="18" t="str">
        <f>A314</f>
        <v>MENUAUTODEPLOY</v>
      </c>
      <c r="E60" t="s">
        <v>901</v>
      </c>
    </row>
    <row r="61" spans="1:7" x14ac:dyDescent="0.2">
      <c r="A61" s="18"/>
      <c r="B61" s="24">
        <v>690</v>
      </c>
      <c r="C61" s="18" t="str">
        <f>_xlfn.CONCAT("IF AUTODEPLOY$=""Y"" THEN CALL ",D61,"(",F61,") ELSE CALL ",E61,"(",G61,")")</f>
        <v>IF AUTODEPLOY$="Y" THEN CALL DEPLOYAUTO(SHIPS(,,)) ELSE CALL DEPLOYMANUAL(SHIPS(,,))</v>
      </c>
      <c r="D61" s="18" t="str">
        <f>A66</f>
        <v>DEPLOYAUTO</v>
      </c>
      <c r="E61" s="18" t="str">
        <f>A81</f>
        <v>DEPLOYMANUAL</v>
      </c>
      <c r="F61" t="s">
        <v>721</v>
      </c>
      <c r="G61" t="s">
        <v>721</v>
      </c>
    </row>
    <row r="62" spans="1:7" x14ac:dyDescent="0.2">
      <c r="A62" s="18"/>
      <c r="B62" s="24">
        <v>700</v>
      </c>
      <c r="C62" s="18" t="str">
        <f>IF(ISBLANK(E62),_xlfn.CONCAT("CALL ",D62),_xlfn.CONCAT("CALL ",D62,"(",E62,")"))</f>
        <v>CALL RENDERSHIPSAUX(SHIPS(,,))</v>
      </c>
      <c r="D62" s="18" t="str">
        <f>A262</f>
        <v>RENDERSHIPSAUX</v>
      </c>
      <c r="E62" t="s">
        <v>721</v>
      </c>
    </row>
    <row r="63" spans="1:7" x14ac:dyDescent="0.2">
      <c r="A63" s="18"/>
      <c r="B63" s="24">
        <v>710</v>
      </c>
      <c r="C63" s="18" t="str">
        <f>IF(ISBLANK(E63),_xlfn.CONCAT("CALL ",D63),_xlfn.CONCAT("CALL ",D63,"(",E63,")"))</f>
        <v>CALL RENDERHOLES</v>
      </c>
      <c r="D63" s="18" t="str">
        <f>A220</f>
        <v>RENDERHOLES</v>
      </c>
    </row>
    <row r="64" spans="1:7" x14ac:dyDescent="0.2">
      <c r="A64" s="18"/>
      <c r="B64" s="24">
        <v>720</v>
      </c>
      <c r="C64" s="18" t="str">
        <f>IF(ISBLANK(E64),_xlfn.CONCAT("CALL ",D64),_xlfn.CONCAT("CALL ",D64,"(",E64,")"))</f>
        <v>CALL MENUDEPLOYING</v>
      </c>
      <c r="D64" s="18" t="str">
        <f>A350</f>
        <v>MENUDEPLOYING</v>
      </c>
    </row>
    <row r="65" spans="1:5" x14ac:dyDescent="0.2">
      <c r="A65" s="18"/>
      <c r="B65" s="24">
        <v>730</v>
      </c>
      <c r="C65" s="5" t="s">
        <v>555</v>
      </c>
    </row>
    <row r="66" spans="1:5" x14ac:dyDescent="0.2">
      <c r="A66" s="18" t="s">
        <v>872</v>
      </c>
      <c r="B66" s="24">
        <v>740</v>
      </c>
      <c r="C66" t="str">
        <f>_xlfn.CONCAT("REM SUBROUTINE ***",A66,"***")</f>
        <v>REM SUBROUTINE ***DEPLOYAUTO***</v>
      </c>
    </row>
    <row r="67" spans="1:5" x14ac:dyDescent="0.2">
      <c r="A67" s="18"/>
      <c r="B67" s="24">
        <v>750</v>
      </c>
      <c r="C67" t="str">
        <f>IF(ISBLANK(E67),_xlfn.CONCAT("SUB ",A66),_xlfn.CONCAT("SUB ",A66,"(",E67,")"))</f>
        <v>SUB DEPLOYAUTO(SHIPS(,,))</v>
      </c>
      <c r="E67" t="s">
        <v>721</v>
      </c>
    </row>
    <row r="68" spans="1:5" x14ac:dyDescent="0.2">
      <c r="A68" s="18"/>
      <c r="B68" s="24">
        <v>760</v>
      </c>
      <c r="C68" s="18" t="str">
        <f>IF(ISBLANK(E68),_xlfn.CONCAT("CALL ",D68),_xlfn.CONCAT("CALL ",D68,"(",E68,")"))</f>
        <v>CALL GETMENUORIG(ROW,COL)</v>
      </c>
      <c r="D68" s="18" t="str">
        <f>A526</f>
        <v>GETMENUORIG</v>
      </c>
      <c r="E68" t="s">
        <v>693</v>
      </c>
    </row>
    <row r="69" spans="1:5" x14ac:dyDescent="0.2">
      <c r="A69" s="18"/>
      <c r="B69" s="24">
        <v>770</v>
      </c>
      <c r="C69" s="18" t="str">
        <f t="shared" ref="C69:C75" si="0">IF(ISBLANK(E69),_xlfn.CONCAT("CALL ",D69),_xlfn.CONCAT("CALL ",D69,"(",E69,")"))</f>
        <v>CALL RENDERTEXT("AUTO",(ROW+6),(COL))</v>
      </c>
      <c r="D69" s="18" t="str">
        <f>A191</f>
        <v>RENDERTEXT</v>
      </c>
      <c r="E69" t="s">
        <v>811</v>
      </c>
    </row>
    <row r="70" spans="1:5" x14ac:dyDescent="0.2">
      <c r="A70" s="18"/>
      <c r="B70" s="24">
        <v>780</v>
      </c>
      <c r="C70" s="18" t="str">
        <f t="shared" si="0"/>
        <v>CALL RENDERTEXT("DEPLOYING",(ROW+7),(COL))</v>
      </c>
      <c r="D70" s="18" t="str">
        <f>A191</f>
        <v>RENDERTEXT</v>
      </c>
      <c r="E70" t="s">
        <v>812</v>
      </c>
    </row>
    <row r="71" spans="1:5" x14ac:dyDescent="0.2">
      <c r="A71" s="18"/>
      <c r="B71" s="24">
        <v>790</v>
      </c>
      <c r="C71" s="18" t="str">
        <f t="shared" si="0"/>
        <v>CALL RENDERTEXT("SHIPS...",(ROW+8),(COL))</v>
      </c>
      <c r="D71" s="18" t="str">
        <f>A191</f>
        <v>RENDERTEXT</v>
      </c>
      <c r="E71" t="s">
        <v>813</v>
      </c>
    </row>
    <row r="72" spans="1:5" x14ac:dyDescent="0.2">
      <c r="A72" s="18"/>
      <c r="B72" s="24">
        <v>800</v>
      </c>
      <c r="C72" s="18" t="str">
        <f t="shared" si="0"/>
        <v>CALL DEPLOYCOMPUTER(1,SHIPS(,,))</v>
      </c>
      <c r="D72" s="18" t="str">
        <f>A101</f>
        <v>DEPLOYCOMPUTER</v>
      </c>
      <c r="E72" t="s">
        <v>838</v>
      </c>
    </row>
    <row r="73" spans="1:5" x14ac:dyDescent="0.2">
      <c r="A73" s="18"/>
      <c r="B73" s="24">
        <v>810</v>
      </c>
      <c r="C73" s="18" t="str">
        <f t="shared" si="0"/>
        <v>CALL GETNUMSHIPS(NUMSHIPS)</v>
      </c>
      <c r="D73" s="18" t="str">
        <f>A504</f>
        <v>GETNUMSHIPS</v>
      </c>
      <c r="E73" t="s">
        <v>712</v>
      </c>
    </row>
    <row r="74" spans="1:5" x14ac:dyDescent="0.2">
      <c r="A74" s="18"/>
      <c r="B74" s="24">
        <v>820</v>
      </c>
      <c r="C74" s="5" t="s">
        <v>577</v>
      </c>
    </row>
    <row r="75" spans="1:5" x14ac:dyDescent="0.2">
      <c r="A75" s="18"/>
      <c r="B75" s="24">
        <v>830</v>
      </c>
      <c r="C75" s="18" t="str">
        <f t="shared" si="0"/>
        <v>CALL GETSHIPLEN(SHIPLEN,(I))</v>
      </c>
      <c r="D75" s="18" t="str">
        <f>A508</f>
        <v>GETSHIPLEN</v>
      </c>
      <c r="E75" t="s">
        <v>799</v>
      </c>
    </row>
    <row r="76" spans="1:5" x14ac:dyDescent="0.2">
      <c r="A76" s="18"/>
      <c r="B76" s="24">
        <v>840</v>
      </c>
      <c r="C76" t="s">
        <v>731</v>
      </c>
    </row>
    <row r="77" spans="1:5" x14ac:dyDescent="0.2">
      <c r="A77" s="18"/>
      <c r="B77" s="24">
        <v>850</v>
      </c>
      <c r="C77" s="5" t="s">
        <v>682</v>
      </c>
    </row>
    <row r="78" spans="1:5" x14ac:dyDescent="0.2">
      <c r="A78" s="18"/>
      <c r="B78" s="24">
        <v>860</v>
      </c>
      <c r="C78" s="5" t="s">
        <v>14</v>
      </c>
    </row>
    <row r="79" spans="1:5" x14ac:dyDescent="0.2">
      <c r="A79" s="18"/>
      <c r="B79" s="24">
        <v>870</v>
      </c>
      <c r="C79" s="5" t="s">
        <v>1</v>
      </c>
    </row>
    <row r="80" spans="1:5" x14ac:dyDescent="0.2">
      <c r="A80" s="18"/>
      <c r="B80" s="24">
        <v>880</v>
      </c>
      <c r="C80" s="5" t="s">
        <v>555</v>
      </c>
    </row>
    <row r="81" spans="1:5" x14ac:dyDescent="0.2">
      <c r="A81" s="18" t="s">
        <v>873</v>
      </c>
      <c r="B81" s="24">
        <v>890</v>
      </c>
      <c r="C81" t="str">
        <f>_xlfn.CONCAT("REM SUBROUTINE ***",A81,"***")</f>
        <v>REM SUBROUTINE ***DEPLOYMANUAL***</v>
      </c>
    </row>
    <row r="82" spans="1:5" x14ac:dyDescent="0.2">
      <c r="A82" s="18"/>
      <c r="B82" s="24">
        <v>900</v>
      </c>
      <c r="C82" t="str">
        <f>IF(ISBLANK(E82),_xlfn.CONCAT("SUB ",A81),_xlfn.CONCAT("SUB ",A81,"(",E82,")"))</f>
        <v>SUB DEPLOYMANUAL(SHIPS(,,))</v>
      </c>
      <c r="E82" t="s">
        <v>721</v>
      </c>
    </row>
    <row r="83" spans="1:5" x14ac:dyDescent="0.2">
      <c r="A83" s="18"/>
      <c r="B83" s="24">
        <v>910</v>
      </c>
      <c r="C83" s="18" t="str">
        <f>IF(ISBLANK(E83),_xlfn.CONCAT("CALL ",D83),_xlfn.CONCAT("CALL ",D83,"(",E83,")"))</f>
        <v>CALL MENUCLEAR</v>
      </c>
      <c r="D83" s="18" t="str">
        <f>A309</f>
        <v>MENUCLEAR</v>
      </c>
    </row>
    <row r="84" spans="1:5" x14ac:dyDescent="0.2">
      <c r="A84" s="18"/>
      <c r="B84" s="24">
        <v>920</v>
      </c>
      <c r="C84" s="5" t="s">
        <v>889</v>
      </c>
      <c r="D84" s="18"/>
    </row>
    <row r="85" spans="1:5" x14ac:dyDescent="0.2">
      <c r="A85" s="18"/>
      <c r="B85" s="24">
        <v>930</v>
      </c>
      <c r="C85" s="18" t="str">
        <f>IF(ISBLANK(E85),_xlfn.CONCAT("CALL ",D85),_xlfn.CONCAT("CALL ",D85,"(",E85,")"))</f>
        <v>CALL GETNUMSHIPS(NUMSHIPS)</v>
      </c>
      <c r="D85" s="18" t="str">
        <f>A504</f>
        <v>GETNUMSHIPS</v>
      </c>
      <c r="E85" t="s">
        <v>712</v>
      </c>
    </row>
    <row r="86" spans="1:5" x14ac:dyDescent="0.2">
      <c r="A86" s="18"/>
      <c r="B86" s="24">
        <v>940</v>
      </c>
      <c r="C86" s="5" t="s">
        <v>576</v>
      </c>
    </row>
    <row r="87" spans="1:5" x14ac:dyDescent="0.2">
      <c r="A87" s="20" t="s">
        <v>876</v>
      </c>
      <c r="B87" s="24">
        <v>950</v>
      </c>
      <c r="C87" s="5" t="str">
        <f>_xlfn.CONCAT("REM LABEL ***",A87,"***")</f>
        <v>REM LABEL ***DEPLOYMANSHIP***</v>
      </c>
    </row>
    <row r="88" spans="1:5" x14ac:dyDescent="0.2">
      <c r="A88" s="18"/>
      <c r="B88" s="24">
        <v>960</v>
      </c>
      <c r="C88" s="18" t="str">
        <f>IF(ISBLANK(E88),_xlfn.CONCAT("CALL ",D88),_xlfn.CONCAT("CALL ",D88,"(",E88,")"))</f>
        <v>CALL MENUDEPLOY((CURRENTSHIP))</v>
      </c>
      <c r="D88" s="18" t="str">
        <f>A325</f>
        <v>MENUDEPLOY</v>
      </c>
      <c r="E88" t="s">
        <v>814</v>
      </c>
    </row>
    <row r="89" spans="1:5" x14ac:dyDescent="0.2">
      <c r="A89" s="18"/>
      <c r="B89" s="24">
        <v>970</v>
      </c>
      <c r="C89" s="18" t="str">
        <f>IF(ISBLANK(E89),_xlfn.CONCAT("CALL ",D89),_xlfn.CONCAT("CALL ",D89,"(",E89,")"))</f>
        <v>CALL INPUTSHIP(SHIP(),(CURRENTSHIP))</v>
      </c>
      <c r="D89" s="18" t="str">
        <f>A386</f>
        <v>INPUTSHIP</v>
      </c>
      <c r="E89" t="s">
        <v>815</v>
      </c>
    </row>
    <row r="90" spans="1:5" x14ac:dyDescent="0.2">
      <c r="A90" s="18"/>
      <c r="B90" s="24">
        <v>980</v>
      </c>
      <c r="C90" t="s">
        <v>624</v>
      </c>
    </row>
    <row r="91" spans="1:5" x14ac:dyDescent="0.2">
      <c r="A91" s="18"/>
      <c r="B91" s="24">
        <v>990</v>
      </c>
      <c r="C91" t="s">
        <v>561</v>
      </c>
    </row>
    <row r="92" spans="1:5" x14ac:dyDescent="0.2">
      <c r="A92" s="18"/>
      <c r="B92" s="24">
        <v>1000</v>
      </c>
      <c r="C92" s="18" t="str">
        <f>IF(ISBLANK(E92),_xlfn.CONCAT("CALL ",D92),_xlfn.CONCAT("CALL ",D92,"(",E92,")"))</f>
        <v>CALL CHECKVALIDSHIP(SHIPERR,(PLAYER),(CURRENTSHIP),SHIP(),SHIPS(,,))</v>
      </c>
      <c r="D92" s="18" t="str">
        <f>A402</f>
        <v>CHECKVALIDSHIP</v>
      </c>
      <c r="E92" t="s">
        <v>816</v>
      </c>
    </row>
    <row r="93" spans="1:5" x14ac:dyDescent="0.2">
      <c r="A93" s="18"/>
      <c r="B93" s="24">
        <v>1010</v>
      </c>
      <c r="C93" s="5" t="str">
        <f>_xlfn.CONCAT("IF SHIPERR=1 THEN ",INDEX(B:B,MATCH(D93,A:A,0),0)," :: REM GOTO ",D93,"")</f>
        <v>IF SHIPERR=1 THEN 950 :: REM GOTO DEPLOYMANSHIP</v>
      </c>
      <c r="D93" s="20" t="str">
        <f>A87</f>
        <v>DEPLOYMANSHIP</v>
      </c>
    </row>
    <row r="94" spans="1:5" x14ac:dyDescent="0.2">
      <c r="A94" s="18"/>
      <c r="B94" s="24">
        <v>1020</v>
      </c>
      <c r="C94" s="18" t="str">
        <f>IF(ISBLANK(E94),_xlfn.CONCAT("CALL ",D94),_xlfn.CONCAT("CALL ",D94,"(",E94,")"))</f>
        <v>CALL GETSHIPLEN(SHIPLEN,(CURRENTSHIP))</v>
      </c>
      <c r="D94" s="18" t="str">
        <f>A508</f>
        <v>GETSHIPLEN</v>
      </c>
      <c r="E94" t="s">
        <v>817</v>
      </c>
    </row>
    <row r="95" spans="1:5" x14ac:dyDescent="0.2">
      <c r="A95" s="18"/>
      <c r="B95" s="24">
        <v>1030</v>
      </c>
      <c r="C95" s="5" t="s">
        <v>734</v>
      </c>
    </row>
    <row r="96" spans="1:5" x14ac:dyDescent="0.2">
      <c r="A96" s="18"/>
      <c r="B96" s="24">
        <v>1040</v>
      </c>
      <c r="C96" s="5" t="s">
        <v>684</v>
      </c>
    </row>
    <row r="97" spans="1:5" x14ac:dyDescent="0.2">
      <c r="A97" s="18"/>
      <c r="B97" s="24">
        <v>1050</v>
      </c>
      <c r="C97" s="5" t="s">
        <v>1</v>
      </c>
    </row>
    <row r="98" spans="1:5" x14ac:dyDescent="0.2">
      <c r="A98" s="18"/>
      <c r="B98" s="24">
        <v>1060</v>
      </c>
      <c r="C98" s="18" t="str">
        <f>IF(ISBLANK(E98),_xlfn.CONCAT("CALL ",D98),_xlfn.CONCAT("CALL ",D98,"(",E98,")"))</f>
        <v>CALL RENDERSHIP((CURRENTSHIP),SHIP())</v>
      </c>
      <c r="D98" s="18" t="str">
        <f>A252</f>
        <v>RENDERSHIP</v>
      </c>
      <c r="E98" t="s">
        <v>818</v>
      </c>
    </row>
    <row r="99" spans="1:5" x14ac:dyDescent="0.2">
      <c r="A99" s="18"/>
      <c r="B99" s="24">
        <v>1070</v>
      </c>
      <c r="C99" s="5" t="s">
        <v>552</v>
      </c>
    </row>
    <row r="100" spans="1:5" x14ac:dyDescent="0.2">
      <c r="A100" s="18"/>
      <c r="B100" s="24">
        <v>1080</v>
      </c>
      <c r="C100" s="5" t="s">
        <v>555</v>
      </c>
    </row>
    <row r="101" spans="1:5" x14ac:dyDescent="0.2">
      <c r="A101" s="18" t="s">
        <v>878</v>
      </c>
      <c r="B101" s="24">
        <v>1090</v>
      </c>
      <c r="C101" t="str">
        <f>_xlfn.CONCAT("REM SUBROUTINE ***",A101,"***")</f>
        <v>REM SUBROUTINE ***DEPLOYCOMPUTER***</v>
      </c>
    </row>
    <row r="102" spans="1:5" x14ac:dyDescent="0.2">
      <c r="A102" s="18"/>
      <c r="B102" s="24">
        <v>1100</v>
      </c>
      <c r="C102" t="str">
        <f>IF(ISBLANK(E102),_xlfn.CONCAT("SUB ",A101),_xlfn.CONCAT("SUB ",A101,"(",E102,")"))</f>
        <v>SUB DEPLOYCOMPUTER(VISIBLE,SHIPS(,,))</v>
      </c>
      <c r="E102" t="s">
        <v>795</v>
      </c>
    </row>
    <row r="103" spans="1:5" x14ac:dyDescent="0.2">
      <c r="A103" s="18"/>
      <c r="B103" s="24">
        <v>1110</v>
      </c>
      <c r="C103" t="s">
        <v>889</v>
      </c>
    </row>
    <row r="104" spans="1:5" x14ac:dyDescent="0.2">
      <c r="A104" s="18"/>
      <c r="B104" s="24">
        <v>1120</v>
      </c>
      <c r="C104" s="18" t="str">
        <f>IF(ISBLANK(E104),_xlfn.CONCAT("CALL ",D104),_xlfn.CONCAT("CALL ",D104,"(",E104,")"))</f>
        <v>CALL GETNUMSHIPS(NUMSHIPS)</v>
      </c>
      <c r="D104" s="18" t="str">
        <f>A504</f>
        <v>GETNUMSHIPS</v>
      </c>
      <c r="E104" t="s">
        <v>712</v>
      </c>
    </row>
    <row r="105" spans="1:5" x14ac:dyDescent="0.2">
      <c r="A105" s="18"/>
      <c r="B105" s="24">
        <v>1130</v>
      </c>
      <c r="C105" s="18" t="str">
        <f>IF(ISBLANK(E105),_xlfn.CONCAT("CALL ",D105),_xlfn.CONCAT("CALL ",D105,"(",E105,")"))</f>
        <v>CALL GETBOARDORIG(ROW,COL)</v>
      </c>
      <c r="D105" s="18" t="str">
        <f>A518</f>
        <v>GETBOARDORIG</v>
      </c>
      <c r="E105" t="s">
        <v>693</v>
      </c>
    </row>
    <row r="106" spans="1:5" x14ac:dyDescent="0.2">
      <c r="A106" s="18"/>
      <c r="B106" s="24">
        <v>1140</v>
      </c>
      <c r="C106" s="18" t="str">
        <f>IF(ISBLANK(E106),_xlfn.CONCAT("CALL ",D106),_xlfn.CONCAT("CALL ",D106,"(",E106,")"))</f>
        <v>CALL GETSHIPCHAR(SHIPCHAR)</v>
      </c>
      <c r="D106" s="18" t="str">
        <f>A488</f>
        <v>GETSHIPCHAR</v>
      </c>
      <c r="E106" t="s">
        <v>720</v>
      </c>
    </row>
    <row r="107" spans="1:5" x14ac:dyDescent="0.2">
      <c r="A107" s="18"/>
      <c r="B107" s="24">
        <v>1150</v>
      </c>
      <c r="C107" t="s">
        <v>576</v>
      </c>
    </row>
    <row r="108" spans="1:5" x14ac:dyDescent="0.2">
      <c r="A108" s="20" t="s">
        <v>877</v>
      </c>
      <c r="B108" s="24">
        <v>1160</v>
      </c>
      <c r="C108" s="5" t="str">
        <f>_xlfn.CONCAT("REM LABEL ***",A108,"***")</f>
        <v>REM LABEL ***DEPLOYCOMPSHIP***</v>
      </c>
    </row>
    <row r="109" spans="1:5" x14ac:dyDescent="0.2">
      <c r="A109" s="18"/>
      <c r="B109" s="24">
        <v>1170</v>
      </c>
      <c r="C109" s="18" t="str">
        <f>IF(ISBLANK(E109),_xlfn.CONCAT("CALL ",D109),_xlfn.CONCAT("CALL ",D109,"(",E109,")"))</f>
        <v>CALL GETSHIPLEN(SHIPLEN,(CURRENTSHIP))</v>
      </c>
      <c r="D109" s="18" t="str">
        <f>A508</f>
        <v>GETSHIPLEN</v>
      </c>
      <c r="E109" t="s">
        <v>817</v>
      </c>
    </row>
    <row r="110" spans="1:5" x14ac:dyDescent="0.2">
      <c r="A110" s="18"/>
      <c r="B110" s="24">
        <v>1180</v>
      </c>
      <c r="C110" t="s">
        <v>622</v>
      </c>
    </row>
    <row r="111" spans="1:5" x14ac:dyDescent="0.2">
      <c r="A111" s="18"/>
      <c r="B111" s="24">
        <v>1190</v>
      </c>
      <c r="C111" t="s">
        <v>736</v>
      </c>
    </row>
    <row r="112" spans="1:5" x14ac:dyDescent="0.2">
      <c r="A112" s="18"/>
      <c r="B112" s="24">
        <v>1200</v>
      </c>
      <c r="C112" t="s">
        <v>623</v>
      </c>
    </row>
    <row r="113" spans="1:6" x14ac:dyDescent="0.2">
      <c r="A113" s="18"/>
      <c r="B113" s="24">
        <v>1210</v>
      </c>
      <c r="C113" t="s">
        <v>734</v>
      </c>
    </row>
    <row r="114" spans="1:6" x14ac:dyDescent="0.2">
      <c r="A114" s="18"/>
      <c r="B114" s="24">
        <v>1220</v>
      </c>
      <c r="C114" t="s">
        <v>685</v>
      </c>
    </row>
    <row r="115" spans="1:6" x14ac:dyDescent="0.2">
      <c r="A115" s="18"/>
      <c r="B115" s="24">
        <v>1230</v>
      </c>
      <c r="C115" t="s">
        <v>1</v>
      </c>
    </row>
    <row r="116" spans="1:6" x14ac:dyDescent="0.2">
      <c r="A116" s="18"/>
      <c r="B116" s="24">
        <v>1240</v>
      </c>
      <c r="C116" s="5" t="s">
        <v>625</v>
      </c>
    </row>
    <row r="117" spans="1:6" x14ac:dyDescent="0.2">
      <c r="A117" s="18"/>
      <c r="B117" s="24">
        <v>1250</v>
      </c>
      <c r="C117" s="5" t="s">
        <v>561</v>
      </c>
    </row>
    <row r="118" spans="1:6" x14ac:dyDescent="0.2">
      <c r="A118" s="18"/>
      <c r="B118" s="24">
        <v>1260</v>
      </c>
      <c r="C118" s="18" t="str">
        <f>IF(ISBLANK(E118),_xlfn.CONCAT("CALL ",D118),_xlfn.CONCAT("CALL ",D118,"(",E118,")"))</f>
        <v>CALL CHECKOVERLAP(SHIPERR,(PLAYER),(CURRENTSHIP),SHIP(),SHIPS(,,))</v>
      </c>
      <c r="D118" s="18" t="str">
        <f>A461</f>
        <v>CHECKOVERLAP</v>
      </c>
      <c r="E118" t="s">
        <v>816</v>
      </c>
    </row>
    <row r="119" spans="1:6" x14ac:dyDescent="0.2">
      <c r="A119" s="18"/>
      <c r="B119" s="24">
        <v>1270</v>
      </c>
      <c r="C119" t="str">
        <f>_xlfn.CONCAT("IF SHIPERR=1 THEN ",INDEX(B:B,MATCH(D119,A:A,0),0)," :: REM GOTO ",D119,"")</f>
        <v>IF SHIPERR=1 THEN 1160 :: REM GOTO DEPLOYCOMPSHIP</v>
      </c>
      <c r="D119" s="20" t="str">
        <f>A108</f>
        <v>DEPLOYCOMPSHIP</v>
      </c>
    </row>
    <row r="120" spans="1:6" x14ac:dyDescent="0.2">
      <c r="A120" s="18"/>
      <c r="B120" s="24">
        <v>1280</v>
      </c>
      <c r="C120" s="5" t="s">
        <v>734</v>
      </c>
    </row>
    <row r="121" spans="1:6" x14ac:dyDescent="0.2">
      <c r="A121" s="18"/>
      <c r="B121" s="24">
        <v>1290</v>
      </c>
      <c r="C121" s="5" t="s">
        <v>686</v>
      </c>
    </row>
    <row r="122" spans="1:6" x14ac:dyDescent="0.2">
      <c r="A122" s="18"/>
      <c r="B122" s="24">
        <v>1300</v>
      </c>
      <c r="C122" s="5" t="s">
        <v>1</v>
      </c>
    </row>
    <row r="123" spans="1:6" x14ac:dyDescent="0.2">
      <c r="A123" s="18"/>
      <c r="B123" s="24">
        <v>1310</v>
      </c>
      <c r="C123" s="18" t="str">
        <f>IF(ISBLANK(E123),_xlfn.CONCAT("CALL ",D123),_xlfn.CONCAT("CALL ",D123,"(",E123,")"))</f>
        <v>CALL GETDEBUGFLAG(DEBUG)</v>
      </c>
      <c r="D123" s="18" t="str">
        <f>A530</f>
        <v>GETDEBUGFLAG</v>
      </c>
      <c r="E123" t="s">
        <v>740</v>
      </c>
      <c r="F123" s="17"/>
    </row>
    <row r="124" spans="1:6" x14ac:dyDescent="0.2">
      <c r="A124" s="18"/>
      <c r="B124" s="24">
        <v>1320</v>
      </c>
      <c r="C124" s="5" t="s">
        <v>839</v>
      </c>
      <c r="D124" s="18"/>
    </row>
    <row r="125" spans="1:6" x14ac:dyDescent="0.2">
      <c r="A125" s="18"/>
      <c r="B125" s="24">
        <v>1330</v>
      </c>
      <c r="C125" s="18" t="str">
        <f>_xlfn.CONCAT("IF VISIBLE=1 THEN CALL ",D125,"(",E125,")")</f>
        <v>IF VISIBLE=1 THEN CALL RENDERSHIP((CURRENTSHIP),SHIP())</v>
      </c>
      <c r="D125" s="18" t="str">
        <f>A252</f>
        <v>RENDERSHIP</v>
      </c>
      <c r="E125" t="s">
        <v>818</v>
      </c>
    </row>
    <row r="126" spans="1:6" x14ac:dyDescent="0.2">
      <c r="A126" s="18"/>
      <c r="B126" s="24">
        <v>1340</v>
      </c>
      <c r="C126" t="s">
        <v>552</v>
      </c>
    </row>
    <row r="127" spans="1:6" x14ac:dyDescent="0.2">
      <c r="A127" s="18"/>
      <c r="B127" s="24">
        <v>1350</v>
      </c>
      <c r="C127" s="5" t="s">
        <v>555</v>
      </c>
    </row>
    <row r="128" spans="1:6" x14ac:dyDescent="0.2">
      <c r="A128" s="18" t="s">
        <v>691</v>
      </c>
      <c r="B128" s="24">
        <v>1360</v>
      </c>
      <c r="C128" t="str">
        <f>_xlfn.CONCAT("REM SUBROUTINE ***",A128,"***")</f>
        <v>REM SUBROUTINE ***PLAYGAME***</v>
      </c>
    </row>
    <row r="129" spans="1:5" x14ac:dyDescent="0.2">
      <c r="A129" s="18"/>
      <c r="B129" s="24">
        <v>1370</v>
      </c>
      <c r="C129" t="str">
        <f>IF(ISBLANK(E129),_xlfn.CONCAT("SUB ",A128),_xlfn.CONCAT("SUB ",A128,"(",E129,")"))</f>
        <v>SUB PLAYGAME(SHIPS(,,))</v>
      </c>
      <c r="E129" t="s">
        <v>721</v>
      </c>
    </row>
    <row r="130" spans="1:5" x14ac:dyDescent="0.2">
      <c r="A130" s="18"/>
      <c r="B130" s="24">
        <v>1380</v>
      </c>
      <c r="C130" s="18" t="str">
        <f>IF(ISBLANK(E130),_xlfn.CONCAT("CALL ",D130),_xlfn.CONCAT("CALL ",D130,"(",E130,")"))</f>
        <v>CALL MENUCLEAR</v>
      </c>
      <c r="D130" s="18" t="str">
        <f>A309</f>
        <v>MENUCLEAR</v>
      </c>
    </row>
    <row r="131" spans="1:5" x14ac:dyDescent="0.2">
      <c r="A131" s="18"/>
      <c r="B131" s="24">
        <v>1390</v>
      </c>
      <c r="C131" s="18" t="str">
        <f>IF(ISBLANK(E131),_xlfn.CONCAT("CALL ",D131),_xlfn.CONCAT("CALL ",D131,"(",E131,")"))</f>
        <v>CALL MENUTARGET</v>
      </c>
      <c r="D131" s="18" t="str">
        <f>A341</f>
        <v>MENUTARGET</v>
      </c>
    </row>
    <row r="132" spans="1:5" x14ac:dyDescent="0.2">
      <c r="A132" s="18"/>
      <c r="B132" s="24">
        <v>1400</v>
      </c>
      <c r="C132" t="s">
        <v>690</v>
      </c>
    </row>
    <row r="133" spans="1:5" x14ac:dyDescent="0.2">
      <c r="A133" s="18"/>
      <c r="B133" s="24">
        <v>1410</v>
      </c>
      <c r="C133" t="s">
        <v>891</v>
      </c>
    </row>
    <row r="134" spans="1:5" x14ac:dyDescent="0.2">
      <c r="A134" s="18"/>
      <c r="B134" s="24">
        <v>1420</v>
      </c>
      <c r="C134" t="s">
        <v>848</v>
      </c>
    </row>
    <row r="135" spans="1:5" x14ac:dyDescent="0.2">
      <c r="A135" s="18"/>
      <c r="B135" s="24">
        <v>1430</v>
      </c>
      <c r="C135" s="18" t="str">
        <f>IF(ISBLANK(E135),_xlfn.CONCAT("CALL ",D135),_xlfn.CONCAT("CALL ",D135,"(",E135,")"))</f>
        <v>CALL GETNUMSHIPS(NUMSHIPS)</v>
      </c>
      <c r="D135" s="18" t="str">
        <f>A504</f>
        <v>GETNUMSHIPS</v>
      </c>
      <c r="E135" t="s">
        <v>712</v>
      </c>
    </row>
    <row r="136" spans="1:5" x14ac:dyDescent="0.2">
      <c r="A136" s="18"/>
      <c r="B136" s="24">
        <v>1440</v>
      </c>
      <c r="C136" t="s">
        <v>577</v>
      </c>
    </row>
    <row r="137" spans="1:5" x14ac:dyDescent="0.2">
      <c r="A137" s="18"/>
      <c r="B137" s="24">
        <v>1450</v>
      </c>
      <c r="C137" s="18" t="str">
        <f>IF(ISBLANK(E137),_xlfn.CONCAT("CALL ",D137),_xlfn.CONCAT("CALL ",D137,"(",E137,")"))</f>
        <v>CALL GETSHIPLEN(SHIPLEN,I)</v>
      </c>
      <c r="D137" s="18" t="str">
        <f>A508</f>
        <v>GETSHIPLEN</v>
      </c>
      <c r="E137" t="s">
        <v>851</v>
      </c>
    </row>
    <row r="138" spans="1:5" x14ac:dyDescent="0.2">
      <c r="A138" s="18"/>
      <c r="B138" s="24">
        <v>1460</v>
      </c>
      <c r="C138" t="s">
        <v>855</v>
      </c>
    </row>
    <row r="139" spans="1:5" x14ac:dyDescent="0.2">
      <c r="A139" s="18"/>
      <c r="B139" s="24">
        <v>1470</v>
      </c>
      <c r="C139" t="s">
        <v>1</v>
      </c>
    </row>
    <row r="140" spans="1:5" x14ac:dyDescent="0.2">
      <c r="A140" s="18"/>
      <c r="B140" s="24">
        <v>1480</v>
      </c>
      <c r="C140" t="s">
        <v>861</v>
      </c>
    </row>
    <row r="141" spans="1:5" x14ac:dyDescent="0.2">
      <c r="A141" s="18"/>
      <c r="B141" s="24">
        <v>1490</v>
      </c>
      <c r="C141" t="s">
        <v>860</v>
      </c>
    </row>
    <row r="142" spans="1:5" x14ac:dyDescent="0.2">
      <c r="A142" s="18"/>
      <c r="B142" s="24">
        <v>1500</v>
      </c>
      <c r="C142" s="5" t="s">
        <v>880</v>
      </c>
    </row>
    <row r="143" spans="1:5" x14ac:dyDescent="0.2">
      <c r="A143" s="18"/>
      <c r="B143" s="24">
        <v>1510</v>
      </c>
      <c r="C143" s="5" t="s">
        <v>624</v>
      </c>
    </row>
    <row r="144" spans="1:5" x14ac:dyDescent="0.2">
      <c r="A144" s="20" t="s">
        <v>914</v>
      </c>
      <c r="B144" s="24">
        <v>1520</v>
      </c>
      <c r="C144" s="5" t="str">
        <f>_xlfn.CONCAT("REM LABEL ***",A144,"***")</f>
        <v>REM LABEL ***TURNLOOP***</v>
      </c>
    </row>
    <row r="145" spans="1:5" x14ac:dyDescent="0.2">
      <c r="A145" s="20"/>
      <c r="B145" s="24">
        <v>1530</v>
      </c>
      <c r="C145" s="18" t="str">
        <f>IF(ISBLANK(E145),_xlfn.CONCAT("CALL ",D145),_xlfn.CONCAT("CALL ",D145,"(",E145,")"))</f>
        <v>CALL TAKETURN(ROW,COL,(PLAYER))</v>
      </c>
      <c r="D145" s="18" t="str">
        <f>A161</f>
        <v>TAKETURN</v>
      </c>
      <c r="E145" t="s">
        <v>911</v>
      </c>
    </row>
    <row r="146" spans="1:5" x14ac:dyDescent="0.2">
      <c r="A146" s="20"/>
      <c r="B146" s="24">
        <v>1540</v>
      </c>
      <c r="C146" s="21" t="s">
        <v>788</v>
      </c>
      <c r="D146" s="20"/>
    </row>
    <row r="147" spans="1:5" x14ac:dyDescent="0.2">
      <c r="A147" s="20"/>
      <c r="B147" s="24">
        <v>1550</v>
      </c>
      <c r="C147" s="18" t="str">
        <f>IF(ISBLANK(E147),_xlfn.CONCAT("CALL ",D147),_xlfn.CONCAT("CALL ",D147,"(",E147,")"))</f>
        <v>CALL CHECKVALIDSHOT(ERRORVAL,(ROW),(COL),(PLAYER),SHOTS(,,))</v>
      </c>
      <c r="D147" s="18" t="str">
        <f>A417</f>
        <v>CHECKVALIDSHOT</v>
      </c>
      <c r="E147" t="s">
        <v>796</v>
      </c>
    </row>
    <row r="148" spans="1:5" x14ac:dyDescent="0.2">
      <c r="A148" s="20"/>
      <c r="B148" s="24">
        <v>1560</v>
      </c>
      <c r="C148" s="5" t="str">
        <f>_xlfn.CONCAT("IF ERRORVAL=1 THEN ",INDEX(B:B,MATCH(D148,A:A,0),0)," :: REM GOTO ",D148,"")</f>
        <v>IF ERRORVAL=1 THEN 1520 :: REM GOTO TURNLOOP</v>
      </c>
      <c r="D148" s="20" t="str">
        <f>A144</f>
        <v>TURNLOOP</v>
      </c>
    </row>
    <row r="149" spans="1:5" x14ac:dyDescent="0.2">
      <c r="A149" s="20"/>
      <c r="B149" s="24">
        <v>1570</v>
      </c>
      <c r="C149" s="21" t="s">
        <v>793</v>
      </c>
      <c r="D149" s="20"/>
    </row>
    <row r="150" spans="1:5" x14ac:dyDescent="0.2">
      <c r="A150" s="20"/>
      <c r="B150" s="24">
        <v>1580</v>
      </c>
      <c r="C150" s="18" t="str">
        <f>IF(ISBLANK(E150),_xlfn.CONCAT("CALL ",D150),_xlfn.CONCAT("CALL ",D150,"(",E150,")"))</f>
        <v>CALL PROCESSSHOT(WINNER,(ROW),(COL),(PLAYER),HITSLEFT(,),SHIPSLEFT(),SHIPS(,,))</v>
      </c>
      <c r="D150" s="18" t="str">
        <f>A178</f>
        <v>PROCESSSHOT</v>
      </c>
      <c r="E150" t="s">
        <v>883</v>
      </c>
    </row>
    <row r="151" spans="1:5" x14ac:dyDescent="0.2">
      <c r="A151" s="18"/>
      <c r="B151" s="24">
        <v>1590</v>
      </c>
      <c r="C151" s="5" t="str">
        <f>_xlfn.CONCAT("IF WINNER=0 OR WINNER=1 THEN ",INDEX(B:B,MATCH(D151,A:A,0),0)," :: REM GOTO ",D151,"")</f>
        <v>IF WINNER=0 OR WINNER=1 THEN 1620 :: REM GOTO GAMEOVER</v>
      </c>
      <c r="D151" s="20" t="str">
        <f>A154</f>
        <v>GAMEOVER</v>
      </c>
    </row>
    <row r="152" spans="1:5" x14ac:dyDescent="0.2">
      <c r="A152" s="20"/>
      <c r="B152" s="24">
        <v>1600</v>
      </c>
      <c r="C152" s="5" t="s">
        <v>910</v>
      </c>
      <c r="D152" s="20"/>
    </row>
    <row r="153" spans="1:5" x14ac:dyDescent="0.2">
      <c r="A153" s="18"/>
      <c r="B153" s="24">
        <v>1610</v>
      </c>
      <c r="C153" s="5" t="str">
        <f>_xlfn.CONCAT("GOTO ",INDEX(B:B,MATCH(D153,A:A,0),0)," :: REM GOTO ",D153,"")</f>
        <v>GOTO 1520 :: REM GOTO TURNLOOP</v>
      </c>
      <c r="D153" s="20" t="str">
        <f>A144</f>
        <v>TURNLOOP</v>
      </c>
    </row>
    <row r="154" spans="1:5" x14ac:dyDescent="0.2">
      <c r="A154" s="20" t="s">
        <v>678</v>
      </c>
      <c r="B154" s="24">
        <v>1620</v>
      </c>
      <c r="C154" s="5" t="str">
        <f>_xlfn.CONCAT("REM LABEL ***",A154,"***")</f>
        <v>REM LABEL ***GAMEOVER***</v>
      </c>
      <c r="D154" s="20"/>
    </row>
    <row r="155" spans="1:5" x14ac:dyDescent="0.2">
      <c r="A155" s="20"/>
      <c r="B155" s="24">
        <v>1630</v>
      </c>
      <c r="C155" s="5" t="s">
        <v>906</v>
      </c>
      <c r="D155" s="20"/>
    </row>
    <row r="156" spans="1:5" x14ac:dyDescent="0.2">
      <c r="A156" s="18"/>
      <c r="B156" s="24">
        <v>1640</v>
      </c>
      <c r="C156" s="18" t="str">
        <f>IF(ISBLANK(E156),_xlfn.CONCAT("CALL ",D156),_xlfn.CONCAT("CALL ",D156,"(",E156,")"))</f>
        <v>CALL MENUGAMEOVER(PLAYAGAIN$,(WINNER))</v>
      </c>
      <c r="D156" s="18" t="str">
        <f>A361</f>
        <v>MENUGAMEOVER</v>
      </c>
      <c r="E156" t="s">
        <v>905</v>
      </c>
    </row>
    <row r="157" spans="1:5" x14ac:dyDescent="0.2">
      <c r="A157" s="18"/>
      <c r="B157" s="24">
        <v>1650</v>
      </c>
      <c r="C157" s="21" t="str">
        <f>_xlfn.CONCAT("IF PLAYAGAIN$=""Y"" THEN ",INDEX(B:B,MATCH(D157,A:A,0),0)," :: REM GOTO ",D157,"")</f>
        <v>IF PLAYAGAIN$="Y" THEN 1680 :: REM GOTO PLAYGAME.SUBEND</v>
      </c>
      <c r="D157" s="20" t="str">
        <f>A160</f>
        <v>PLAYGAME.SUBEND</v>
      </c>
    </row>
    <row r="158" spans="1:5" x14ac:dyDescent="0.2">
      <c r="A158" s="18"/>
      <c r="B158" s="24">
        <v>1660</v>
      </c>
      <c r="C158" s="21" t="s">
        <v>0</v>
      </c>
      <c r="D158" s="20"/>
    </row>
    <row r="159" spans="1:5" x14ac:dyDescent="0.2">
      <c r="A159" s="18"/>
      <c r="B159" s="24">
        <v>1670</v>
      </c>
      <c r="C159" s="21" t="s">
        <v>10</v>
      </c>
      <c r="D159" s="20"/>
    </row>
    <row r="160" spans="1:5" x14ac:dyDescent="0.2">
      <c r="A160" s="20" t="str">
        <f>_xlfn.CONCAT(A128,".SUBEND")</f>
        <v>PLAYGAME.SUBEND</v>
      </c>
      <c r="B160" s="24">
        <v>1680</v>
      </c>
      <c r="C160" s="5" t="s">
        <v>555</v>
      </c>
    </row>
    <row r="161" spans="1:6" x14ac:dyDescent="0.2">
      <c r="A161" s="18" t="s">
        <v>912</v>
      </c>
      <c r="B161" s="24">
        <v>1690</v>
      </c>
      <c r="C161" t="str">
        <f>_xlfn.CONCAT("REM SUBROUTINE ***",A161,"***")</f>
        <v>REM SUBROUTINE ***TAKETURN***</v>
      </c>
    </row>
    <row r="162" spans="1:6" x14ac:dyDescent="0.2">
      <c r="A162" s="20"/>
      <c r="B162" s="24">
        <v>1700</v>
      </c>
      <c r="C162" t="str">
        <f>IF(ISBLANK(E162),_xlfn.CONCAT("SUB ",A161),_xlfn.CONCAT("SUB ",A161,"(",E162,")"))</f>
        <v>SUB TAKETURN(ROW,COL,PLAYER)</v>
      </c>
      <c r="E162" t="s">
        <v>913</v>
      </c>
    </row>
    <row r="163" spans="1:6" x14ac:dyDescent="0.2">
      <c r="A163" s="20"/>
      <c r="B163" s="24">
        <v>1710</v>
      </c>
      <c r="C163" s="18" t="str">
        <f>_xlfn.CONCAT("IF PLAYER=0 THEN CALL ",D163,"(",F163,") ELSE CALL ",E163,"(",F163,")")</f>
        <v>IF PLAYER=0 THEN CALL PLAYERTURN(ROW,COL) ELSE CALL COMPUTERTURN(ROW,COL)</v>
      </c>
      <c r="D163" s="18" t="str">
        <f>A165</f>
        <v>PLAYERTURN</v>
      </c>
      <c r="E163" s="18" t="str">
        <f>A170</f>
        <v>COMPUTERTURN</v>
      </c>
      <c r="F163" t="s">
        <v>693</v>
      </c>
    </row>
    <row r="164" spans="1:6" x14ac:dyDescent="0.2">
      <c r="A164" s="20"/>
      <c r="B164" s="24">
        <v>1720</v>
      </c>
      <c r="C164" s="5" t="s">
        <v>555</v>
      </c>
    </row>
    <row r="165" spans="1:6" x14ac:dyDescent="0.2">
      <c r="A165" s="18" t="s">
        <v>909</v>
      </c>
      <c r="B165" s="24">
        <v>1730</v>
      </c>
      <c r="C165" t="str">
        <f>_xlfn.CONCAT("REM SUBROUTINE ***",A165,"***")</f>
        <v>REM SUBROUTINE ***PLAYERTURN***</v>
      </c>
    </row>
    <row r="166" spans="1:6" x14ac:dyDescent="0.2">
      <c r="A166" s="20"/>
      <c r="B166" s="24">
        <v>1740</v>
      </c>
      <c r="C166" t="str">
        <f>IF(ISBLANK(E166),_xlfn.CONCAT("SUB ",A165),_xlfn.CONCAT("SUB ",A165,"(",E166,")"))</f>
        <v>SUB PLAYERTURN(ROW,COL)</v>
      </c>
      <c r="E166" t="s">
        <v>693</v>
      </c>
    </row>
    <row r="167" spans="1:6" x14ac:dyDescent="0.2">
      <c r="B167" s="24">
        <v>1750</v>
      </c>
      <c r="C167" s="18" t="str">
        <f>IF(ISBLANK(E167),_xlfn.CONCAT("CALL ",D167),_xlfn.CONCAT("CALL ",D167,"(",E167,")"))</f>
        <v>CALL INPUTTARGET(ROW$,COL)</v>
      </c>
      <c r="D167" s="18" t="str">
        <f>A396</f>
        <v>INPUTTARGET</v>
      </c>
      <c r="E167" t="s">
        <v>777</v>
      </c>
    </row>
    <row r="168" spans="1:6" x14ac:dyDescent="0.2">
      <c r="B168" s="24">
        <v>1760</v>
      </c>
      <c r="C168" t="s">
        <v>778</v>
      </c>
    </row>
    <row r="169" spans="1:6" x14ac:dyDescent="0.2">
      <c r="A169" s="20"/>
      <c r="B169" s="24">
        <v>1770</v>
      </c>
      <c r="C169" s="5" t="s">
        <v>555</v>
      </c>
    </row>
    <row r="170" spans="1:6" x14ac:dyDescent="0.2">
      <c r="A170" s="18" t="s">
        <v>681</v>
      </c>
      <c r="B170" s="24">
        <v>1780</v>
      </c>
      <c r="C170" t="str">
        <f>_xlfn.CONCAT("REM SUBROUTINE ***",A170,"***")</f>
        <v>REM SUBROUTINE ***COMPUTERTURN***</v>
      </c>
    </row>
    <row r="171" spans="1:6" x14ac:dyDescent="0.2">
      <c r="A171" s="20"/>
      <c r="B171" s="24">
        <v>1790</v>
      </c>
      <c r="C171" t="str">
        <f>IF(ISBLANK(E171),_xlfn.CONCAT("SUB ",A170),_xlfn.CONCAT("SUB ",A170,"(",E171,")"))</f>
        <v>SUB COMPUTERTURN(ROW,COL)</v>
      </c>
      <c r="E171" t="s">
        <v>693</v>
      </c>
    </row>
    <row r="172" spans="1:6" x14ac:dyDescent="0.2">
      <c r="A172" s="20"/>
      <c r="B172" s="24">
        <v>1800</v>
      </c>
      <c r="C172" s="5" t="s">
        <v>915</v>
      </c>
    </row>
    <row r="173" spans="1:6" x14ac:dyDescent="0.2">
      <c r="A173" s="20"/>
      <c r="B173" s="24">
        <v>1810</v>
      </c>
      <c r="C173" s="18" t="str">
        <f>IF(ISBLANK(E173),_xlfn.CONCAT("CALL ",D173),_xlfn.CONCAT("CALL ",D173,"(",E173,")"))</f>
        <v>CALL GETMENUORIG(MROW,MCOL)</v>
      </c>
      <c r="D173" s="18" t="str">
        <f>A526</f>
        <v>GETMENUORIG</v>
      </c>
      <c r="E173" t="s">
        <v>916</v>
      </c>
    </row>
    <row r="174" spans="1:6" x14ac:dyDescent="0.2">
      <c r="A174" s="20"/>
      <c r="B174" s="24">
        <v>1820</v>
      </c>
      <c r="C174" s="5" t="s">
        <v>918</v>
      </c>
      <c r="D174" s="18"/>
    </row>
    <row r="175" spans="1:6" x14ac:dyDescent="0.2">
      <c r="A175" s="20"/>
      <c r="B175" s="24">
        <v>1830</v>
      </c>
      <c r="C175" s="5" t="s">
        <v>919</v>
      </c>
      <c r="D175" s="18"/>
    </row>
    <row r="176" spans="1:6" x14ac:dyDescent="0.2">
      <c r="A176" s="20"/>
      <c r="B176" s="24">
        <v>1840</v>
      </c>
      <c r="C176" s="18" t="str">
        <f>IF(ISBLANK(E176),_xlfn.CONCAT("CALL ",D176),_xlfn.CONCAT("CALL ",D176,"(",E176,")"))</f>
        <v>CALL RENDERTEXT(TEXT$,MROW+8,MCOL)</v>
      </c>
      <c r="D176" s="18" t="str">
        <f>A191</f>
        <v>RENDERTEXT</v>
      </c>
      <c r="E176" t="s">
        <v>917</v>
      </c>
    </row>
    <row r="177" spans="1:5" x14ac:dyDescent="0.2">
      <c r="A177" s="20"/>
      <c r="B177" s="24">
        <v>1850</v>
      </c>
      <c r="C177" s="5" t="s">
        <v>555</v>
      </c>
    </row>
    <row r="178" spans="1:5" x14ac:dyDescent="0.2">
      <c r="A178" s="18" t="s">
        <v>881</v>
      </c>
      <c r="B178" s="24">
        <v>1860</v>
      </c>
      <c r="C178" t="str">
        <f>_xlfn.CONCAT("REM SUBROUTINE ***",A178,"***")</f>
        <v>REM SUBROUTINE ***PROCESSSHOT***</v>
      </c>
    </row>
    <row r="179" spans="1:5" x14ac:dyDescent="0.2">
      <c r="A179" s="18"/>
      <c r="B179" s="24">
        <v>1870</v>
      </c>
      <c r="C179" t="str">
        <f>IF(ISBLANK(E179),_xlfn.CONCAT("SUB ",A178),_xlfn.CONCAT("SUB ",A178,"(",E179,")"))</f>
        <v>SUB PROCESSSHOT(WINNER,ROW,COL,PLAYER,HITSLEFT(,),SHIPSLEFT(),SHIPS(,,))</v>
      </c>
      <c r="E179" t="s">
        <v>884</v>
      </c>
    </row>
    <row r="180" spans="1:5" x14ac:dyDescent="0.2">
      <c r="A180" s="18"/>
      <c r="B180" s="24">
        <v>1880</v>
      </c>
      <c r="C180" s="21" t="s">
        <v>882</v>
      </c>
    </row>
    <row r="181" spans="1:5" x14ac:dyDescent="0.2">
      <c r="A181" s="18"/>
      <c r="B181" s="24">
        <v>1890</v>
      </c>
      <c r="C181" s="21" t="s">
        <v>785</v>
      </c>
    </row>
    <row r="182" spans="1:5" x14ac:dyDescent="0.2">
      <c r="A182" s="18"/>
      <c r="B182" s="24">
        <v>1900</v>
      </c>
      <c r="C182" s="18" t="str">
        <f>IF(ISBLANK(E182),_xlfn.CONCAT("CALL ",D182),_xlfn.CONCAT("CALL ",D182,"(",E182,")"))</f>
        <v>CALL CHECKHIT(HIT,SHIP,(LOC),(1-PLAYER),SHIPS(,,))</v>
      </c>
      <c r="D182" s="18" t="str">
        <f>A422</f>
        <v>CHECKHIT</v>
      </c>
      <c r="E182" t="s">
        <v>862</v>
      </c>
    </row>
    <row r="183" spans="1:5" x14ac:dyDescent="0.2">
      <c r="A183" s="18"/>
      <c r="B183" s="24">
        <v>1910</v>
      </c>
      <c r="C183" s="18" t="str">
        <f>IF(ISBLANK(E183),_xlfn.CONCAT("CALL ",D183),_xlfn.CONCAT("CALL ",D183,"(",E183,")"))</f>
        <v>CALL RENDERSHOT((PLAYER),(HIT),(ROW),(COL))</v>
      </c>
      <c r="D183" s="18" t="str">
        <f>A275</f>
        <v>RENDERSHOT</v>
      </c>
      <c r="E183" t="s">
        <v>797</v>
      </c>
    </row>
    <row r="184" spans="1:5" x14ac:dyDescent="0.2">
      <c r="A184" s="18"/>
      <c r="B184" s="24">
        <v>1920</v>
      </c>
      <c r="C184" s="5" t="str">
        <f>_xlfn.CONCAT("IF HIT=0 THEN ",INDEX(B:B,MATCH(D184,A:A,0),0)," :: REM GOTO ",D184,"")</f>
        <v>IF HIT=0 THEN 1980 :: REM GOTO PROCESSSHOT.SUBEND</v>
      </c>
      <c r="D184" s="20" t="str">
        <f>A190</f>
        <v>PROCESSSHOT.SUBEND</v>
      </c>
    </row>
    <row r="185" spans="1:5" x14ac:dyDescent="0.2">
      <c r="A185" s="18"/>
      <c r="B185" s="24">
        <v>1930</v>
      </c>
      <c r="C185" s="5" t="s">
        <v>864</v>
      </c>
    </row>
    <row r="186" spans="1:5" x14ac:dyDescent="0.2">
      <c r="A186" s="18"/>
      <c r="B186" s="24">
        <v>1940</v>
      </c>
      <c r="C186" s="5" t="str">
        <f>_xlfn.CONCAT("IF HITSLEFT(1-PLAYER,SHIP)&gt;0 THEN ",INDEX(B:B,MATCH(D186,A:A,0),0)," :: REM GOTO ",D186,"")</f>
        <v>IF HITSLEFT(1-PLAYER,SHIP)&gt;0 THEN 1980 :: REM GOTO PROCESSSHOT.SUBEND</v>
      </c>
      <c r="D186" s="20" t="str">
        <f>A190</f>
        <v>PROCESSSHOT.SUBEND</v>
      </c>
    </row>
    <row r="187" spans="1:5" x14ac:dyDescent="0.2">
      <c r="A187" s="18"/>
      <c r="B187" s="24">
        <v>1950</v>
      </c>
      <c r="C187" s="5" t="s">
        <v>863</v>
      </c>
    </row>
    <row r="188" spans="1:5" x14ac:dyDescent="0.2">
      <c r="A188" s="18"/>
      <c r="B188" s="24">
        <v>1960</v>
      </c>
      <c r="C188" s="18" t="str">
        <f>IF(ISBLANK(E188),_xlfn.CONCAT("CALL ",D188),_xlfn.CONCAT("CALL ",D188,"(",E188,")"))</f>
        <v>CALL RENDERSUNK((1-PLAYER),(SHIP),SHIPS(,,))</v>
      </c>
      <c r="D188" s="18" t="str">
        <f>A289</f>
        <v>RENDERSUNK</v>
      </c>
      <c r="E188" t="s">
        <v>865</v>
      </c>
    </row>
    <row r="189" spans="1:5" x14ac:dyDescent="0.2">
      <c r="A189" s="18"/>
      <c r="B189" s="24">
        <v>1970</v>
      </c>
      <c r="C189" s="21" t="s">
        <v>879</v>
      </c>
    </row>
    <row r="190" spans="1:5" x14ac:dyDescent="0.2">
      <c r="A190" s="20" t="str">
        <f>_xlfn.CONCAT(A178,".SUBEND")</f>
        <v>PROCESSSHOT.SUBEND</v>
      </c>
      <c r="B190" s="24">
        <v>1980</v>
      </c>
      <c r="C190" s="5" t="s">
        <v>555</v>
      </c>
    </row>
    <row r="191" spans="1:5" x14ac:dyDescent="0.2">
      <c r="A191" s="18" t="s">
        <v>553</v>
      </c>
      <c r="B191" s="24">
        <v>1990</v>
      </c>
      <c r="C191" t="str">
        <f>_xlfn.CONCAT("REM SUBROUTINE ***",A191,"***")</f>
        <v>REM SUBROUTINE ***RENDERTEXT***</v>
      </c>
    </row>
    <row r="192" spans="1:5" x14ac:dyDescent="0.2">
      <c r="A192" s="18"/>
      <c r="B192" s="24">
        <v>2000</v>
      </c>
      <c r="C192" t="str">
        <f>IF(ISBLANK(E192),_xlfn.CONCAT("SUB ",A191),_xlfn.CONCAT("SUB ",A191,"(",E192,")"))</f>
        <v>SUB RENDERTEXT(TEXT$,ROW,COL)</v>
      </c>
      <c r="E192" t="s">
        <v>692</v>
      </c>
    </row>
    <row r="193" spans="1:4" x14ac:dyDescent="0.2">
      <c r="A193" s="18"/>
      <c r="B193" s="24">
        <v>2010</v>
      </c>
      <c r="C193" s="5" t="s">
        <v>554</v>
      </c>
    </row>
    <row r="194" spans="1:4" x14ac:dyDescent="0.2">
      <c r="A194" s="18"/>
      <c r="B194" s="24">
        <v>2020</v>
      </c>
      <c r="C194" s="5" t="s">
        <v>556</v>
      </c>
    </row>
    <row r="195" spans="1:4" x14ac:dyDescent="0.2">
      <c r="A195" s="18"/>
      <c r="B195" s="24">
        <v>2030</v>
      </c>
      <c r="C195" s="5" t="s">
        <v>557</v>
      </c>
    </row>
    <row r="196" spans="1:4" x14ac:dyDescent="0.2">
      <c r="A196" s="18"/>
      <c r="B196" s="24">
        <v>2040</v>
      </c>
      <c r="C196" s="5" t="s">
        <v>558</v>
      </c>
    </row>
    <row r="197" spans="1:4" x14ac:dyDescent="0.2">
      <c r="A197" s="18"/>
      <c r="B197" s="24">
        <v>2050</v>
      </c>
      <c r="C197" s="5" t="s">
        <v>1</v>
      </c>
    </row>
    <row r="198" spans="1:4" x14ac:dyDescent="0.2">
      <c r="A198" s="18"/>
      <c r="B198" s="24">
        <v>2060</v>
      </c>
      <c r="C198" s="5" t="s">
        <v>555</v>
      </c>
    </row>
    <row r="199" spans="1:4" x14ac:dyDescent="0.2">
      <c r="A199" s="18" t="s">
        <v>572</v>
      </c>
      <c r="B199" s="24">
        <v>2070</v>
      </c>
      <c r="C199" t="str">
        <f>_xlfn.CONCAT("REM SUBROUTINE ***",A199,"***")</f>
        <v>REM SUBROUTINE ***RENDERBOARDS***</v>
      </c>
    </row>
    <row r="200" spans="1:4" x14ac:dyDescent="0.2">
      <c r="A200" s="18"/>
      <c r="B200" s="24">
        <v>2080</v>
      </c>
      <c r="C200" t="str">
        <f>IF(ISBLANK(D200),_xlfn.CONCAT("SUB ",A199),_xlfn.CONCAT("SUB ",A199,"(",D200,")"))</f>
        <v>SUB RENDERBOARDS</v>
      </c>
    </row>
    <row r="201" spans="1:4" x14ac:dyDescent="0.2">
      <c r="A201" s="18"/>
      <c r="B201" s="24">
        <v>2090</v>
      </c>
      <c r="C201" t="s">
        <v>0</v>
      </c>
    </row>
    <row r="202" spans="1:4" x14ac:dyDescent="0.2">
      <c r="A202" s="18"/>
      <c r="B202" s="24">
        <v>2100</v>
      </c>
      <c r="C202" t="s">
        <v>560</v>
      </c>
    </row>
    <row r="203" spans="1:4" x14ac:dyDescent="0.2">
      <c r="A203" s="18"/>
      <c r="B203" s="24">
        <v>2110</v>
      </c>
      <c r="C203" s="18" t="str">
        <f>IF(ISBLANK(E203),_xlfn.CONCAT("CALL ",D203),_xlfn.CONCAT("CALL ",D203,"(",E203,")"))</f>
        <v>CALL RENDERBOARD</v>
      </c>
      <c r="D203" s="18" t="str">
        <f>A206</f>
        <v>RENDERBOARD</v>
      </c>
    </row>
    <row r="204" spans="1:4" x14ac:dyDescent="0.2">
      <c r="A204" s="18"/>
      <c r="B204" s="24">
        <v>2120</v>
      </c>
      <c r="C204" s="18" t="str">
        <f>IF(ISBLANK(E204),_xlfn.CONCAT("CALL ",D204),_xlfn.CONCAT("CALL ",D204,"(",E204,")"))</f>
        <v>CALL RENDERAUX</v>
      </c>
      <c r="D204" s="18" t="str">
        <f>A244</f>
        <v>RENDERAUX</v>
      </c>
    </row>
    <row r="205" spans="1:4" x14ac:dyDescent="0.2">
      <c r="A205" s="18"/>
      <c r="B205" s="24">
        <v>2130</v>
      </c>
      <c r="C205" t="s">
        <v>555</v>
      </c>
    </row>
    <row r="206" spans="1:4" x14ac:dyDescent="0.2">
      <c r="A206" s="18" t="s">
        <v>618</v>
      </c>
      <c r="B206" s="24">
        <v>2140</v>
      </c>
      <c r="C206" t="str">
        <f>_xlfn.CONCAT("REM SUBROUTINE ***",A206,"***")</f>
        <v>REM SUBROUTINE ***RENDERBOARD***</v>
      </c>
    </row>
    <row r="207" spans="1:4" x14ac:dyDescent="0.2">
      <c r="A207" s="18"/>
      <c r="B207" s="24">
        <v>2150</v>
      </c>
      <c r="C207" t="str">
        <f>IF(ISBLANK(D207),_xlfn.CONCAT("SUB ",A206),_xlfn.CONCAT("SUB ",A206,"(",D207,")"))</f>
        <v>SUB RENDERBOARD</v>
      </c>
    </row>
    <row r="208" spans="1:4" x14ac:dyDescent="0.2">
      <c r="A208" s="18"/>
      <c r="B208" s="24">
        <v>2160</v>
      </c>
      <c r="C208" s="18" t="str">
        <f>IF(ISBLANK(E208),_xlfn.CONCAT("CALL ",D208),_xlfn.CONCAT("CALL ",D208,"(",E208,")"))</f>
        <v>CALL RENDERBACKBOARD</v>
      </c>
      <c r="D208" s="18" t="str">
        <f>A212</f>
        <v>RENDERBACKBOARD</v>
      </c>
    </row>
    <row r="209" spans="1:5" x14ac:dyDescent="0.2">
      <c r="A209" s="18"/>
      <c r="B209" s="24">
        <v>2170</v>
      </c>
      <c r="C209" s="18" t="str">
        <f>IF(ISBLANK(E209),_xlfn.CONCAT("CALL ",D209),_xlfn.CONCAT("CALL ",D209,"(",E209,")"))</f>
        <v>CALL RENDERAXES</v>
      </c>
      <c r="D209" s="18" t="str">
        <f>A230</f>
        <v>RENDERAXES</v>
      </c>
    </row>
    <row r="210" spans="1:5" x14ac:dyDescent="0.2">
      <c r="A210" s="18"/>
      <c r="B210" s="24">
        <v>2180</v>
      </c>
      <c r="C210" s="18" t="str">
        <f>IF(ISBLANK(E210),_xlfn.CONCAT("CALL ",D210),_xlfn.CONCAT("CALL ",D210,"(",E210,")"))</f>
        <v>CALL RENDERHOLES</v>
      </c>
      <c r="D210" s="18" t="str">
        <f>A220</f>
        <v>RENDERHOLES</v>
      </c>
    </row>
    <row r="211" spans="1:5" x14ac:dyDescent="0.2">
      <c r="A211" s="18"/>
      <c r="B211" s="24">
        <v>2190</v>
      </c>
      <c r="C211" t="s">
        <v>555</v>
      </c>
    </row>
    <row r="212" spans="1:5" x14ac:dyDescent="0.2">
      <c r="A212" s="18" t="s">
        <v>631</v>
      </c>
      <c r="B212" s="24">
        <v>2200</v>
      </c>
      <c r="C212" t="str">
        <f>_xlfn.CONCAT("REM SUBROUTINE ***",A212,"***")</f>
        <v>REM SUBROUTINE ***RENDERBACKBOARD***</v>
      </c>
    </row>
    <row r="213" spans="1:5" x14ac:dyDescent="0.2">
      <c r="A213" s="18"/>
      <c r="B213" s="24">
        <v>2210</v>
      </c>
      <c r="C213" t="str">
        <f>IF(ISBLANK(D213),_xlfn.CONCAT("SUB ",A212),_xlfn.CONCAT("SUB ",A212,"(",D213,")"))</f>
        <v>SUB RENDERBACKBOARD</v>
      </c>
    </row>
    <row r="214" spans="1:5" x14ac:dyDescent="0.2">
      <c r="A214" s="18"/>
      <c r="B214" s="24">
        <v>2220</v>
      </c>
      <c r="C214" s="18" t="str">
        <f>IF(ISBLANK(E214),_xlfn.CONCAT("CALL ",D214),_xlfn.CONCAT("CALL ",D214,"(",E214,")"))</f>
        <v>CALL GETBOARDORIG(ROW,COL)</v>
      </c>
      <c r="D214" s="18" t="str">
        <f>A518</f>
        <v>GETBOARDORIG</v>
      </c>
      <c r="E214" t="s">
        <v>693</v>
      </c>
    </row>
    <row r="215" spans="1:5" x14ac:dyDescent="0.2">
      <c r="A215" s="18"/>
      <c r="B215" s="24">
        <v>2230</v>
      </c>
      <c r="C215" s="18" t="str">
        <f>IF(ISBLANK(E215),_xlfn.CONCAT("CALL ",D215),_xlfn.CONCAT("CALL ",D215,"(",E215,")"))</f>
        <v>CALL GETFILLCHAR(FILLCHAR)</v>
      </c>
      <c r="D215" s="18" t="str">
        <f>A480</f>
        <v>GETFILLCHAR</v>
      </c>
      <c r="E215" t="s">
        <v>759</v>
      </c>
    </row>
    <row r="216" spans="1:5" x14ac:dyDescent="0.2">
      <c r="A216" s="18"/>
      <c r="B216" s="24">
        <v>2240</v>
      </c>
      <c r="C216" t="s">
        <v>632</v>
      </c>
    </row>
    <row r="217" spans="1:5" x14ac:dyDescent="0.2">
      <c r="A217" s="18"/>
      <c r="B217" s="24">
        <v>2250</v>
      </c>
      <c r="C217" s="5" t="s">
        <v>774</v>
      </c>
    </row>
    <row r="218" spans="1:5" x14ac:dyDescent="0.2">
      <c r="A218" s="18"/>
      <c r="B218" s="24">
        <v>2260</v>
      </c>
      <c r="C218" s="5" t="s">
        <v>1</v>
      </c>
    </row>
    <row r="219" spans="1:5" x14ac:dyDescent="0.2">
      <c r="A219" s="18"/>
      <c r="B219" s="24">
        <v>2270</v>
      </c>
      <c r="C219" s="5" t="s">
        <v>555</v>
      </c>
    </row>
    <row r="220" spans="1:5" x14ac:dyDescent="0.2">
      <c r="A220" s="18" t="s">
        <v>630</v>
      </c>
      <c r="B220" s="24">
        <v>2280</v>
      </c>
      <c r="C220" t="str">
        <f>_xlfn.CONCAT("REM SUBROUTINE ***",A220,"***")</f>
        <v>REM SUBROUTINE ***RENDERHOLES***</v>
      </c>
    </row>
    <row r="221" spans="1:5" x14ac:dyDescent="0.2">
      <c r="A221" s="18"/>
      <c r="B221" s="24">
        <v>2290</v>
      </c>
      <c r="C221" t="str">
        <f>IF(ISBLANK(D221),_xlfn.CONCAT("SUB ",A220),_xlfn.CONCAT("SUB ",A220,"(",D221,")"))</f>
        <v>SUB RENDERHOLES</v>
      </c>
    </row>
    <row r="222" spans="1:5" x14ac:dyDescent="0.2">
      <c r="A222" s="18"/>
      <c r="B222" s="24">
        <v>2300</v>
      </c>
      <c r="C222" s="18" t="str">
        <f>IF(ISBLANK(E222),_xlfn.CONCAT("CALL ",D222),_xlfn.CONCAT("CALL ",D222,"(",E222,")"))</f>
        <v>CALL GETBOARDORIG(ROW,COL)</v>
      </c>
      <c r="D222" s="18" t="str">
        <f>A518</f>
        <v>GETBOARDORIG</v>
      </c>
      <c r="E222" t="s">
        <v>693</v>
      </c>
    </row>
    <row r="223" spans="1:5" x14ac:dyDescent="0.2">
      <c r="A223" s="18"/>
      <c r="B223" s="24">
        <v>2310</v>
      </c>
      <c r="C223" s="18" t="str">
        <f>IF(ISBLANK(E223),_xlfn.CONCAT("CALL ",D223),_xlfn.CONCAT("CALL ",D223,"(",E223,")"))</f>
        <v>CALL GETHOLECHAR(HOLECHAR)</v>
      </c>
      <c r="D223" s="18" t="str">
        <f>A476</f>
        <v>GETHOLECHAR</v>
      </c>
      <c r="E223" t="s">
        <v>746</v>
      </c>
    </row>
    <row r="224" spans="1:5" x14ac:dyDescent="0.2">
      <c r="A224" s="18"/>
      <c r="B224" s="24">
        <v>2320</v>
      </c>
      <c r="C224" s="5" t="s">
        <v>573</v>
      </c>
    </row>
    <row r="225" spans="1:5" x14ac:dyDescent="0.2">
      <c r="A225" s="18"/>
      <c r="B225" s="24">
        <v>2330</v>
      </c>
      <c r="C225" s="5" t="s">
        <v>549</v>
      </c>
    </row>
    <row r="226" spans="1:5" x14ac:dyDescent="0.2">
      <c r="A226" s="18"/>
      <c r="B226" s="24">
        <v>2340</v>
      </c>
      <c r="C226" s="5" t="s">
        <v>756</v>
      </c>
    </row>
    <row r="227" spans="1:5" x14ac:dyDescent="0.2">
      <c r="A227" s="18"/>
      <c r="B227" s="24">
        <v>2350</v>
      </c>
      <c r="C227" s="5" t="s">
        <v>14</v>
      </c>
    </row>
    <row r="228" spans="1:5" x14ac:dyDescent="0.2">
      <c r="A228" s="18"/>
      <c r="B228" s="24">
        <v>2360</v>
      </c>
      <c r="C228" s="5" t="s">
        <v>1</v>
      </c>
    </row>
    <row r="229" spans="1:5" x14ac:dyDescent="0.2">
      <c r="A229" s="18"/>
      <c r="B229" s="24">
        <v>2370</v>
      </c>
      <c r="C229" s="5" t="s">
        <v>555</v>
      </c>
    </row>
    <row r="230" spans="1:5" x14ac:dyDescent="0.2">
      <c r="A230" s="18" t="s">
        <v>619</v>
      </c>
      <c r="B230" s="24">
        <v>2380</v>
      </c>
      <c r="C230" t="str">
        <f>_xlfn.CONCAT("REM SUBROUTINE ***",A230,"***")</f>
        <v>REM SUBROUTINE ***RENDERAXES***</v>
      </c>
    </row>
    <row r="231" spans="1:5" x14ac:dyDescent="0.2">
      <c r="A231" s="18"/>
      <c r="B231" s="24">
        <v>2390</v>
      </c>
      <c r="C231" t="str">
        <f>IF(ISBLANK(D231),_xlfn.CONCAT("SUB ",A230),_xlfn.CONCAT("SUB ",A230,"(",D231,")"))</f>
        <v>SUB RENDERAXES</v>
      </c>
    </row>
    <row r="232" spans="1:5" x14ac:dyDescent="0.2">
      <c r="A232" s="18"/>
      <c r="B232" s="24">
        <v>2400</v>
      </c>
      <c r="C232" s="18" t="str">
        <f>IF(ISBLANK(E232),_xlfn.CONCAT("CALL ",D232),_xlfn.CONCAT("CALL ",D232,"(",E232,")"))</f>
        <v>CALL GETBOARDORIG(ROW,COL)</v>
      </c>
      <c r="D232" s="18" t="str">
        <f>A518</f>
        <v>GETBOARDORIG</v>
      </c>
      <c r="E232" t="s">
        <v>693</v>
      </c>
    </row>
    <row r="233" spans="1:5" x14ac:dyDescent="0.2">
      <c r="A233" s="18"/>
      <c r="B233" s="24">
        <v>2410</v>
      </c>
      <c r="C233" s="18" t="str">
        <f>IF(ISBLANK(E233),_xlfn.CONCAT("CALL ",D233),_xlfn.CONCAT("CALL ",D233,"(",E233,")"))</f>
        <v>CALL GETTENCHAR(TENCHAR)</v>
      </c>
      <c r="D233" s="18" t="str">
        <f>A492</f>
        <v>GETTENCHAR</v>
      </c>
      <c r="E233" t="s">
        <v>750</v>
      </c>
    </row>
    <row r="234" spans="1:5" x14ac:dyDescent="0.2">
      <c r="A234" s="18"/>
      <c r="B234" s="24">
        <v>2420</v>
      </c>
      <c r="C234" s="5" t="s">
        <v>575</v>
      </c>
    </row>
    <row r="235" spans="1:5" x14ac:dyDescent="0.2">
      <c r="A235" s="18"/>
      <c r="B235" s="24">
        <v>2430</v>
      </c>
      <c r="C235" s="5" t="s">
        <v>548</v>
      </c>
    </row>
    <row r="236" spans="1:5" x14ac:dyDescent="0.2">
      <c r="A236" s="18"/>
      <c r="B236" s="24">
        <v>2440</v>
      </c>
      <c r="C236" s="5" t="s">
        <v>747</v>
      </c>
    </row>
    <row r="237" spans="1:5" x14ac:dyDescent="0.2">
      <c r="A237" s="18"/>
      <c r="B237" s="24">
        <v>2450</v>
      </c>
      <c r="C237" s="5" t="s">
        <v>1</v>
      </c>
    </row>
    <row r="238" spans="1:5" x14ac:dyDescent="0.2">
      <c r="A238" s="18"/>
      <c r="B238" s="24">
        <v>2460</v>
      </c>
      <c r="C238" s="5" t="s">
        <v>748</v>
      </c>
    </row>
    <row r="239" spans="1:5" x14ac:dyDescent="0.2">
      <c r="A239" s="18"/>
      <c r="B239" s="24">
        <v>2470</v>
      </c>
      <c r="C239" s="5" t="s">
        <v>574</v>
      </c>
    </row>
    <row r="240" spans="1:5" x14ac:dyDescent="0.2">
      <c r="A240" s="18"/>
      <c r="B240" s="24">
        <v>2480</v>
      </c>
      <c r="C240" s="5" t="s">
        <v>31</v>
      </c>
    </row>
    <row r="241" spans="1:5" x14ac:dyDescent="0.2">
      <c r="A241" s="18"/>
      <c r="B241" s="24">
        <v>2490</v>
      </c>
      <c r="C241" s="5" t="s">
        <v>749</v>
      </c>
    </row>
    <row r="242" spans="1:5" x14ac:dyDescent="0.2">
      <c r="A242" s="18"/>
      <c r="B242" s="24">
        <v>2500</v>
      </c>
      <c r="C242" s="5" t="s">
        <v>1</v>
      </c>
    </row>
    <row r="243" spans="1:5" x14ac:dyDescent="0.2">
      <c r="A243" s="18"/>
      <c r="B243" s="24">
        <v>2510</v>
      </c>
      <c r="C243" s="5" t="s">
        <v>555</v>
      </c>
    </row>
    <row r="244" spans="1:5" x14ac:dyDescent="0.2">
      <c r="A244" s="18" t="s">
        <v>621</v>
      </c>
      <c r="B244" s="24">
        <v>2520</v>
      </c>
      <c r="C244" t="str">
        <f>_xlfn.CONCAT("REM SUBROUTINE ***",A244,"***")</f>
        <v>REM SUBROUTINE ***RENDERAUX***</v>
      </c>
    </row>
    <row r="245" spans="1:5" x14ac:dyDescent="0.2">
      <c r="A245" s="18"/>
      <c r="B245" s="24">
        <v>2530</v>
      </c>
      <c r="C245" t="str">
        <f>IF(ISBLANK(D245),_xlfn.CONCAT("SUB ",A244),_xlfn.CONCAT("SUB ",A244,"(",D245,")"))</f>
        <v>SUB RENDERAUX</v>
      </c>
    </row>
    <row r="246" spans="1:5" x14ac:dyDescent="0.2">
      <c r="A246" s="18"/>
      <c r="B246" s="24">
        <v>2540</v>
      </c>
      <c r="C246" s="18" t="str">
        <f>IF(ISBLANK(E246),_xlfn.CONCAT("CALL ",D246),_xlfn.CONCAT("CALL ",D246,"(",E246,")"))</f>
        <v>CALL GETAUXORIG(ROW,COL)</v>
      </c>
      <c r="D246" s="18" t="str">
        <f>A522</f>
        <v>GETAUXORIG</v>
      </c>
      <c r="E246" t="s">
        <v>693</v>
      </c>
    </row>
    <row r="247" spans="1:5" x14ac:dyDescent="0.2">
      <c r="A247" s="18"/>
      <c r="B247" s="24">
        <v>2550</v>
      </c>
      <c r="C247" s="18" t="str">
        <f>IF(ISBLANK(E247),_xlfn.CONCAT("CALL ",D247),_xlfn.CONCAT("CALL ",D247,"(",E247,")"))</f>
        <v>CALL GETHOLECHAR(HOLECHAR)</v>
      </c>
      <c r="D247" s="18" t="str">
        <f>A476</f>
        <v>GETHOLECHAR</v>
      </c>
      <c r="E247" t="s">
        <v>746</v>
      </c>
    </row>
    <row r="248" spans="1:5" x14ac:dyDescent="0.2">
      <c r="A248" s="18"/>
      <c r="B248" s="24">
        <v>2560</v>
      </c>
      <c r="C248" s="5" t="s">
        <v>15</v>
      </c>
    </row>
    <row r="249" spans="1:5" x14ac:dyDescent="0.2">
      <c r="A249" s="18"/>
      <c r="B249" s="24">
        <v>2570</v>
      </c>
      <c r="C249" s="5" t="s">
        <v>744</v>
      </c>
    </row>
    <row r="250" spans="1:5" x14ac:dyDescent="0.2">
      <c r="A250" s="18"/>
      <c r="B250" s="24">
        <v>2580</v>
      </c>
      <c r="C250" s="5" t="s">
        <v>1</v>
      </c>
    </row>
    <row r="251" spans="1:5" x14ac:dyDescent="0.2">
      <c r="A251" s="18"/>
      <c r="B251" s="24">
        <v>2590</v>
      </c>
      <c r="C251" s="5" t="s">
        <v>555</v>
      </c>
    </row>
    <row r="252" spans="1:5" x14ac:dyDescent="0.2">
      <c r="A252" s="18" t="s">
        <v>571</v>
      </c>
      <c r="B252" s="24">
        <v>2600</v>
      </c>
      <c r="C252" t="str">
        <f>_xlfn.CONCAT("REM SUBROUTINE ***",A252,"***")</f>
        <v>REM SUBROUTINE ***RENDERSHIP***</v>
      </c>
    </row>
    <row r="253" spans="1:5" x14ac:dyDescent="0.2">
      <c r="A253" s="18"/>
      <c r="B253" s="24">
        <v>2610</v>
      </c>
      <c r="C253" t="str">
        <f>IF(ISBLANK(E253),_xlfn.CONCAT("SUB ",A252),_xlfn.CONCAT("SUB ",A252,"(",E253,")"))</f>
        <v>SUB RENDERSHIP(CURRENTSHIP,SHIP())</v>
      </c>
      <c r="E253" t="s">
        <v>735</v>
      </c>
    </row>
    <row r="254" spans="1:5" x14ac:dyDescent="0.2">
      <c r="A254" s="18"/>
      <c r="B254" s="24">
        <v>2620</v>
      </c>
      <c r="C254" s="18" t="str">
        <f>IF(ISBLANK(E254),_xlfn.CONCAT("CALL ",D254),_xlfn.CONCAT("CALL ",D254,"(",E254,")"))</f>
        <v>CALL GETSHIPLEN(SHIPLEN,(CURRENTSHIP))</v>
      </c>
      <c r="D254" s="18" t="str">
        <f>A508</f>
        <v>GETSHIPLEN</v>
      </c>
      <c r="E254" t="s">
        <v>817</v>
      </c>
    </row>
    <row r="255" spans="1:5" x14ac:dyDescent="0.2">
      <c r="A255" s="18"/>
      <c r="B255" s="24">
        <v>2630</v>
      </c>
      <c r="C255" s="18" t="str">
        <f>IF(ISBLANK(E255),_xlfn.CONCAT("CALL ",D255),_xlfn.CONCAT("CALL ",D255,"(",E255,")"))</f>
        <v>CALL GETSHIPCHAR(SHIPCHAR)</v>
      </c>
      <c r="D255" s="18" t="str">
        <f>A488</f>
        <v>GETSHIPCHAR</v>
      </c>
      <c r="E255" t="s">
        <v>720</v>
      </c>
    </row>
    <row r="256" spans="1:5" x14ac:dyDescent="0.2">
      <c r="A256" s="18"/>
      <c r="B256" s="24">
        <v>2640</v>
      </c>
      <c r="C256" s="18" t="str">
        <f>IF(ISBLANK(E256),_xlfn.CONCAT("CALL ",D256),_xlfn.CONCAT("CALL ",D256,"(",E256,")"))</f>
        <v>CALL GETBOARDORIG(ROW,COL)</v>
      </c>
      <c r="D256" s="18" t="str">
        <f>A518</f>
        <v>GETBOARDORIG</v>
      </c>
      <c r="E256" t="s">
        <v>693</v>
      </c>
    </row>
    <row r="257" spans="1:5" x14ac:dyDescent="0.2">
      <c r="A257" s="18"/>
      <c r="B257" s="24">
        <v>2650</v>
      </c>
      <c r="C257" s="5" t="s">
        <v>734</v>
      </c>
    </row>
    <row r="258" spans="1:5" x14ac:dyDescent="0.2">
      <c r="A258" s="18"/>
      <c r="B258" s="24">
        <v>2660</v>
      </c>
      <c r="C258" s="5" t="s">
        <v>697</v>
      </c>
    </row>
    <row r="259" spans="1:5" x14ac:dyDescent="0.2">
      <c r="A259" s="18"/>
      <c r="B259" s="24">
        <v>2670</v>
      </c>
      <c r="C259" s="5" t="s">
        <v>698</v>
      </c>
    </row>
    <row r="260" spans="1:5" x14ac:dyDescent="0.2">
      <c r="A260" s="18"/>
      <c r="B260" s="24">
        <v>2680</v>
      </c>
      <c r="C260" s="5" t="s">
        <v>1</v>
      </c>
    </row>
    <row r="261" spans="1:5" x14ac:dyDescent="0.2">
      <c r="A261" s="18"/>
      <c r="B261" s="24">
        <v>2690</v>
      </c>
      <c r="C261" s="5" t="s">
        <v>555</v>
      </c>
    </row>
    <row r="262" spans="1:5" x14ac:dyDescent="0.2">
      <c r="A262" s="18" t="s">
        <v>620</v>
      </c>
      <c r="B262" s="24">
        <v>2700</v>
      </c>
      <c r="C262" t="str">
        <f>_xlfn.CONCAT("REM SUBROUTINE ***",A262,"***")</f>
        <v>REM SUBROUTINE ***RENDERSHIPSAUX***</v>
      </c>
    </row>
    <row r="263" spans="1:5" x14ac:dyDescent="0.2">
      <c r="A263" s="18"/>
      <c r="B263" s="24">
        <v>2710</v>
      </c>
      <c r="C263" t="str">
        <f>IF(ISBLANK(E263),_xlfn.CONCAT("SUB ",A262),_xlfn.CONCAT("SUB ",A262,"(",E263,")"))</f>
        <v>SUB RENDERSHIPSAUX(SHIPS(,,))</v>
      </c>
      <c r="E263" t="s">
        <v>721</v>
      </c>
    </row>
    <row r="264" spans="1:5" x14ac:dyDescent="0.2">
      <c r="A264" s="18"/>
      <c r="B264" s="24">
        <v>2720</v>
      </c>
      <c r="C264" s="18" t="str">
        <f>IF(ISBLANK(E264),_xlfn.CONCAT("CALL ",D264),_xlfn.CONCAT("CALL ",D264,"(",E264,")"))</f>
        <v>CALL GETNUMSHIPS(NUMSHIPS)</v>
      </c>
      <c r="D264" s="18" t="str">
        <f>A504</f>
        <v>GETNUMSHIPS</v>
      </c>
      <c r="E264" t="s">
        <v>712</v>
      </c>
    </row>
    <row r="265" spans="1:5" x14ac:dyDescent="0.2">
      <c r="A265" s="18"/>
      <c r="B265" s="24">
        <v>2730</v>
      </c>
      <c r="C265" s="18" t="str">
        <f>IF(ISBLANK(E265),_xlfn.CONCAT("CALL ",D265),_xlfn.CONCAT("CALL ",D265,"(",E265,")"))</f>
        <v>CALL GETAUXORIG(ROW,COL)</v>
      </c>
      <c r="D265" s="18" t="str">
        <f>A522</f>
        <v>GETAUXORIG</v>
      </c>
      <c r="E265" t="s">
        <v>693</v>
      </c>
    </row>
    <row r="266" spans="1:5" x14ac:dyDescent="0.2">
      <c r="A266" s="18"/>
      <c r="B266" s="24">
        <v>2740</v>
      </c>
      <c r="C266" s="18" t="str">
        <f>IF(ISBLANK(E266),_xlfn.CONCAT("CALL ",D266),_xlfn.CONCAT("CALL ",D266,"(",E266,")"))</f>
        <v>CALL GETSHIPCHAR(SHIPCHAR)</v>
      </c>
      <c r="D266" s="18" t="str">
        <f>A488</f>
        <v>GETSHIPCHAR</v>
      </c>
      <c r="E266" t="s">
        <v>720</v>
      </c>
    </row>
    <row r="267" spans="1:5" x14ac:dyDescent="0.2">
      <c r="A267" s="18"/>
      <c r="B267" s="24">
        <v>2750</v>
      </c>
      <c r="C267" s="5" t="s">
        <v>577</v>
      </c>
    </row>
    <row r="268" spans="1:5" x14ac:dyDescent="0.2">
      <c r="A268" s="18"/>
      <c r="B268" s="24">
        <v>2760</v>
      </c>
      <c r="C268" s="18" t="str">
        <f>IF(ISBLANK(E268),_xlfn.CONCAT("CALL ",D268),_xlfn.CONCAT("CALL ",D268,"(",E268,")"))</f>
        <v>CALL GETSHIPLEN(SHIPLEN,(I))</v>
      </c>
      <c r="D268" s="18" t="str">
        <f>A508</f>
        <v>GETSHIPLEN</v>
      </c>
      <c r="E268" t="s">
        <v>799</v>
      </c>
    </row>
    <row r="269" spans="1:5" x14ac:dyDescent="0.2">
      <c r="A269" s="18"/>
      <c r="B269" s="24">
        <v>2770</v>
      </c>
      <c r="C269" t="s">
        <v>731</v>
      </c>
    </row>
    <row r="270" spans="1:5" x14ac:dyDescent="0.2">
      <c r="A270" s="18"/>
      <c r="B270" s="24">
        <v>2780</v>
      </c>
      <c r="C270" s="5" t="s">
        <v>695</v>
      </c>
    </row>
    <row r="271" spans="1:5" x14ac:dyDescent="0.2">
      <c r="A271" s="18"/>
      <c r="B271" s="24">
        <v>2790</v>
      </c>
      <c r="C271" s="5" t="s">
        <v>696</v>
      </c>
    </row>
    <row r="272" spans="1:5" x14ac:dyDescent="0.2">
      <c r="A272" s="18"/>
      <c r="B272" s="24">
        <v>2800</v>
      </c>
      <c r="C272" t="s">
        <v>14</v>
      </c>
    </row>
    <row r="273" spans="1:6" x14ac:dyDescent="0.2">
      <c r="A273" s="18"/>
      <c r="B273" s="24">
        <v>2810</v>
      </c>
      <c r="C273" s="5" t="s">
        <v>1</v>
      </c>
    </row>
    <row r="274" spans="1:6" x14ac:dyDescent="0.2">
      <c r="A274" s="18"/>
      <c r="B274" s="24">
        <v>2820</v>
      </c>
      <c r="C274" s="5" t="s">
        <v>555</v>
      </c>
    </row>
    <row r="275" spans="1:6" x14ac:dyDescent="0.2">
      <c r="A275" s="18" t="s">
        <v>782</v>
      </c>
      <c r="B275" s="24">
        <v>2830</v>
      </c>
      <c r="C275" t="str">
        <f>_xlfn.CONCAT("REM SUBROUTINE ***",A275,"***")</f>
        <v>REM SUBROUTINE ***RENDERSHOT***</v>
      </c>
    </row>
    <row r="276" spans="1:6" x14ac:dyDescent="0.2">
      <c r="A276" s="18"/>
      <c r="B276" s="24">
        <v>2840</v>
      </c>
      <c r="C276" t="str">
        <f>IF(ISBLANK(E276),_xlfn.CONCAT("SUB ",A275),_xlfn.CONCAT("SUB ",A275,"(",E276,")"))</f>
        <v>SUB RENDERSHOT(PLAYER,HIT,SROW,SCOL)</v>
      </c>
      <c r="E276" t="s">
        <v>783</v>
      </c>
    </row>
    <row r="277" spans="1:6" x14ac:dyDescent="0.2">
      <c r="A277" s="18"/>
      <c r="B277" s="24">
        <v>2850</v>
      </c>
      <c r="C277" s="18" t="str">
        <f>IF(ISBLANK(E277),_xlfn.CONCAT("CALL ",D277),_xlfn.CONCAT("CALL ",D277,"(",E277,")"))</f>
        <v>CALL GETMENUORIG(ROW,COL)</v>
      </c>
      <c r="D277" s="18" t="str">
        <f>A526</f>
        <v>GETMENUORIG</v>
      </c>
      <c r="E277" t="s">
        <v>693</v>
      </c>
    </row>
    <row r="278" spans="1:6" x14ac:dyDescent="0.2">
      <c r="A278" s="18"/>
      <c r="B278" s="24">
        <v>2860</v>
      </c>
      <c r="C278" s="5" t="s">
        <v>781</v>
      </c>
    </row>
    <row r="279" spans="1:6" x14ac:dyDescent="0.2">
      <c r="A279" s="18"/>
      <c r="B279" s="24">
        <v>2870</v>
      </c>
      <c r="C279" s="5" t="s">
        <v>907</v>
      </c>
    </row>
    <row r="280" spans="1:6" x14ac:dyDescent="0.2">
      <c r="A280" s="18"/>
      <c r="B280" s="24">
        <v>2880</v>
      </c>
      <c r="C280" s="5" t="s">
        <v>794</v>
      </c>
    </row>
    <row r="281" spans="1:6" x14ac:dyDescent="0.2">
      <c r="A281" s="18"/>
      <c r="B281" s="24">
        <v>2890</v>
      </c>
      <c r="C281" s="18" t="str">
        <f>IF(ISBLANK(E281),_xlfn.CONCAT("CALL ",D281),_xlfn.CONCAT("CALL ",D281,"(",E281,")"))</f>
        <v>CALL RENDERTEXT((TEXT$),(ROW),(COL))</v>
      </c>
      <c r="D281" s="18" t="str">
        <f>A191</f>
        <v>RENDERTEXT</v>
      </c>
      <c r="E281" t="s">
        <v>798</v>
      </c>
    </row>
    <row r="282" spans="1:6" x14ac:dyDescent="0.2">
      <c r="A282" s="18"/>
      <c r="B282" s="24">
        <v>2900</v>
      </c>
      <c r="C282" s="18" t="str">
        <f>_xlfn.CONCAT("IF HIT=1 THEN CALL ",D282,"(",F282,") ELSE CALL ",E282,"(",F282,")")</f>
        <v>IF HIT=1 THEN CALL GETHITCHAR(CHARVAL) ELSE CALL GETMISSCHAR(CHARVAL)</v>
      </c>
      <c r="D282" s="18" t="str">
        <f>A484</f>
        <v>GETHITCHAR</v>
      </c>
      <c r="E282" s="18" t="s">
        <v>763</v>
      </c>
      <c r="F282" t="s">
        <v>755</v>
      </c>
    </row>
    <row r="283" spans="1:6" x14ac:dyDescent="0.2">
      <c r="A283" s="18"/>
      <c r="B283" s="24">
        <v>2910</v>
      </c>
      <c r="C283" s="18" t="str">
        <f>_xlfn.CONCAT("IF PLAYER=1 THEN CALL ",D283,"(",F283,") ELSE CALL ",E283,"(",F283,")")</f>
        <v>IF PLAYER=1 THEN CALL GETAUXORIG(ROW,COL) ELSE CALL GETBOARDORIG(ROW,COL)</v>
      </c>
      <c r="D283" s="18" t="str">
        <f>A522</f>
        <v>GETAUXORIG</v>
      </c>
      <c r="E283" s="18" t="str">
        <f>A518</f>
        <v>GETBOARDORIG</v>
      </c>
      <c r="F283" t="s">
        <v>693</v>
      </c>
    </row>
    <row r="284" spans="1:6" x14ac:dyDescent="0.2">
      <c r="A284" s="18"/>
      <c r="B284" s="24">
        <v>2920</v>
      </c>
      <c r="C284" s="5" t="s">
        <v>790</v>
      </c>
      <c r="D284" s="18"/>
      <c r="E284" s="18"/>
    </row>
    <row r="285" spans="1:6" x14ac:dyDescent="0.2">
      <c r="A285" s="18"/>
      <c r="B285" s="24">
        <v>2930</v>
      </c>
      <c r="C285" s="21" t="s">
        <v>792</v>
      </c>
      <c r="D285" s="18"/>
      <c r="E285" s="18"/>
    </row>
    <row r="286" spans="1:6" x14ac:dyDescent="0.2">
      <c r="A286" s="18"/>
      <c r="B286" s="24">
        <v>2940</v>
      </c>
      <c r="C286" s="21" t="s">
        <v>791</v>
      </c>
      <c r="D286" s="18"/>
      <c r="E286" s="18"/>
    </row>
    <row r="287" spans="1:6" x14ac:dyDescent="0.2">
      <c r="A287" s="18"/>
      <c r="B287" s="24">
        <v>2950</v>
      </c>
      <c r="C287" s="21" t="s">
        <v>858</v>
      </c>
      <c r="D287" s="18"/>
      <c r="E287" s="18"/>
    </row>
    <row r="288" spans="1:6" x14ac:dyDescent="0.2">
      <c r="A288" s="18"/>
      <c r="B288" s="24">
        <v>2960</v>
      </c>
      <c r="C288" s="5" t="s">
        <v>555</v>
      </c>
    </row>
    <row r="289" spans="1:6" x14ac:dyDescent="0.2">
      <c r="A289" s="18" t="s">
        <v>849</v>
      </c>
      <c r="B289" s="24">
        <v>2970</v>
      </c>
      <c r="C289" t="str">
        <f>_xlfn.CONCAT("REM SUBROUTINE ***",A289,"***")</f>
        <v>REM SUBROUTINE ***RENDERSUNK***</v>
      </c>
    </row>
    <row r="290" spans="1:6" x14ac:dyDescent="0.2">
      <c r="A290" s="18"/>
      <c r="B290" s="24">
        <v>2980</v>
      </c>
      <c r="C290" t="str">
        <f>IF(ISBLANK(E290),_xlfn.CONCAT("SUB ",A289),_xlfn.CONCAT("SUB ",A289,"(",E290,")"))</f>
        <v>SUB RENDERSUNK(PLAYER,SHIP,SHIPS(,,))</v>
      </c>
      <c r="E290" t="s">
        <v>850</v>
      </c>
    </row>
    <row r="291" spans="1:6" x14ac:dyDescent="0.2">
      <c r="A291" s="18"/>
      <c r="B291" s="24">
        <v>2990</v>
      </c>
      <c r="C291" s="18" t="str">
        <f>IF(ISBLANK(E291),_xlfn.CONCAT("CALL ",D291),_xlfn.CONCAT("CALL ",D291,"(",E291,")"))</f>
        <v>CALL GETSHIPLEN(SHIPLEN,(SHIP))</v>
      </c>
      <c r="D291" s="18" t="str">
        <f>A508</f>
        <v>GETSHIPLEN</v>
      </c>
      <c r="E291" t="s">
        <v>852</v>
      </c>
    </row>
    <row r="292" spans="1:6" x14ac:dyDescent="0.2">
      <c r="A292" s="18"/>
      <c r="B292" s="24">
        <v>3000</v>
      </c>
      <c r="C292" s="18" t="str">
        <f>_xlfn.CONCAT("IF PLAYER=0 THEN CALL ",D292,"(",F292,") ELSE CALL ",E292,"(",F292,")")</f>
        <v>IF PLAYER=0 THEN CALL GETAUXORIG(ROW,COL) ELSE CALL GETBOARDORIG(ROW,COL)</v>
      </c>
      <c r="D292" s="18" t="str">
        <f>A522</f>
        <v>GETAUXORIG</v>
      </c>
      <c r="E292" s="18" t="str">
        <f>A518</f>
        <v>GETBOARDORIG</v>
      </c>
      <c r="F292" t="s">
        <v>693</v>
      </c>
    </row>
    <row r="293" spans="1:6" x14ac:dyDescent="0.2">
      <c r="A293" s="18"/>
      <c r="B293" s="24">
        <v>3010</v>
      </c>
      <c r="C293" s="18" t="str">
        <f>IF(ISBLANK(E293),_xlfn.CONCAT("CALL ",D293),_xlfn.CONCAT("CALL ",D293,"(",E293,")"))</f>
        <v>CALL GETSUNKCHAR(SUNKCHAR)</v>
      </c>
      <c r="D293" s="18" t="str">
        <f>A500</f>
        <v>GETSUNKCHAR</v>
      </c>
      <c r="E293" s="5" t="s">
        <v>772</v>
      </c>
    </row>
    <row r="294" spans="1:6" x14ac:dyDescent="0.2">
      <c r="A294" s="18"/>
      <c r="B294" s="24">
        <v>3020</v>
      </c>
      <c r="C294" s="5" t="s">
        <v>734</v>
      </c>
    </row>
    <row r="295" spans="1:6" x14ac:dyDescent="0.2">
      <c r="A295" s="18"/>
      <c r="B295" s="24">
        <v>3030</v>
      </c>
      <c r="C295" s="5" t="s">
        <v>853</v>
      </c>
    </row>
    <row r="296" spans="1:6" x14ac:dyDescent="0.2">
      <c r="A296" s="18"/>
      <c r="B296" s="24">
        <v>3040</v>
      </c>
      <c r="C296" s="5" t="s">
        <v>857</v>
      </c>
    </row>
    <row r="297" spans="1:6" x14ac:dyDescent="0.2">
      <c r="A297" s="18"/>
      <c r="B297" s="24">
        <v>3050</v>
      </c>
      <c r="C297" s="5" t="s">
        <v>856</v>
      </c>
    </row>
    <row r="298" spans="1:6" x14ac:dyDescent="0.2">
      <c r="A298" s="18"/>
      <c r="B298" s="24">
        <v>3060</v>
      </c>
      <c r="C298" s="5" t="s">
        <v>854</v>
      </c>
    </row>
    <row r="299" spans="1:6" x14ac:dyDescent="0.2">
      <c r="A299" s="18"/>
      <c r="B299" s="24">
        <v>3070</v>
      </c>
      <c r="C299" s="5" t="s">
        <v>1</v>
      </c>
    </row>
    <row r="300" spans="1:6" x14ac:dyDescent="0.2">
      <c r="A300" s="18"/>
      <c r="B300" s="24">
        <v>3080</v>
      </c>
      <c r="C300" s="18" t="str">
        <f>IF(ISBLANK(E300),_xlfn.CONCAT("CALL ",D300),_xlfn.CONCAT("CALL ",D300,"(",E300,")"))</f>
        <v>CALL GETSHIPNAME(SHIPNAME$,SHIP)</v>
      </c>
      <c r="D300" s="18" t="str">
        <f>A513</f>
        <v>GETSHIPNAME</v>
      </c>
      <c r="E300" t="s">
        <v>886</v>
      </c>
    </row>
    <row r="301" spans="1:6" x14ac:dyDescent="0.2">
      <c r="A301" s="18"/>
      <c r="B301" s="24">
        <v>3090</v>
      </c>
      <c r="C301" s="18" t="str">
        <f>IF(ISBLANK(E301),_xlfn.CONCAT("CALL ",D301),_xlfn.CONCAT("CALL ",D301,"(",E301,")"))</f>
        <v>CALL GETMENUORIG(ROW,COL)</v>
      </c>
      <c r="D301" s="18" t="str">
        <f>A526</f>
        <v>GETMENUORIG</v>
      </c>
      <c r="E301" t="s">
        <v>693</v>
      </c>
    </row>
    <row r="302" spans="1:6" x14ac:dyDescent="0.2">
      <c r="A302" s="18"/>
      <c r="B302" s="24">
        <v>3100</v>
      </c>
      <c r="C302" s="5" t="s">
        <v>887</v>
      </c>
    </row>
    <row r="303" spans="1:6" x14ac:dyDescent="0.2">
      <c r="A303" s="18"/>
      <c r="B303" s="24">
        <v>3110</v>
      </c>
      <c r="C303" s="5" t="s">
        <v>794</v>
      </c>
    </row>
    <row r="304" spans="1:6" x14ac:dyDescent="0.2">
      <c r="A304" s="18"/>
      <c r="B304" s="24">
        <v>3120</v>
      </c>
      <c r="C304" s="18" t="str">
        <f>IF(ISBLANK(E304),_xlfn.CONCAT("CALL ",D304),_xlfn.CONCAT("CALL ",D304,"(",E304,")"))</f>
        <v>CALL RENDERTEXT("DESTROYED",(ROW),(COL))</v>
      </c>
      <c r="D304" s="18" t="str">
        <f>A191</f>
        <v>RENDERTEXT</v>
      </c>
      <c r="E304" t="s">
        <v>908</v>
      </c>
    </row>
    <row r="305" spans="1:5" x14ac:dyDescent="0.2">
      <c r="A305" s="18"/>
      <c r="B305" s="24">
        <v>3130</v>
      </c>
      <c r="C305" s="5" t="s">
        <v>794</v>
      </c>
    </row>
    <row r="306" spans="1:5" x14ac:dyDescent="0.2">
      <c r="A306" s="18"/>
      <c r="B306" s="24">
        <v>3140</v>
      </c>
      <c r="C306" s="18" t="str">
        <f>IF(ISBLANK(E306),_xlfn.CONCAT("CALL ",D306),_xlfn.CONCAT("CALL ",D306,"(",E306,")"))</f>
        <v>CALL RENDERTEXT((SHIPNAME$),(ROW),(COL))</v>
      </c>
      <c r="D306" s="18" t="str">
        <f>A191</f>
        <v>RENDERTEXT</v>
      </c>
      <c r="E306" t="s">
        <v>885</v>
      </c>
    </row>
    <row r="307" spans="1:5" x14ac:dyDescent="0.2">
      <c r="A307" s="18"/>
      <c r="B307" s="24">
        <v>3150</v>
      </c>
      <c r="C307" s="5" t="s">
        <v>859</v>
      </c>
    </row>
    <row r="308" spans="1:5" x14ac:dyDescent="0.2">
      <c r="A308" s="18"/>
      <c r="B308" s="24">
        <v>3160</v>
      </c>
      <c r="C308" s="5" t="s">
        <v>555</v>
      </c>
    </row>
    <row r="309" spans="1:5" x14ac:dyDescent="0.2">
      <c r="A309" s="18" t="s">
        <v>869</v>
      </c>
      <c r="B309" s="24">
        <v>3170</v>
      </c>
      <c r="C309" t="str">
        <f>_xlfn.CONCAT("REM SUBROUTINE ***",A309,"***")</f>
        <v>REM SUBROUTINE ***MENUCLEAR***</v>
      </c>
    </row>
    <row r="310" spans="1:5" x14ac:dyDescent="0.2">
      <c r="A310" s="18"/>
      <c r="B310" s="24">
        <v>3180</v>
      </c>
      <c r="C310" t="str">
        <f>IF(ISBLANK(D310),_xlfn.CONCAT("SUB ",A309),_xlfn.CONCAT("SUB ",A309,"(",D310,")"))</f>
        <v>SUB MENUCLEAR</v>
      </c>
    </row>
    <row r="311" spans="1:5" x14ac:dyDescent="0.2">
      <c r="A311" s="18"/>
      <c r="B311" s="24">
        <v>3190</v>
      </c>
      <c r="C311" s="18" t="str">
        <f>IF(ISBLANK(E311),_xlfn.CONCAT("CALL ",D311),_xlfn.CONCAT("CALL ",D311,"(",E311,")"))</f>
        <v>CALL GETMENUORIG(ROW,COL)</v>
      </c>
      <c r="D311" s="18" t="str">
        <f>A526</f>
        <v>GETMENUORIG</v>
      </c>
      <c r="E311" t="s">
        <v>693</v>
      </c>
    </row>
    <row r="312" spans="1:5" x14ac:dyDescent="0.2">
      <c r="A312" s="18"/>
      <c r="B312" s="24">
        <v>3200</v>
      </c>
      <c r="C312" s="5" t="s">
        <v>694</v>
      </c>
    </row>
    <row r="313" spans="1:5" x14ac:dyDescent="0.2">
      <c r="A313" s="18"/>
      <c r="B313" s="24">
        <v>3210</v>
      </c>
      <c r="C313" s="5" t="s">
        <v>555</v>
      </c>
    </row>
    <row r="314" spans="1:5" x14ac:dyDescent="0.2">
      <c r="A314" s="18" t="s">
        <v>900</v>
      </c>
      <c r="B314" s="24">
        <v>3220</v>
      </c>
      <c r="C314" t="str">
        <f>_xlfn.CONCAT("REM SUBROUTINE ***",A314,"***")</f>
        <v>REM SUBROUTINE ***MENUAUTODEPLOY***</v>
      </c>
    </row>
    <row r="315" spans="1:5" x14ac:dyDescent="0.2">
      <c r="A315" s="18"/>
      <c r="B315" s="24">
        <v>3230</v>
      </c>
      <c r="C315" t="str">
        <f>IF(ISBLANK(E315),_xlfn.CONCAT("SUB ",A314),_xlfn.CONCAT("SUB ",A314,"(",E315,")"))</f>
        <v>SUB MENUAUTODEPLOY(AUTODEPLOY$)</v>
      </c>
      <c r="E315" t="s">
        <v>901</v>
      </c>
    </row>
    <row r="316" spans="1:5" x14ac:dyDescent="0.2">
      <c r="A316" s="18"/>
      <c r="B316" s="24">
        <v>3240</v>
      </c>
      <c r="C316" s="18" t="str">
        <f>IF(ISBLANK(E316),_xlfn.CONCAT("CALL ",D316),_xlfn.CONCAT("CALL ",D316,"(",E316,")"))</f>
        <v>CALL GETMENUORIG(ROW,COL)</v>
      </c>
      <c r="D316" s="18" t="str">
        <f>A526</f>
        <v>GETMENUORIG</v>
      </c>
      <c r="E316" t="s">
        <v>693</v>
      </c>
    </row>
    <row r="317" spans="1:5" x14ac:dyDescent="0.2">
      <c r="A317" s="18"/>
      <c r="B317" s="24">
        <v>3250</v>
      </c>
      <c r="C317" s="18" t="str">
        <f>IF(ISBLANK(E317),_xlfn.CONCAT("CALL ",D317),_xlfn.CONCAT("CALL ",D317,"(",E317,")"))</f>
        <v>CALL MENUCLEAR</v>
      </c>
      <c r="D317" s="18" t="str">
        <f>A309</f>
        <v>MENUCLEAR</v>
      </c>
    </row>
    <row r="318" spans="1:5" x14ac:dyDescent="0.2">
      <c r="A318" s="18"/>
      <c r="B318" s="24">
        <v>3260</v>
      </c>
      <c r="C318" s="18" t="str">
        <f t="shared" ref="C318:C322" si="1">IF(ISBLANK(E318),_xlfn.CONCAT("CALL ",D318),_xlfn.CONCAT("CALL ",D318,"(",E318,")"))</f>
        <v>CALL RENDERTEXT("AUTO",(ROW),(COL))</v>
      </c>
      <c r="D318" s="18" t="str">
        <f>A191</f>
        <v>RENDERTEXT</v>
      </c>
      <c r="E318" t="s">
        <v>806</v>
      </c>
    </row>
    <row r="319" spans="1:5" x14ac:dyDescent="0.2">
      <c r="A319" s="18"/>
      <c r="B319" s="24">
        <v>3270</v>
      </c>
      <c r="C319" s="18" t="str">
        <f t="shared" si="1"/>
        <v>CALL RENDERTEXT("DEPLOY",(ROW+1),(COL))</v>
      </c>
      <c r="D319" s="18" t="str">
        <f>A191</f>
        <v>RENDERTEXT</v>
      </c>
      <c r="E319" t="s">
        <v>807</v>
      </c>
    </row>
    <row r="320" spans="1:5" x14ac:dyDescent="0.2">
      <c r="A320" s="18"/>
      <c r="B320" s="24">
        <v>3280</v>
      </c>
      <c r="C320" s="18" t="str">
        <f t="shared" si="1"/>
        <v>CALL RENDERTEXT("YOUR",(ROW+2),(COL))</v>
      </c>
      <c r="D320" s="18" t="str">
        <f>A191</f>
        <v>RENDERTEXT</v>
      </c>
      <c r="E320" t="s">
        <v>808</v>
      </c>
    </row>
    <row r="321" spans="1:5" x14ac:dyDescent="0.2">
      <c r="A321" s="18"/>
      <c r="B321" s="24">
        <v>3290</v>
      </c>
      <c r="C321" s="18" t="str">
        <f t="shared" si="1"/>
        <v>CALL RENDERTEXT("SHIPS?",(ROW+3),(COL))</v>
      </c>
      <c r="D321" s="18" t="str">
        <f>A191</f>
        <v>RENDERTEXT</v>
      </c>
      <c r="E321" t="s">
        <v>809</v>
      </c>
    </row>
    <row r="322" spans="1:5" x14ac:dyDescent="0.2">
      <c r="A322" s="18"/>
      <c r="B322" s="24">
        <v>3300</v>
      </c>
      <c r="C322" s="18" t="str">
        <f t="shared" si="1"/>
        <v>CALL RENDERTEXT("[Y/N]:",(ROW+4),(COL))</v>
      </c>
      <c r="D322" s="18" t="str">
        <f>A191</f>
        <v>RENDERTEXT</v>
      </c>
      <c r="E322" t="s">
        <v>810</v>
      </c>
    </row>
    <row r="323" spans="1:5" x14ac:dyDescent="0.2">
      <c r="A323" s="18"/>
      <c r="B323" s="24">
        <v>3310</v>
      </c>
      <c r="C323" s="5" t="s">
        <v>742</v>
      </c>
    </row>
    <row r="324" spans="1:5" x14ac:dyDescent="0.2">
      <c r="A324" s="18"/>
      <c r="B324" s="24">
        <v>3320</v>
      </c>
      <c r="C324" s="5" t="s">
        <v>555</v>
      </c>
    </row>
    <row r="325" spans="1:5" x14ac:dyDescent="0.2">
      <c r="A325" s="18" t="s">
        <v>871</v>
      </c>
      <c r="B325" s="24">
        <v>3330</v>
      </c>
      <c r="C325" t="str">
        <f>_xlfn.CONCAT("REM SUBROUTINE ***",A325,"***")</f>
        <v>REM SUBROUTINE ***MENUDEPLOY***</v>
      </c>
    </row>
    <row r="326" spans="1:5" x14ac:dyDescent="0.2">
      <c r="A326" s="18"/>
      <c r="B326" s="24">
        <v>3340</v>
      </c>
      <c r="C326" t="str">
        <f>IF(ISBLANK(E326),_xlfn.CONCAT("SUB ",A325),_xlfn.CONCAT("SUB ",A325,"(",E326,")"))</f>
        <v>SUB MENUDEPLOY(CURRENTSHIP)</v>
      </c>
      <c r="E326" t="s">
        <v>739</v>
      </c>
    </row>
    <row r="327" spans="1:5" x14ac:dyDescent="0.2">
      <c r="A327" s="18"/>
      <c r="B327" s="24">
        <v>3350</v>
      </c>
      <c r="C327" s="18" t="str">
        <f t="shared" ref="C327:C335" si="2">IF(ISBLANK(E327),_xlfn.CONCAT("CALL ",D327),_xlfn.CONCAT("CALL ",D327,"(",E327,")"))</f>
        <v>CALL GETMENUORIG(ROW,COL)</v>
      </c>
      <c r="D327" s="18" t="str">
        <f>A526</f>
        <v>GETMENUORIG</v>
      </c>
      <c r="E327" t="s">
        <v>693</v>
      </c>
    </row>
    <row r="328" spans="1:5" x14ac:dyDescent="0.2">
      <c r="A328" s="18"/>
      <c r="B328" s="24">
        <v>3360</v>
      </c>
      <c r="C328" s="18" t="str">
        <f t="shared" si="2"/>
        <v>CALL RENDERTEXT("INPUT THE",(ROW),(COL))</v>
      </c>
      <c r="D328" s="18" t="str">
        <f>A191</f>
        <v>RENDERTEXT</v>
      </c>
      <c r="E328" t="s">
        <v>819</v>
      </c>
    </row>
    <row r="329" spans="1:5" x14ac:dyDescent="0.2">
      <c r="A329" s="18"/>
      <c r="B329" s="24">
        <v>3370</v>
      </c>
      <c r="C329" s="18" t="str">
        <f t="shared" si="2"/>
        <v>CALL RENDERTEXT("LOCATIONS",(ROW+1),(COL))</v>
      </c>
      <c r="D329" s="18" t="str">
        <f>A191</f>
        <v>RENDERTEXT</v>
      </c>
      <c r="E329" t="s">
        <v>820</v>
      </c>
    </row>
    <row r="330" spans="1:5" x14ac:dyDescent="0.2">
      <c r="A330" s="18"/>
      <c r="B330" s="24">
        <v>3380</v>
      </c>
      <c r="C330" s="18" t="str">
        <f t="shared" si="2"/>
        <v>CALL RENDERTEXT("FOR YOUR",(ROW+2),(COL))</v>
      </c>
      <c r="D330" s="18" t="str">
        <f>A191</f>
        <v>RENDERTEXT</v>
      </c>
      <c r="E330" t="s">
        <v>821</v>
      </c>
    </row>
    <row r="331" spans="1:5" x14ac:dyDescent="0.2">
      <c r="A331" s="18"/>
      <c r="B331" s="24">
        <v>3390</v>
      </c>
      <c r="C331" s="18" t="str">
        <f t="shared" si="2"/>
        <v>CALL RENDERTEXT("          ",(ROW+3),(COL))</v>
      </c>
      <c r="D331" s="18" t="str">
        <f>A191</f>
        <v>RENDERTEXT</v>
      </c>
      <c r="E331" t="s">
        <v>822</v>
      </c>
    </row>
    <row r="332" spans="1:5" x14ac:dyDescent="0.2">
      <c r="A332" s="18"/>
      <c r="B332" s="24">
        <v>3400</v>
      </c>
      <c r="C332" s="18" t="str">
        <f t="shared" si="2"/>
        <v>CALL GETSHIPNAME(SHIPNAME$,(CURRENTSHIP))</v>
      </c>
      <c r="D332" s="18" t="str">
        <f>A513</f>
        <v>GETSHIPNAME</v>
      </c>
      <c r="E332" t="s">
        <v>823</v>
      </c>
    </row>
    <row r="333" spans="1:5" x14ac:dyDescent="0.2">
      <c r="A333" s="18"/>
      <c r="B333" s="24">
        <v>3410</v>
      </c>
      <c r="C333" s="18" t="str">
        <f t="shared" si="2"/>
        <v>CALL RENDERTEXT((SHIPNAME$),(ROW+3),(COL))</v>
      </c>
      <c r="D333" s="18" t="str">
        <f>A191</f>
        <v>RENDERTEXT</v>
      </c>
      <c r="E333" t="s">
        <v>836</v>
      </c>
    </row>
    <row r="334" spans="1:5" x14ac:dyDescent="0.2">
      <c r="A334" s="18"/>
      <c r="B334" s="24">
        <v>3420</v>
      </c>
      <c r="C334" s="18" t="str">
        <f t="shared" si="2"/>
        <v>CALL RENDERTEXT("[IE. C3]:",(ROW+4),(COL))</v>
      </c>
      <c r="D334" s="18" t="str">
        <f>A191</f>
        <v>RENDERTEXT</v>
      </c>
      <c r="E334" t="s">
        <v>824</v>
      </c>
    </row>
    <row r="335" spans="1:5" x14ac:dyDescent="0.2">
      <c r="A335" s="18"/>
      <c r="B335" s="24">
        <v>3430</v>
      </c>
      <c r="C335" s="18" t="str">
        <f t="shared" si="2"/>
        <v>CALL GETSHIPLEN(SHIPLEN,(CURRENTSHIP))</v>
      </c>
      <c r="D335" s="18" t="str">
        <f>A508</f>
        <v>GETSHIPLEN</v>
      </c>
      <c r="E335" t="s">
        <v>817</v>
      </c>
    </row>
    <row r="336" spans="1:5" x14ac:dyDescent="0.2">
      <c r="A336" s="18"/>
      <c r="B336" s="24">
        <v>3440</v>
      </c>
      <c r="C336" s="5" t="s">
        <v>3</v>
      </c>
    </row>
    <row r="337" spans="1:5" x14ac:dyDescent="0.2">
      <c r="A337" s="18"/>
      <c r="B337" s="24">
        <v>3450</v>
      </c>
      <c r="C337" s="5" t="s">
        <v>738</v>
      </c>
    </row>
    <row r="338" spans="1:5" x14ac:dyDescent="0.2">
      <c r="A338" s="18"/>
      <c r="B338" s="24">
        <v>3460</v>
      </c>
      <c r="C338" s="18" t="str">
        <f>IF(ISBLANK(E338),_xlfn.CONCAT("CALL ",D338),_xlfn.CONCAT("CALL ",D338,"(",E338,")"))</f>
        <v>CALL RENDERTEXT((TEXT$),(ROW+4+I),(COL))</v>
      </c>
      <c r="D338" s="18" t="str">
        <f>A191</f>
        <v>RENDERTEXT</v>
      </c>
      <c r="E338" t="s">
        <v>825</v>
      </c>
    </row>
    <row r="339" spans="1:5" x14ac:dyDescent="0.2">
      <c r="A339" s="18"/>
      <c r="B339" s="24">
        <v>3470</v>
      </c>
      <c r="C339" s="5" t="s">
        <v>1</v>
      </c>
    </row>
    <row r="340" spans="1:5" x14ac:dyDescent="0.2">
      <c r="A340" s="18"/>
      <c r="B340" s="24">
        <v>3480</v>
      </c>
      <c r="C340" s="5" t="s">
        <v>555</v>
      </c>
    </row>
    <row r="341" spans="1:5" x14ac:dyDescent="0.2">
      <c r="A341" s="18" t="s">
        <v>870</v>
      </c>
      <c r="B341" s="24">
        <v>3490</v>
      </c>
      <c r="C341" t="str">
        <f>_xlfn.CONCAT("REM SUBROUTINE ***",A341,"***")</f>
        <v>REM SUBROUTINE ***MENUTARGET***</v>
      </c>
    </row>
    <row r="342" spans="1:5" x14ac:dyDescent="0.2">
      <c r="A342" s="18"/>
      <c r="B342" s="24">
        <v>3500</v>
      </c>
      <c r="C342" t="str">
        <f>IF(ISBLANK(D342),_xlfn.CONCAT("SUB ",A341),_xlfn.CONCAT("SUB ",A341,"(",D342,")"))</f>
        <v>SUB MENUTARGET</v>
      </c>
    </row>
    <row r="343" spans="1:5" x14ac:dyDescent="0.2">
      <c r="A343" s="18"/>
      <c r="B343" s="24">
        <v>3510</v>
      </c>
      <c r="C343" s="18" t="str">
        <f t="shared" ref="C343:C348" si="3">IF(ISBLANK(E343),_xlfn.CONCAT("CALL ",D343),_xlfn.CONCAT("CALL ",D343,"(",E343,")"))</f>
        <v>CALL GETMENUORIG(ROW,COL)</v>
      </c>
      <c r="D343" s="18" t="str">
        <f>A526</f>
        <v>GETMENUORIG</v>
      </c>
      <c r="E343" t="s">
        <v>693</v>
      </c>
    </row>
    <row r="344" spans="1:5" x14ac:dyDescent="0.2">
      <c r="A344" s="18"/>
      <c r="B344" s="24">
        <v>3520</v>
      </c>
      <c r="C344" s="18" t="str">
        <f t="shared" si="3"/>
        <v>CALL RENDERTEXT("PLAYER",(ROW),(COL))</v>
      </c>
      <c r="D344" s="18" t="str">
        <f>A191</f>
        <v>RENDERTEXT</v>
      </c>
      <c r="E344" t="s">
        <v>801</v>
      </c>
    </row>
    <row r="345" spans="1:5" x14ac:dyDescent="0.2">
      <c r="A345" s="18"/>
      <c r="B345" s="24">
        <v>3530</v>
      </c>
      <c r="C345" s="18" t="str">
        <f t="shared" si="3"/>
        <v>CALL RENDERTEXT("TARGET",(ROW+1),(COL))</v>
      </c>
      <c r="D345" s="18" t="str">
        <f>A191</f>
        <v>RENDERTEXT</v>
      </c>
      <c r="E345" t="s">
        <v>802</v>
      </c>
    </row>
    <row r="346" spans="1:5" x14ac:dyDescent="0.2">
      <c r="A346" s="18"/>
      <c r="B346" s="24">
        <v>3540</v>
      </c>
      <c r="C346" s="18" t="str">
        <f t="shared" si="3"/>
        <v>CALL RENDERTEXT("[IE. C3]",(ROW+2),(COL))</v>
      </c>
      <c r="D346" s="18" t="str">
        <f>A191</f>
        <v>RENDERTEXT</v>
      </c>
      <c r="E346" t="s">
        <v>803</v>
      </c>
    </row>
    <row r="347" spans="1:5" x14ac:dyDescent="0.2">
      <c r="A347" s="18"/>
      <c r="B347" s="24">
        <v>3550</v>
      </c>
      <c r="C347" s="18" t="str">
        <f t="shared" si="3"/>
        <v>CALL RENDERTEXT("COMPUTER",(ROW+6),(COL))</v>
      </c>
      <c r="D347" s="18" t="str">
        <f>A191</f>
        <v>RENDERTEXT</v>
      </c>
      <c r="E347" t="s">
        <v>804</v>
      </c>
    </row>
    <row r="348" spans="1:5" x14ac:dyDescent="0.2">
      <c r="A348" s="18"/>
      <c r="B348" s="24">
        <v>3560</v>
      </c>
      <c r="C348" s="18" t="str">
        <f t="shared" si="3"/>
        <v>CALL RENDERTEXT("TARGET",(ROW+7),(COL))</v>
      </c>
      <c r="D348" s="18" t="str">
        <f>A191</f>
        <v>RENDERTEXT</v>
      </c>
      <c r="E348" t="s">
        <v>805</v>
      </c>
    </row>
    <row r="349" spans="1:5" x14ac:dyDescent="0.2">
      <c r="A349" s="18"/>
      <c r="B349" s="24">
        <v>3570</v>
      </c>
      <c r="C349" s="5" t="s">
        <v>555</v>
      </c>
    </row>
    <row r="350" spans="1:5" x14ac:dyDescent="0.2">
      <c r="A350" s="18" t="s">
        <v>875</v>
      </c>
      <c r="B350" s="24">
        <v>3580</v>
      </c>
      <c r="C350" t="str">
        <f>_xlfn.CONCAT("REM SUBROUTINE ***",A350,"***")</f>
        <v>REM SUBROUTINE ***MENUDEPLOYING***</v>
      </c>
    </row>
    <row r="351" spans="1:5" x14ac:dyDescent="0.2">
      <c r="A351" s="18"/>
      <c r="B351" s="24">
        <v>3590</v>
      </c>
      <c r="C351" t="str">
        <f>IF(ISBLANK(D351),_xlfn.CONCAT("SUB ",A350),_xlfn.CONCAT("SUB ",A350,"(",D351,")"))</f>
        <v>SUB MENUDEPLOYING</v>
      </c>
    </row>
    <row r="352" spans="1:5" x14ac:dyDescent="0.2">
      <c r="A352" s="18"/>
      <c r="B352" s="24">
        <v>3600</v>
      </c>
      <c r="C352" s="18" t="str">
        <f>IF(ISBLANK(E352),_xlfn.CONCAT("CALL ",D352),_xlfn.CONCAT("CALL ",D352,"(",E352,")"))</f>
        <v>CALL GETMENUORIG(ROW,COL)</v>
      </c>
      <c r="D352" s="18" t="str">
        <f>A526</f>
        <v>GETMENUORIG</v>
      </c>
      <c r="E352" t="s">
        <v>693</v>
      </c>
    </row>
    <row r="353" spans="1:5" x14ac:dyDescent="0.2">
      <c r="A353" s="18"/>
      <c r="B353" s="24">
        <v>3610</v>
      </c>
      <c r="C353" s="18" t="str">
        <f t="shared" ref="C353:C359" si="4">IF(ISBLANK(E353),_xlfn.CONCAT("CALL ",D353),_xlfn.CONCAT("CALL ",D353,"(",E353,")"))</f>
        <v>CALL MENUCLEAR</v>
      </c>
      <c r="D353" s="18" t="str">
        <f>A309</f>
        <v>MENUCLEAR</v>
      </c>
    </row>
    <row r="354" spans="1:5" x14ac:dyDescent="0.2">
      <c r="A354" s="18"/>
      <c r="B354" s="24">
        <v>3620</v>
      </c>
      <c r="C354" s="18" t="str">
        <f t="shared" si="4"/>
        <v>CALL RENDERTEXT("PLAYER'S",(ROW),(COL))</v>
      </c>
      <c r="D354" s="18" t="str">
        <f>A191</f>
        <v>RENDERTEXT</v>
      </c>
      <c r="E354" t="s">
        <v>829</v>
      </c>
    </row>
    <row r="355" spans="1:5" x14ac:dyDescent="0.2">
      <c r="A355" s="18"/>
      <c r="B355" s="24">
        <v>3630</v>
      </c>
      <c r="C355" s="18" t="str">
        <f t="shared" si="4"/>
        <v>CALL RENDERTEXT("SHIPS",(ROW+1),(COL))</v>
      </c>
      <c r="D355" s="18" t="str">
        <f>A191</f>
        <v>RENDERTEXT</v>
      </c>
      <c r="E355" t="s">
        <v>830</v>
      </c>
    </row>
    <row r="356" spans="1:5" x14ac:dyDescent="0.2">
      <c r="A356" s="18"/>
      <c r="B356" s="24">
        <v>3640</v>
      </c>
      <c r="C356" s="18" t="str">
        <f t="shared" si="4"/>
        <v>CALL RENDERTEXT("DEPLOYED.",(ROW+2),(COL))</v>
      </c>
      <c r="D356" s="18" t="s">
        <v>553</v>
      </c>
      <c r="E356" t="s">
        <v>831</v>
      </c>
    </row>
    <row r="357" spans="1:5" x14ac:dyDescent="0.2">
      <c r="A357" s="18"/>
      <c r="B357" s="24">
        <v>3650</v>
      </c>
      <c r="C357" s="18" t="str">
        <f t="shared" si="4"/>
        <v>CALL RENDERTEXT("COMPUTER",(ROW+4),(COL))</v>
      </c>
      <c r="D357" s="18" t="str">
        <f>A191</f>
        <v>RENDERTEXT</v>
      </c>
      <c r="E357" t="s">
        <v>832</v>
      </c>
    </row>
    <row r="358" spans="1:5" x14ac:dyDescent="0.2">
      <c r="A358" s="18"/>
      <c r="B358" s="24">
        <v>3660</v>
      </c>
      <c r="C358" s="18" t="str">
        <f t="shared" si="4"/>
        <v>CALL RENDERTEXT("DEPLOYING",(ROW+5),(COL))</v>
      </c>
      <c r="D358" s="18" t="s">
        <v>553</v>
      </c>
      <c r="E358" t="s">
        <v>833</v>
      </c>
    </row>
    <row r="359" spans="1:5" x14ac:dyDescent="0.2">
      <c r="A359" s="18"/>
      <c r="B359" s="24">
        <v>3670</v>
      </c>
      <c r="C359" s="18" t="str">
        <f t="shared" si="4"/>
        <v>CALL RENDERTEXT("SHIPS...",(ROW+6),(COL))</v>
      </c>
      <c r="D359" s="18" t="str">
        <f>A191</f>
        <v>RENDERTEXT</v>
      </c>
      <c r="E359" t="s">
        <v>834</v>
      </c>
    </row>
    <row r="360" spans="1:5" x14ac:dyDescent="0.2">
      <c r="A360" s="18"/>
      <c r="B360" s="24">
        <v>3680</v>
      </c>
      <c r="C360" s="5" t="s">
        <v>555</v>
      </c>
    </row>
    <row r="361" spans="1:5" x14ac:dyDescent="0.2">
      <c r="A361" s="18" t="s">
        <v>892</v>
      </c>
      <c r="B361" s="24">
        <v>3690</v>
      </c>
      <c r="C361" t="str">
        <f>_xlfn.CONCAT("REM SUBROUTINE ***",A361,"***")</f>
        <v>REM SUBROUTINE ***MENUGAMEOVER***</v>
      </c>
    </row>
    <row r="362" spans="1:5" x14ac:dyDescent="0.2">
      <c r="A362" s="18"/>
      <c r="B362" s="24">
        <v>3700</v>
      </c>
      <c r="C362" t="str">
        <f>IF(ISBLANK(D362),_xlfn.CONCAT("SUB ",A361),_xlfn.CONCAT("SUB ",A361,"(",D362,")"))</f>
        <v>SUB MENUGAMEOVER(PLAYAGAIN$,WINNER)</v>
      </c>
      <c r="D362" t="s">
        <v>893</v>
      </c>
    </row>
    <row r="363" spans="1:5" x14ac:dyDescent="0.2">
      <c r="A363" s="18"/>
      <c r="B363" s="24">
        <v>3710</v>
      </c>
      <c r="C363" s="18" t="str">
        <f t="shared" ref="C363" si="5">IF(ISBLANK(E363),_xlfn.CONCAT("CALL ",D363),_xlfn.CONCAT("CALL ",D363,"(",E363,")"))</f>
        <v>CALL GETMENUORIG(ROW,COL)</v>
      </c>
      <c r="D363" s="18" t="str">
        <f>A526</f>
        <v>GETMENUORIG</v>
      </c>
      <c r="E363" t="s">
        <v>693</v>
      </c>
    </row>
    <row r="364" spans="1:5" x14ac:dyDescent="0.2">
      <c r="A364" s="18"/>
      <c r="B364" s="24">
        <v>3720</v>
      </c>
      <c r="C364" s="18" t="str">
        <f>IF(ISBLANK(E364),_xlfn.CONCAT("CALL ",D364),_xlfn.CONCAT("CALL ",D364,"(",E364,")"))</f>
        <v>CALL MENUCLEAR</v>
      </c>
      <c r="D364" s="18" t="str">
        <f>A309</f>
        <v>MENUCLEAR</v>
      </c>
    </row>
    <row r="365" spans="1:5" x14ac:dyDescent="0.2">
      <c r="A365" s="18"/>
      <c r="B365" s="24">
        <v>3730</v>
      </c>
      <c r="C365" s="18" t="str">
        <f t="shared" ref="C365:C371" si="6">IF(ISBLANK(E365),_xlfn.CONCAT("CALL ",D365),_xlfn.CONCAT("CALL ",D365,"(",E365,")"))</f>
        <v>CALL RENDERTEXT("GAME OVER",(ROW),(COL))</v>
      </c>
      <c r="D365" s="18" t="str">
        <f>A191</f>
        <v>RENDERTEXT</v>
      </c>
      <c r="E365" t="s">
        <v>894</v>
      </c>
    </row>
    <row r="366" spans="1:5" x14ac:dyDescent="0.2">
      <c r="A366" s="18"/>
      <c r="B366" s="24">
        <v>3740</v>
      </c>
      <c r="C366" s="18" t="str">
        <f t="shared" si="6"/>
        <v>CALL RENDERTEXT("WINNER:",(ROW+1),(COL))</v>
      </c>
      <c r="D366" s="18" t="str">
        <f>A191</f>
        <v>RENDERTEXT</v>
      </c>
      <c r="E366" t="s">
        <v>895</v>
      </c>
    </row>
    <row r="367" spans="1:5" x14ac:dyDescent="0.2">
      <c r="A367" s="18"/>
      <c r="B367" s="24">
        <v>3750</v>
      </c>
      <c r="C367" s="5" t="s">
        <v>896</v>
      </c>
      <c r="D367" s="18"/>
    </row>
    <row r="368" spans="1:5" x14ac:dyDescent="0.2">
      <c r="A368" s="18"/>
      <c r="B368" s="24">
        <v>3760</v>
      </c>
      <c r="C368" s="18" t="str">
        <f t="shared" si="6"/>
        <v>CALL RENDERTEXT(TEXT$,(ROW+2),(COL))</v>
      </c>
      <c r="D368" s="18" t="str">
        <f>A191</f>
        <v>RENDERTEXT</v>
      </c>
      <c r="E368" t="s">
        <v>897</v>
      </c>
    </row>
    <row r="369" spans="1:5" x14ac:dyDescent="0.2">
      <c r="A369" s="18"/>
      <c r="B369" s="24">
        <v>3770</v>
      </c>
      <c r="C369" s="18" t="str">
        <f t="shared" si="6"/>
        <v>CALL RENDERTEXT("PLAY", (ROW+4),(COL))</v>
      </c>
      <c r="D369" s="18" t="str">
        <f>A191</f>
        <v>RENDERTEXT</v>
      </c>
      <c r="E369" t="s">
        <v>898</v>
      </c>
    </row>
    <row r="370" spans="1:5" x14ac:dyDescent="0.2">
      <c r="A370" s="18"/>
      <c r="B370" s="24">
        <v>3780</v>
      </c>
      <c r="C370" s="18" t="str">
        <f t="shared" si="6"/>
        <v>CALL RENDERTEXT("AGAIN?",(ROW+5),(COL))</v>
      </c>
      <c r="D370" s="18" t="str">
        <f>A191</f>
        <v>RENDERTEXT</v>
      </c>
      <c r="E370" t="s">
        <v>899</v>
      </c>
    </row>
    <row r="371" spans="1:5" x14ac:dyDescent="0.2">
      <c r="A371" s="18"/>
      <c r="B371" s="24">
        <v>3790</v>
      </c>
      <c r="C371" s="18" t="str">
        <f t="shared" si="6"/>
        <v>CALL RENDERTEXT("[Y/N]:",(ROW+6),(COL))</v>
      </c>
      <c r="D371" s="18" t="str">
        <f>A191</f>
        <v>RENDERTEXT</v>
      </c>
      <c r="E371" t="s">
        <v>904</v>
      </c>
    </row>
    <row r="372" spans="1:5" x14ac:dyDescent="0.2">
      <c r="A372" s="18"/>
      <c r="B372" s="24">
        <v>3800</v>
      </c>
      <c r="C372" s="5" t="s">
        <v>903</v>
      </c>
      <c r="D372" s="18"/>
    </row>
    <row r="373" spans="1:5" x14ac:dyDescent="0.2">
      <c r="A373" s="18"/>
      <c r="B373" s="24">
        <v>3810</v>
      </c>
      <c r="C373" s="5" t="s">
        <v>555</v>
      </c>
    </row>
    <row r="374" spans="1:5" x14ac:dyDescent="0.2">
      <c r="A374" s="18" t="s">
        <v>710</v>
      </c>
      <c r="B374" s="24">
        <v>3820</v>
      </c>
      <c r="C374" t="str">
        <f>_xlfn.CONCAT("REM SUBROUTINE ***",A374,"***")</f>
        <v>REM SUBROUTINE ***INPUTPOS***</v>
      </c>
    </row>
    <row r="375" spans="1:5" x14ac:dyDescent="0.2">
      <c r="A375" s="18"/>
      <c r="B375" s="24">
        <v>3830</v>
      </c>
      <c r="C375" t="str">
        <f>IF(ISBLANK(E375),_xlfn.CONCAT("SUB ",A374),_xlfn.CONCAT("SUB ",A374,"(",E375,")"))</f>
        <v>SUB INPUTPOS(ROW,COL,INPUTROW$,INPUTCOL)</v>
      </c>
      <c r="E375" t="s">
        <v>704</v>
      </c>
    </row>
    <row r="376" spans="1:5" x14ac:dyDescent="0.2">
      <c r="A376" s="18"/>
      <c r="B376" s="24">
        <v>3840</v>
      </c>
      <c r="C376" s="5" t="s">
        <v>22</v>
      </c>
    </row>
    <row r="377" spans="1:5" x14ac:dyDescent="0.2">
      <c r="A377" s="19" t="s">
        <v>706</v>
      </c>
      <c r="B377" s="24">
        <v>3850</v>
      </c>
      <c r="C377" s="5" t="str">
        <f>_xlfn.CONCAT("REM LABEL ***",A377,"***")</f>
        <v>REM LABEL ***GETROW***</v>
      </c>
    </row>
    <row r="378" spans="1:5" x14ac:dyDescent="0.2">
      <c r="A378" s="18"/>
      <c r="B378" s="24">
        <v>3860</v>
      </c>
      <c r="C378" s="5" t="s">
        <v>707</v>
      </c>
    </row>
    <row r="379" spans="1:5" x14ac:dyDescent="0.2">
      <c r="A379" s="18"/>
      <c r="B379" s="24">
        <v>3870</v>
      </c>
      <c r="C379" s="5" t="str">
        <f>_xlfn.CONCAT("IF INPUTROW$="""" THEN  ",INDEX(B:B,MATCH(D379,A:A,0),0)," :: REM GOTO ",D379,"")</f>
        <v>IF INPUTROW$="" THEN  3850 :: REM GOTO GETROW</v>
      </c>
      <c r="D379" s="20" t="str">
        <f>A377</f>
        <v>GETROW</v>
      </c>
    </row>
    <row r="380" spans="1:5" x14ac:dyDescent="0.2">
      <c r="A380" s="19" t="s">
        <v>705</v>
      </c>
      <c r="B380" s="24">
        <v>3880</v>
      </c>
      <c r="C380" s="5" t="str">
        <f>_xlfn.CONCAT("REM LABEL ***",A380,"***")</f>
        <v>REM LABEL ***GETCOL***</v>
      </c>
    </row>
    <row r="381" spans="1:5" x14ac:dyDescent="0.2">
      <c r="A381" s="18"/>
      <c r="B381" s="24">
        <v>3890</v>
      </c>
      <c r="C381" s="5" t="s">
        <v>737</v>
      </c>
    </row>
    <row r="382" spans="1:5" x14ac:dyDescent="0.2">
      <c r="A382" s="18"/>
      <c r="B382" s="24">
        <v>3900</v>
      </c>
      <c r="C382" s="5" t="str">
        <f>_xlfn.CONCAT("IF INPUTCOL&gt;10 THEN  ",INDEX(B:B,MATCH(D382,A:A,0),0)," :: REM GOTO ",D382,"")</f>
        <v>IF INPUTCOL&gt;10 THEN  3880 :: REM GOTO GETCOL</v>
      </c>
      <c r="D382" s="20" t="str">
        <f>A380</f>
        <v>GETCOL</v>
      </c>
    </row>
    <row r="383" spans="1:5" x14ac:dyDescent="0.2">
      <c r="A383" s="18"/>
      <c r="B383" s="24">
        <v>3910</v>
      </c>
      <c r="C383" s="5" t="str">
        <f>_xlfn.CONCAT("IF INPUTCOL&lt;1 THEN  ",INDEX(B:B,MATCH(D383,A:A,0),0)," :: REM GOTO ",D383,"")</f>
        <v>IF INPUTCOL&lt;1 THEN  3880 :: REM GOTO GETCOL</v>
      </c>
      <c r="D383" s="20" t="str">
        <f>A380</f>
        <v>GETCOL</v>
      </c>
    </row>
    <row r="384" spans="1:5" x14ac:dyDescent="0.2">
      <c r="A384" s="18"/>
      <c r="B384" s="24">
        <v>3920</v>
      </c>
      <c r="C384" s="5" t="s">
        <v>559</v>
      </c>
    </row>
    <row r="385" spans="1:5" x14ac:dyDescent="0.2">
      <c r="A385" s="18"/>
      <c r="B385" s="24">
        <v>3930</v>
      </c>
      <c r="C385" s="5" t="s">
        <v>555</v>
      </c>
    </row>
    <row r="386" spans="1:5" x14ac:dyDescent="0.2">
      <c r="A386" s="18" t="s">
        <v>526</v>
      </c>
      <c r="B386" s="24">
        <v>3940</v>
      </c>
      <c r="C386" t="str">
        <f>_xlfn.CONCAT("REM SUBROUTINE ***",A386,"***")</f>
        <v>REM SUBROUTINE ***INPUTSHIP***</v>
      </c>
    </row>
    <row r="387" spans="1:5" x14ac:dyDescent="0.2">
      <c r="A387" s="18"/>
      <c r="B387" s="24">
        <v>3950</v>
      </c>
      <c r="C387" t="str">
        <f>IF(ISBLANK(E387),_xlfn.CONCAT("SUB ",A386),_xlfn.CONCAT("SUB ",A386,"(",E387,")"))</f>
        <v>SUB INPUTSHIP(SHIP(),CURRENTSHIP)</v>
      </c>
      <c r="E387" t="s">
        <v>743</v>
      </c>
    </row>
    <row r="388" spans="1:5" x14ac:dyDescent="0.2">
      <c r="A388" s="18"/>
      <c r="B388" s="24">
        <v>3960</v>
      </c>
      <c r="C388" s="18" t="str">
        <f>IF(ISBLANK(E388),_xlfn.CONCAT("CALL ",D388),_xlfn.CONCAT("CALL ",D388,"(",E388,")"))</f>
        <v>CALL GETSHIPLEN(SHIPLEN,(CURRENTSHIP))</v>
      </c>
      <c r="D388" s="18" t="str">
        <f>A508</f>
        <v>GETSHIPLEN</v>
      </c>
      <c r="E388" t="s">
        <v>817</v>
      </c>
    </row>
    <row r="389" spans="1:5" x14ac:dyDescent="0.2">
      <c r="A389" s="18"/>
      <c r="B389" s="24">
        <v>3970</v>
      </c>
      <c r="C389" s="18" t="str">
        <f>IF(ISBLANK(E389),_xlfn.CONCAT("CALL ",D389),_xlfn.CONCAT("CALL ",D389,"(",E389,")"))</f>
        <v>CALL GETMENUORIG(ROW,COL)</v>
      </c>
      <c r="D389" s="18" t="str">
        <f>A526</f>
        <v>GETMENUORIG</v>
      </c>
      <c r="E389" t="s">
        <v>693</v>
      </c>
    </row>
    <row r="390" spans="1:5" x14ac:dyDescent="0.2">
      <c r="A390" s="18"/>
      <c r="B390" s="24">
        <v>3980</v>
      </c>
      <c r="C390" s="5" t="s">
        <v>734</v>
      </c>
    </row>
    <row r="391" spans="1:5" x14ac:dyDescent="0.2">
      <c r="A391" s="18"/>
      <c r="B391" s="24">
        <v>3990</v>
      </c>
      <c r="C391" s="5" t="s">
        <v>709</v>
      </c>
    </row>
    <row r="392" spans="1:5" x14ac:dyDescent="0.2">
      <c r="A392" s="18"/>
      <c r="B392" s="24">
        <v>4000</v>
      </c>
      <c r="C392" s="18" t="str">
        <f>IF(ISBLANK(E392),_xlfn.CONCAT("CALL ",D392),_xlfn.CONCAT("CALL ",D392,"(",E392,")"))</f>
        <v>CALL INPUTPOS((ROW+5+I),(COL+5),INPUTROW$,INPUTCOL)</v>
      </c>
      <c r="D392" s="18" t="str">
        <f>A374</f>
        <v>INPUTPOS</v>
      </c>
      <c r="E392" t="s">
        <v>826</v>
      </c>
    </row>
    <row r="393" spans="1:5" x14ac:dyDescent="0.2">
      <c r="A393" s="18"/>
      <c r="B393" s="24">
        <v>4010</v>
      </c>
      <c r="C393" s="5" t="s">
        <v>708</v>
      </c>
    </row>
    <row r="394" spans="1:5" x14ac:dyDescent="0.2">
      <c r="A394" s="18"/>
      <c r="B394" s="24">
        <v>4020</v>
      </c>
      <c r="C394" s="5" t="s">
        <v>1</v>
      </c>
    </row>
    <row r="395" spans="1:5" x14ac:dyDescent="0.2">
      <c r="A395" s="18"/>
      <c r="B395" s="24">
        <v>4030</v>
      </c>
      <c r="C395" s="5" t="s">
        <v>555</v>
      </c>
    </row>
    <row r="396" spans="1:5" x14ac:dyDescent="0.2">
      <c r="A396" s="18" t="s">
        <v>775</v>
      </c>
      <c r="B396" s="24">
        <v>4040</v>
      </c>
      <c r="C396" t="str">
        <f>_xlfn.CONCAT("REM SUBROUTINE ***",A396,"***")</f>
        <v>REM SUBROUTINE ***INPUTTARGET***</v>
      </c>
    </row>
    <row r="397" spans="1:5" x14ac:dyDescent="0.2">
      <c r="A397" s="18"/>
      <c r="B397" s="24">
        <v>4050</v>
      </c>
      <c r="C397" t="str">
        <f>IF(ISBLANK(E397),_xlfn.CONCAT("SUB ",A396),_xlfn.CONCAT("SUB ",A396,"(",E397,")"))</f>
        <v>SUB INPUTTARGET(TARGETROW$,TARGETCOL)</v>
      </c>
      <c r="E397" t="s">
        <v>776</v>
      </c>
    </row>
    <row r="398" spans="1:5" x14ac:dyDescent="0.2">
      <c r="A398" s="18"/>
      <c r="B398" s="24">
        <v>4060</v>
      </c>
      <c r="C398" s="18" t="str">
        <f>IF(ISBLANK(E398),_xlfn.CONCAT("CALL ",D398),_xlfn.CONCAT("CALL ",D398,"(",E398,")"))</f>
        <v>CALL GETMENUORIG(ROW,COL)</v>
      </c>
      <c r="D398" s="18" t="str">
        <f>A526</f>
        <v>GETMENUORIG</v>
      </c>
      <c r="E398" t="s">
        <v>693</v>
      </c>
    </row>
    <row r="399" spans="1:5" x14ac:dyDescent="0.2">
      <c r="A399" s="18"/>
      <c r="B399" s="24">
        <v>4070</v>
      </c>
      <c r="C399" s="5" t="s">
        <v>760</v>
      </c>
    </row>
    <row r="400" spans="1:5" x14ac:dyDescent="0.2">
      <c r="A400" s="18"/>
      <c r="B400" s="24">
        <v>4080</v>
      </c>
      <c r="C400" s="18" t="str">
        <f>IF(ISBLANK(E400),_xlfn.CONCAT("CALL ",D400),_xlfn.CONCAT("CALL ",D400,"(",E400,")"))</f>
        <v>CALL INPUTPOS((ROW+3),(COL),TARGETROW$,TARGETCOL)</v>
      </c>
      <c r="D400" s="18" t="str">
        <f>A374</f>
        <v>INPUTPOS</v>
      </c>
      <c r="E400" t="s">
        <v>800</v>
      </c>
    </row>
    <row r="401" spans="1:5" x14ac:dyDescent="0.2">
      <c r="A401" s="18"/>
      <c r="B401" s="24">
        <v>4090</v>
      </c>
      <c r="C401" s="5" t="s">
        <v>555</v>
      </c>
    </row>
    <row r="402" spans="1:5" x14ac:dyDescent="0.2">
      <c r="A402" s="18" t="s">
        <v>866</v>
      </c>
      <c r="B402" s="24">
        <v>4100</v>
      </c>
      <c r="C402" t="str">
        <f>_xlfn.CONCAT("REM SUBROUTINE ***",A402,"***")</f>
        <v>REM SUBROUTINE ***CHECKVALIDSHIP***</v>
      </c>
    </row>
    <row r="403" spans="1:5" x14ac:dyDescent="0.2">
      <c r="A403" s="18"/>
      <c r="B403" s="24">
        <v>4110</v>
      </c>
      <c r="C403" t="str">
        <f>IF(ISBLANK(E403),_xlfn.CONCAT("SUB ",A402),_xlfn.CONCAT("SUB ",A402,"(",E403,")"))</f>
        <v>SUB CHECKVALIDSHIP(SHIPERR,PLAYER,CURRENTSHIP,SHIP(),SHIPS(,,))</v>
      </c>
      <c r="E403" t="s">
        <v>733</v>
      </c>
    </row>
    <row r="404" spans="1:5" x14ac:dyDescent="0.2">
      <c r="A404" s="18"/>
      <c r="B404" s="24">
        <v>4120</v>
      </c>
      <c r="C404" s="5" t="s">
        <v>561</v>
      </c>
    </row>
    <row r="405" spans="1:5" x14ac:dyDescent="0.2">
      <c r="A405" s="18"/>
      <c r="B405" s="24">
        <v>4130</v>
      </c>
      <c r="C405" s="5" t="s">
        <v>566</v>
      </c>
    </row>
    <row r="406" spans="1:5" x14ac:dyDescent="0.2">
      <c r="A406" s="18"/>
      <c r="B406" s="24">
        <v>4140</v>
      </c>
      <c r="C406" s="18" t="str">
        <f>IF(ISBLANK(E406),_xlfn.CONCAT("CALL ",D406),_xlfn.CONCAT("CALL ",D406,"(",E406,")"))</f>
        <v>CALL GETSHIPLEN(SHIPLEN,(CURRENTSHIP))</v>
      </c>
      <c r="D406" s="18" t="str">
        <f>A508</f>
        <v>GETSHIPLEN</v>
      </c>
      <c r="E406" t="s">
        <v>817</v>
      </c>
    </row>
    <row r="407" spans="1:5" x14ac:dyDescent="0.2">
      <c r="A407" s="18"/>
      <c r="B407" s="24">
        <v>4150</v>
      </c>
      <c r="C407" s="18" t="str">
        <f>IF(ISBLANK(E407),_xlfn.CONCAT("CALL ",D407),_xlfn.CONCAT("CALL ",D407,"(",E407,")"))</f>
        <v>CALL CHECKHORIZONTAL(HORIZONTAL,(CURRENTSHIP),SHIP())</v>
      </c>
      <c r="D407" s="18" t="str">
        <f>A433</f>
        <v>CHECKHORIZONTAL</v>
      </c>
      <c r="E407" t="s">
        <v>827</v>
      </c>
    </row>
    <row r="408" spans="1:5" x14ac:dyDescent="0.2">
      <c r="A408" s="18"/>
      <c r="B408" s="24">
        <v>4160</v>
      </c>
      <c r="C408" s="1" t="s">
        <v>890</v>
      </c>
    </row>
    <row r="409" spans="1:5" x14ac:dyDescent="0.2">
      <c r="A409" s="18"/>
      <c r="B409" s="24">
        <v>4170</v>
      </c>
      <c r="C409" s="5" t="s">
        <v>734</v>
      </c>
    </row>
    <row r="410" spans="1:5" x14ac:dyDescent="0.2">
      <c r="A410" s="18"/>
      <c r="B410" s="24">
        <v>4180</v>
      </c>
      <c r="C410" s="5" t="s">
        <v>687</v>
      </c>
    </row>
    <row r="411" spans="1:5" x14ac:dyDescent="0.2">
      <c r="A411" s="18"/>
      <c r="B411" s="24">
        <v>4190</v>
      </c>
      <c r="C411" s="5" t="s">
        <v>699</v>
      </c>
    </row>
    <row r="412" spans="1:5" x14ac:dyDescent="0.2">
      <c r="A412" s="18"/>
      <c r="B412" s="24">
        <v>4200</v>
      </c>
      <c r="C412" s="5" t="s">
        <v>1</v>
      </c>
    </row>
    <row r="413" spans="1:5" x14ac:dyDescent="0.2">
      <c r="A413" s="18"/>
      <c r="B413" s="24">
        <v>4210</v>
      </c>
      <c r="C413" s="18" t="str">
        <f>IF(ISBLANK(E413),_xlfn.CONCAT("CALL ",D413),_xlfn.CONCAT("CALL ",D413,"(",E413,")"))</f>
        <v>CALL CHECKSEQUENTIAL(SHIPERR,(CURRENTSHIP),SEQUENCE())</v>
      </c>
      <c r="D413" s="18" t="str">
        <f>A443</f>
        <v>CHECKSEQUENTIAL</v>
      </c>
      <c r="E413" t="s">
        <v>828</v>
      </c>
    </row>
    <row r="414" spans="1:5" x14ac:dyDescent="0.2">
      <c r="A414" s="18"/>
      <c r="B414" s="24">
        <v>4220</v>
      </c>
      <c r="C414" t="str">
        <f>_xlfn.CONCAT("IF SHIPERR=1 THEN ",INDEX(B:B,MATCH(D414,A:A,0),0)," :: REM SUBEND")</f>
        <v>IF SHIPERR=1 THEN 4240 :: REM SUBEND</v>
      </c>
      <c r="D414" s="20" t="str">
        <f>A416</f>
        <v>CHECKVALIDSHIP.SUBEND</v>
      </c>
    </row>
    <row r="415" spans="1:5" x14ac:dyDescent="0.2">
      <c r="A415" s="18"/>
      <c r="B415" s="24">
        <v>4230</v>
      </c>
      <c r="C415" s="18" t="str">
        <f>IF(ISBLANK(E415),_xlfn.CONCAT("CALL ",D415),_xlfn.CONCAT("CALL ",D415,"(",E415,")"))</f>
        <v>CALL CHECKOVERLAP(SHIPERR,(PLAYER),(CURRENTSHIP),SHIP(),SHIPS(,,))</v>
      </c>
      <c r="D415" s="18" t="str">
        <f>A461</f>
        <v>CHECKOVERLAP</v>
      </c>
      <c r="E415" t="s">
        <v>816</v>
      </c>
    </row>
    <row r="416" spans="1:5" x14ac:dyDescent="0.2">
      <c r="A416" s="20" t="str">
        <f>_xlfn.CONCAT(A402,".SUBEND")</f>
        <v>CHECKVALIDSHIP.SUBEND</v>
      </c>
      <c r="B416" s="24">
        <v>4240</v>
      </c>
      <c r="C416" s="5" t="s">
        <v>555</v>
      </c>
    </row>
    <row r="417" spans="1:5" x14ac:dyDescent="0.2">
      <c r="A417" s="18" t="s">
        <v>867</v>
      </c>
      <c r="B417" s="24">
        <v>4250</v>
      </c>
      <c r="C417" t="str">
        <f>_xlfn.CONCAT("REM SUBROUTINE ***",A417,"***")</f>
        <v>REM SUBROUTINE ***CHECKVALIDSHOT***</v>
      </c>
    </row>
    <row r="418" spans="1:5" x14ac:dyDescent="0.2">
      <c r="A418" s="18"/>
      <c r="B418" s="24">
        <v>4260</v>
      </c>
      <c r="C418" t="str">
        <f>IF(ISBLANK(E418),_xlfn.CONCAT("SUB ",A417),_xlfn.CONCAT("SUB ",A417,"(",E418,")"))</f>
        <v>SUB CHECKVALIDSHOT(ERRORVAL,ROW,COL,PLAYER,SHOTS(,,))</v>
      </c>
      <c r="E418" t="s">
        <v>787</v>
      </c>
    </row>
    <row r="419" spans="1:5" x14ac:dyDescent="0.2">
      <c r="A419" s="18"/>
      <c r="B419" s="24">
        <v>4270</v>
      </c>
      <c r="C419" t="s">
        <v>788</v>
      </c>
    </row>
    <row r="420" spans="1:5" x14ac:dyDescent="0.2">
      <c r="A420" s="18"/>
      <c r="B420" s="24">
        <v>4280</v>
      </c>
      <c r="C420" s="5" t="s">
        <v>789</v>
      </c>
      <c r="D420" s="20"/>
    </row>
    <row r="421" spans="1:5" x14ac:dyDescent="0.2">
      <c r="A421" s="18"/>
      <c r="B421" s="24">
        <v>4290</v>
      </c>
      <c r="C421" s="5" t="s">
        <v>555</v>
      </c>
    </row>
    <row r="422" spans="1:5" x14ac:dyDescent="0.2">
      <c r="A422" s="18" t="s">
        <v>780</v>
      </c>
      <c r="B422" s="24">
        <v>4300</v>
      </c>
      <c r="C422" t="str">
        <f>_xlfn.CONCAT("REM SUBROUTINE ***",A422,"***")</f>
        <v>REM SUBROUTINE ***CHECKHIT***</v>
      </c>
    </row>
    <row r="423" spans="1:5" x14ac:dyDescent="0.2">
      <c r="A423" s="18"/>
      <c r="B423" s="24">
        <v>4310</v>
      </c>
      <c r="C423" t="str">
        <f>IF(ISBLANK(E423),_xlfn.CONCAT("SUB ",A422),_xlfn.CONCAT("SUB ",A422,"(",E423,")"))</f>
        <v>SUB CHECKHIT(HIT,SHIP,LOC,PLAYER,SHIPS(,,))</v>
      </c>
      <c r="E423" t="s">
        <v>786</v>
      </c>
    </row>
    <row r="424" spans="1:5" x14ac:dyDescent="0.2">
      <c r="A424" s="18"/>
      <c r="B424" s="24">
        <v>4320</v>
      </c>
      <c r="C424" t="s">
        <v>779</v>
      </c>
    </row>
    <row r="425" spans="1:5" x14ac:dyDescent="0.2">
      <c r="A425" s="18"/>
      <c r="B425" s="24">
        <v>4330</v>
      </c>
      <c r="C425" s="18" t="str">
        <f t="shared" ref="C425:C427" si="7">IF(ISBLANK(E425),_xlfn.CONCAT("CALL ",D425),_xlfn.CONCAT("CALL ",D425,"(",E425,")"))</f>
        <v>CALL GETNUMSHIPS(NUMSHIPS)</v>
      </c>
      <c r="D425" s="18" t="str">
        <f>A504</f>
        <v>GETNUMSHIPS</v>
      </c>
      <c r="E425" t="s">
        <v>712</v>
      </c>
    </row>
    <row r="426" spans="1:5" x14ac:dyDescent="0.2">
      <c r="A426" s="18"/>
      <c r="B426" s="24">
        <v>4340</v>
      </c>
      <c r="C426" s="5" t="s">
        <v>577</v>
      </c>
    </row>
    <row r="427" spans="1:5" x14ac:dyDescent="0.2">
      <c r="A427" s="18"/>
      <c r="B427" s="24">
        <v>4350</v>
      </c>
      <c r="C427" s="18" t="str">
        <f t="shared" si="7"/>
        <v>CALL GETSHIPLEN(SHIPLEN,(I))</v>
      </c>
      <c r="D427" s="18" t="str">
        <f>A508</f>
        <v>GETSHIPLEN</v>
      </c>
      <c r="E427" t="s">
        <v>799</v>
      </c>
    </row>
    <row r="428" spans="1:5" x14ac:dyDescent="0.2">
      <c r="A428" s="18"/>
      <c r="B428" s="24">
        <v>4360</v>
      </c>
      <c r="C428" t="s">
        <v>731</v>
      </c>
    </row>
    <row r="429" spans="1:5" x14ac:dyDescent="0.2">
      <c r="A429" s="18"/>
      <c r="B429" s="24">
        <v>4370</v>
      </c>
      <c r="C429" s="5" t="str">
        <f>_xlfn.CONCAT("IF SHIPS(PLAYER,I,J)=LOC THEN HIT=1 :: SHIP=I :: GOTO ",INDEX(B:B,MATCH(D429,A:A,0),0)," :: REM SUBEND")</f>
        <v>IF SHIPS(PLAYER,I,J)=LOC THEN HIT=1 :: SHIP=I :: GOTO 4400 :: REM SUBEND</v>
      </c>
      <c r="D429" s="20" t="str">
        <f>A432</f>
        <v>CHECKHIT.SUBEND</v>
      </c>
    </row>
    <row r="430" spans="1:5" x14ac:dyDescent="0.2">
      <c r="A430" s="18"/>
      <c r="B430" s="24">
        <v>4380</v>
      </c>
      <c r="C430" s="5" t="s">
        <v>14</v>
      </c>
    </row>
    <row r="431" spans="1:5" x14ac:dyDescent="0.2">
      <c r="A431" s="18"/>
      <c r="B431" s="24">
        <v>4390</v>
      </c>
      <c r="C431" s="5" t="s">
        <v>1</v>
      </c>
    </row>
    <row r="432" spans="1:5" x14ac:dyDescent="0.2">
      <c r="A432" s="20" t="str">
        <f>_xlfn.CONCAT(A422,".SUBEND")</f>
        <v>CHECKHIT.SUBEND</v>
      </c>
      <c r="B432" s="24">
        <v>4400</v>
      </c>
      <c r="C432" s="5" t="s">
        <v>555</v>
      </c>
    </row>
    <row r="433" spans="1:5" x14ac:dyDescent="0.2">
      <c r="A433" s="18" t="s">
        <v>565</v>
      </c>
      <c r="B433" s="24">
        <v>4410</v>
      </c>
      <c r="C433" t="str">
        <f>_xlfn.CONCAT("REM SUBROUTINE ***",A433,"***")</f>
        <v>REM SUBROUTINE ***CHECKHORIZONTAL***</v>
      </c>
    </row>
    <row r="434" spans="1:5" x14ac:dyDescent="0.2">
      <c r="A434" s="18"/>
      <c r="B434" s="24">
        <v>4420</v>
      </c>
      <c r="C434" t="str">
        <f>IF(ISBLANK(E434),_xlfn.CONCAT("SUB ",A433),_xlfn.CONCAT("SUB ",A433,"(",E434,")"))</f>
        <v>SUB CHECKHORIZONTAL(HORIZONTAL,CURRENTSHIP,SHIP())</v>
      </c>
      <c r="E434" t="s">
        <v>730</v>
      </c>
    </row>
    <row r="435" spans="1:5" x14ac:dyDescent="0.2">
      <c r="A435" s="18"/>
      <c r="B435" s="24">
        <v>4430</v>
      </c>
      <c r="C435" t="s">
        <v>566</v>
      </c>
    </row>
    <row r="436" spans="1:5" x14ac:dyDescent="0.2">
      <c r="A436" s="18"/>
      <c r="B436" s="24">
        <v>4440</v>
      </c>
      <c r="C436" s="18" t="str">
        <f>IF(ISBLANK(E436),_xlfn.CONCAT("CALL ",D436),_xlfn.CONCAT("CALL ",D436,"(",E436,")"))</f>
        <v>CALL GETSHIPLEN(SHIPLEN,(CURRENTSHIP))</v>
      </c>
      <c r="D436" s="18" t="str">
        <f>A508</f>
        <v>GETSHIPLEN</v>
      </c>
      <c r="E436" t="s">
        <v>817</v>
      </c>
    </row>
    <row r="437" spans="1:5" x14ac:dyDescent="0.2">
      <c r="A437" s="18"/>
      <c r="B437" s="24">
        <v>4450</v>
      </c>
      <c r="C437" t="s">
        <v>729</v>
      </c>
    </row>
    <row r="438" spans="1:5" x14ac:dyDescent="0.2">
      <c r="A438" s="18"/>
      <c r="B438" s="24">
        <v>4460</v>
      </c>
      <c r="C438" s="5" t="s">
        <v>689</v>
      </c>
    </row>
    <row r="439" spans="1:5" x14ac:dyDescent="0.2">
      <c r="A439" s="18"/>
      <c r="B439" s="24">
        <v>4470</v>
      </c>
      <c r="C439" t="str">
        <f>_xlfn.CONCAT("IF PREV&lt;&gt;CURR THEN ",INDEX(B:B,MATCH(D439,A:A,0),0)," :: REM SUBEND")</f>
        <v>IF PREV&lt;&gt;CURR THEN 4500 :: REM SUBEND</v>
      </c>
      <c r="D439" s="20" t="str">
        <f>A442</f>
        <v>CHECKHORIZONTAL.SUBEND</v>
      </c>
    </row>
    <row r="440" spans="1:5" x14ac:dyDescent="0.2">
      <c r="A440" s="18"/>
      <c r="B440" s="24">
        <v>4480</v>
      </c>
      <c r="C440" t="s">
        <v>1</v>
      </c>
    </row>
    <row r="441" spans="1:5" x14ac:dyDescent="0.2">
      <c r="A441" s="18"/>
      <c r="B441" s="24">
        <v>4490</v>
      </c>
      <c r="C441" s="5" t="s">
        <v>567</v>
      </c>
    </row>
    <row r="442" spans="1:5" x14ac:dyDescent="0.2">
      <c r="A442" s="20" t="str">
        <f>_xlfn.CONCAT(A433,".SUBEND")</f>
        <v>CHECKHORIZONTAL.SUBEND</v>
      </c>
      <c r="B442" s="24">
        <v>4500</v>
      </c>
      <c r="C442" s="5" t="s">
        <v>555</v>
      </c>
    </row>
    <row r="443" spans="1:5" x14ac:dyDescent="0.2">
      <c r="A443" s="18" t="s">
        <v>868</v>
      </c>
      <c r="B443" s="24">
        <v>4510</v>
      </c>
      <c r="C443" t="str">
        <f>_xlfn.CONCAT("REM SUBROUTINE ***",A443,"***")</f>
        <v>REM SUBROUTINE ***CHECKSEQUENTIAL***</v>
      </c>
    </row>
    <row r="444" spans="1:5" x14ac:dyDescent="0.2">
      <c r="A444" s="18"/>
      <c r="B444" s="24">
        <v>4520</v>
      </c>
      <c r="C444" t="str">
        <f>IF(ISBLANK(E444),_xlfn.CONCAT("SUB ",A443),_xlfn.CONCAT("SUB ",A443,"(",E444,")"))</f>
        <v>SUB CHECKSEQUENTIAL(SHIPERR,CURRENTSHIP,SEQUENCE())</v>
      </c>
      <c r="E444" t="s">
        <v>722</v>
      </c>
    </row>
    <row r="445" spans="1:5" x14ac:dyDescent="0.2">
      <c r="A445" s="18"/>
      <c r="B445" s="24">
        <v>4530</v>
      </c>
      <c r="C445" t="s">
        <v>561</v>
      </c>
    </row>
    <row r="446" spans="1:5" x14ac:dyDescent="0.2">
      <c r="A446" s="18"/>
      <c r="B446" s="24">
        <v>4540</v>
      </c>
      <c r="C446" s="18" t="str">
        <f>IF(ISBLANK(E446),_xlfn.CONCAT("CALL ",D446),_xlfn.CONCAT("CALL ",D446,"(",E446,")"))</f>
        <v>CALL GETSHIPLEN(SHIPLEN,(CURRENTSHIP))</v>
      </c>
      <c r="D446" s="18" t="str">
        <f>A508</f>
        <v>GETSHIPLEN</v>
      </c>
      <c r="E446" t="s">
        <v>817</v>
      </c>
    </row>
    <row r="447" spans="1:5" x14ac:dyDescent="0.2">
      <c r="A447" s="18"/>
      <c r="B447" s="24">
        <v>4550</v>
      </c>
      <c r="C447" t="s">
        <v>700</v>
      </c>
    </row>
    <row r="448" spans="1:5" x14ac:dyDescent="0.2">
      <c r="A448" s="18"/>
      <c r="B448" s="24">
        <v>4560</v>
      </c>
      <c r="C448" s="5" t="s">
        <v>729</v>
      </c>
    </row>
    <row r="449" spans="1:5" x14ac:dyDescent="0.2">
      <c r="A449" s="18"/>
      <c r="B449" s="24">
        <v>4570</v>
      </c>
      <c r="C449" s="5" t="s">
        <v>703</v>
      </c>
    </row>
    <row r="450" spans="1:5" x14ac:dyDescent="0.2">
      <c r="A450" s="18"/>
      <c r="B450" s="24">
        <v>4580</v>
      </c>
      <c r="C450" s="5" t="s">
        <v>1</v>
      </c>
    </row>
    <row r="451" spans="1:5" x14ac:dyDescent="0.2">
      <c r="A451" s="18"/>
      <c r="B451" s="24">
        <v>4590</v>
      </c>
      <c r="C451" s="5" t="s">
        <v>562</v>
      </c>
    </row>
    <row r="452" spans="1:5" x14ac:dyDescent="0.2">
      <c r="A452" s="18"/>
      <c r="B452" s="24">
        <v>4600</v>
      </c>
      <c r="C452" s="5" t="s">
        <v>729</v>
      </c>
    </row>
    <row r="453" spans="1:5" x14ac:dyDescent="0.2">
      <c r="A453" s="18"/>
      <c r="B453" s="24">
        <v>4610</v>
      </c>
      <c r="C453" s="5" t="s">
        <v>564</v>
      </c>
    </row>
    <row r="454" spans="1:5" x14ac:dyDescent="0.2">
      <c r="A454" s="18"/>
      <c r="B454" s="24">
        <v>4620</v>
      </c>
      <c r="C454" s="5" t="s">
        <v>1</v>
      </c>
    </row>
    <row r="455" spans="1:5" x14ac:dyDescent="0.2">
      <c r="A455" s="18"/>
      <c r="B455" s="24">
        <v>4630</v>
      </c>
      <c r="C455" s="5" t="s">
        <v>701</v>
      </c>
    </row>
    <row r="456" spans="1:5" x14ac:dyDescent="0.2">
      <c r="A456" s="18"/>
      <c r="B456" s="24">
        <v>4640</v>
      </c>
      <c r="C456" s="5" t="s">
        <v>729</v>
      </c>
    </row>
    <row r="457" spans="1:5" x14ac:dyDescent="0.2">
      <c r="A457" s="18"/>
      <c r="B457" s="24">
        <v>4650</v>
      </c>
      <c r="C457" s="5" t="s">
        <v>702</v>
      </c>
    </row>
    <row r="458" spans="1:5" x14ac:dyDescent="0.2">
      <c r="A458" s="18"/>
      <c r="B458" s="24">
        <v>4660</v>
      </c>
      <c r="C458" s="5" t="s">
        <v>1</v>
      </c>
    </row>
    <row r="459" spans="1:5" x14ac:dyDescent="0.2">
      <c r="A459" s="18"/>
      <c r="B459" s="24">
        <v>4670</v>
      </c>
      <c r="C459" s="5" t="s">
        <v>563</v>
      </c>
    </row>
    <row r="460" spans="1:5" x14ac:dyDescent="0.2">
      <c r="A460" s="18"/>
      <c r="B460" s="24">
        <v>4680</v>
      </c>
      <c r="C460" s="5" t="s">
        <v>555</v>
      </c>
    </row>
    <row r="461" spans="1:5" x14ac:dyDescent="0.2">
      <c r="A461" s="18" t="s">
        <v>568</v>
      </c>
      <c r="B461" s="24">
        <v>4690</v>
      </c>
      <c r="C461" t="str">
        <f>_xlfn.CONCAT("REM SUBROUTINE ***",A461,"***")</f>
        <v>REM SUBROUTINE ***CHECKOVERLAP***</v>
      </c>
    </row>
    <row r="462" spans="1:5" x14ac:dyDescent="0.2">
      <c r="A462" s="18"/>
      <c r="B462" s="24">
        <v>4700</v>
      </c>
      <c r="C462" t="str">
        <f>IF(ISBLANK(E462),_xlfn.CONCAT("SUB ",A461),_xlfn.CONCAT("SUB ",A461,"(",E462,")"))</f>
        <v>SUB CHECKOVERLAP(SHIPERR,PLAYER,CURRENTSHIP,SHIP(),SHIPS(,,))</v>
      </c>
      <c r="E462" t="s">
        <v>733</v>
      </c>
    </row>
    <row r="463" spans="1:5" x14ac:dyDescent="0.2">
      <c r="A463" s="18"/>
      <c r="B463" s="24">
        <v>4710</v>
      </c>
      <c r="C463" s="5" t="s">
        <v>561</v>
      </c>
    </row>
    <row r="464" spans="1:5" x14ac:dyDescent="0.2">
      <c r="A464" s="18"/>
      <c r="B464" s="24">
        <v>4720</v>
      </c>
      <c r="C464" s="18" t="str">
        <f>IF(ISBLANK(E464),_xlfn.CONCAT("CALL ",D464),_xlfn.CONCAT("CALL ",D464,"(",E464,")"))</f>
        <v>CALL GETSHIPLEN(CURRENTSHIPLEN,(CURRENTSHIP))</v>
      </c>
      <c r="D464" s="18" t="str">
        <f>A508</f>
        <v>GETSHIPLEN</v>
      </c>
      <c r="E464" t="s">
        <v>835</v>
      </c>
    </row>
    <row r="465" spans="1:5" x14ac:dyDescent="0.2">
      <c r="A465" s="18"/>
      <c r="B465" s="24">
        <v>4730</v>
      </c>
      <c r="C465" t="s">
        <v>569</v>
      </c>
    </row>
    <row r="466" spans="1:5" x14ac:dyDescent="0.2">
      <c r="A466" s="18"/>
      <c r="B466" s="24">
        <v>4740</v>
      </c>
      <c r="C466" s="18" t="str">
        <f>IF(ISBLANK(E466),_xlfn.CONCAT("CALL ",D466),_xlfn.CONCAT("CALL ",D466,"(",E466,")"))</f>
        <v>CALL GETSHIPLEN(SHIPLEN,(I))</v>
      </c>
      <c r="D466" s="18" t="str">
        <f>A508</f>
        <v>GETSHIPLEN</v>
      </c>
      <c r="E466" t="s">
        <v>799</v>
      </c>
    </row>
    <row r="467" spans="1:5" x14ac:dyDescent="0.2">
      <c r="A467" s="18"/>
      <c r="B467" s="24">
        <v>4750</v>
      </c>
      <c r="C467" t="s">
        <v>731</v>
      </c>
    </row>
    <row r="468" spans="1:5" x14ac:dyDescent="0.2">
      <c r="A468" s="18"/>
      <c r="B468" s="24">
        <v>4760</v>
      </c>
      <c r="C468" t="s">
        <v>683</v>
      </c>
    </row>
    <row r="469" spans="1:5" x14ac:dyDescent="0.2">
      <c r="A469" s="18"/>
      <c r="B469" s="24">
        <v>4770</v>
      </c>
      <c r="C469" t="s">
        <v>732</v>
      </c>
    </row>
    <row r="470" spans="1:5" x14ac:dyDescent="0.2">
      <c r="A470" s="18"/>
      <c r="B470" s="24">
        <v>4780</v>
      </c>
      <c r="C470" t="s">
        <v>688</v>
      </c>
    </row>
    <row r="471" spans="1:5" x14ac:dyDescent="0.2">
      <c r="A471" s="18"/>
      <c r="B471" s="24">
        <v>4790</v>
      </c>
      <c r="C471" s="5" t="str">
        <f>_xlfn.CONCAT("IF LOC=STOREDLOC THEN SHIPERR=1 :: GOTO ",INDEX(B:B,MATCH(D471,A:A,0),0)," :: REM SUBEND")</f>
        <v>IF LOC=STOREDLOC THEN SHIPERR=1 :: GOTO 4830 :: REM SUBEND</v>
      </c>
      <c r="D471" s="20" t="str">
        <f>A475</f>
        <v>CHECKOVERLAP.SUBEND</v>
      </c>
    </row>
    <row r="472" spans="1:5" x14ac:dyDescent="0.2">
      <c r="A472" s="18"/>
      <c r="B472" s="24">
        <v>4800</v>
      </c>
      <c r="C472" t="s">
        <v>84</v>
      </c>
    </row>
    <row r="473" spans="1:5" x14ac:dyDescent="0.2">
      <c r="A473" s="18"/>
      <c r="B473" s="24">
        <v>4810</v>
      </c>
      <c r="C473" t="s">
        <v>14</v>
      </c>
    </row>
    <row r="474" spans="1:5" x14ac:dyDescent="0.2">
      <c r="A474" s="18"/>
      <c r="B474" s="24">
        <v>4820</v>
      </c>
      <c r="C474" t="s">
        <v>1</v>
      </c>
    </row>
    <row r="475" spans="1:5" x14ac:dyDescent="0.2">
      <c r="A475" s="20" t="str">
        <f>_xlfn.CONCAT(A461,".SUBEND")</f>
        <v>CHECKOVERLAP.SUBEND</v>
      </c>
      <c r="B475" s="24">
        <v>4830</v>
      </c>
      <c r="C475" s="5" t="s">
        <v>555</v>
      </c>
    </row>
    <row r="476" spans="1:5" x14ac:dyDescent="0.2">
      <c r="A476" s="18" t="s">
        <v>745</v>
      </c>
      <c r="B476" s="24">
        <v>4840</v>
      </c>
      <c r="C476" t="str">
        <f>_xlfn.CONCAT("REM SUBROUTINE ***",A476,"***")</f>
        <v>REM SUBROUTINE ***GETHOLECHAR***</v>
      </c>
    </row>
    <row r="477" spans="1:5" x14ac:dyDescent="0.2">
      <c r="A477" s="18"/>
      <c r="B477" s="24">
        <v>4850</v>
      </c>
      <c r="C477" t="str">
        <f>IF(ISBLANK(E477),_xlfn.CONCAT("SUB ",A476),_xlfn.CONCAT("SUB ",A476,"(",E477,")"))</f>
        <v>SUB GETHOLECHAR(CHARVAL)</v>
      </c>
      <c r="E477" t="s">
        <v>755</v>
      </c>
    </row>
    <row r="478" spans="1:5" x14ac:dyDescent="0.2">
      <c r="A478" s="18"/>
      <c r="B478" s="24">
        <v>4860</v>
      </c>
      <c r="C478" s="5" t="s">
        <v>753</v>
      </c>
    </row>
    <row r="479" spans="1:5" x14ac:dyDescent="0.2">
      <c r="A479" s="18"/>
      <c r="B479" s="24">
        <v>4870</v>
      </c>
      <c r="C479" s="5" t="s">
        <v>555</v>
      </c>
    </row>
    <row r="480" spans="1:5" x14ac:dyDescent="0.2">
      <c r="A480" s="18" t="s">
        <v>757</v>
      </c>
      <c r="B480" s="24">
        <v>4880</v>
      </c>
      <c r="C480" t="str">
        <f>_xlfn.CONCAT("REM SUBROUTINE ***",A480,"***")</f>
        <v>REM SUBROUTINE ***GETFILLCHAR***</v>
      </c>
    </row>
    <row r="481" spans="1:5" x14ac:dyDescent="0.2">
      <c r="A481" s="18"/>
      <c r="B481" s="24">
        <v>4890</v>
      </c>
      <c r="C481" t="str">
        <f>IF(ISBLANK(E481),_xlfn.CONCAT("SUB ",A480),_xlfn.CONCAT("SUB ",A480,"(",E481,")"))</f>
        <v>SUB GETFILLCHAR(CHARVAL)</v>
      </c>
      <c r="E481" t="s">
        <v>755</v>
      </c>
    </row>
    <row r="482" spans="1:5" x14ac:dyDescent="0.2">
      <c r="A482" s="18"/>
      <c r="B482" s="24">
        <v>4900</v>
      </c>
      <c r="C482" s="5" t="s">
        <v>758</v>
      </c>
    </row>
    <row r="483" spans="1:5" x14ac:dyDescent="0.2">
      <c r="A483" s="18"/>
      <c r="B483" s="24">
        <v>4910</v>
      </c>
      <c r="C483" s="5" t="s">
        <v>555</v>
      </c>
    </row>
    <row r="484" spans="1:5" x14ac:dyDescent="0.2">
      <c r="A484" s="18" t="s">
        <v>761</v>
      </c>
      <c r="B484" s="24">
        <v>4920</v>
      </c>
      <c r="C484" t="str">
        <f>_xlfn.CONCAT("REM SUBROUTINE ***",A484,"***")</f>
        <v>REM SUBROUTINE ***GETHITCHAR***</v>
      </c>
    </row>
    <row r="485" spans="1:5" x14ac:dyDescent="0.2">
      <c r="A485" s="18"/>
      <c r="B485" s="24">
        <v>4930</v>
      </c>
      <c r="C485" t="str">
        <f>IF(ISBLANK(E485),_xlfn.CONCAT("SUB ",A484),_xlfn.CONCAT("SUB ",A484,"(",E485,")"))</f>
        <v>SUB GETHITCHAR(CHARVAL)</v>
      </c>
      <c r="E485" t="s">
        <v>755</v>
      </c>
    </row>
    <row r="486" spans="1:5" x14ac:dyDescent="0.2">
      <c r="A486" s="18"/>
      <c r="B486" s="24">
        <v>4940</v>
      </c>
      <c r="C486" s="5" t="s">
        <v>762</v>
      </c>
    </row>
    <row r="487" spans="1:5" x14ac:dyDescent="0.2">
      <c r="A487" s="18"/>
      <c r="B487" s="24">
        <v>4950</v>
      </c>
      <c r="C487" s="5" t="s">
        <v>555</v>
      </c>
    </row>
    <row r="488" spans="1:5" x14ac:dyDescent="0.2">
      <c r="A488" s="18" t="s">
        <v>719</v>
      </c>
      <c r="B488" s="24">
        <v>4960</v>
      </c>
      <c r="C488" t="str">
        <f>_xlfn.CONCAT("REM SUBROUTINE ***",A488,"***")</f>
        <v>REM SUBROUTINE ***GETSHIPCHAR***</v>
      </c>
    </row>
    <row r="489" spans="1:5" x14ac:dyDescent="0.2">
      <c r="A489" s="18"/>
      <c r="B489" s="24">
        <v>4970</v>
      </c>
      <c r="C489" t="str">
        <f>IF(ISBLANK(E489),_xlfn.CONCAT("SUB ",A488),_xlfn.CONCAT("SUB ",A488,"(",E489,")"))</f>
        <v>SUB GETSHIPCHAR(CHARVAL)</v>
      </c>
      <c r="E489" t="s">
        <v>755</v>
      </c>
    </row>
    <row r="490" spans="1:5" x14ac:dyDescent="0.2">
      <c r="A490" s="18"/>
      <c r="B490" s="24">
        <v>4980</v>
      </c>
      <c r="C490" s="5" t="s">
        <v>752</v>
      </c>
    </row>
    <row r="491" spans="1:5" x14ac:dyDescent="0.2">
      <c r="A491" s="18"/>
      <c r="B491" s="24">
        <v>4990</v>
      </c>
      <c r="C491" s="5" t="s">
        <v>555</v>
      </c>
    </row>
    <row r="492" spans="1:5" x14ac:dyDescent="0.2">
      <c r="A492" s="18" t="s">
        <v>751</v>
      </c>
      <c r="B492" s="24">
        <v>5000</v>
      </c>
      <c r="C492" t="str">
        <f>_xlfn.CONCAT("REM SUBROUTINE ***",A492,"***")</f>
        <v>REM SUBROUTINE ***GETTENCHAR***</v>
      </c>
    </row>
    <row r="493" spans="1:5" x14ac:dyDescent="0.2">
      <c r="A493" s="18"/>
      <c r="B493" s="24">
        <v>5010</v>
      </c>
      <c r="C493" t="str">
        <f>IF(ISBLANK(E493),_xlfn.CONCAT("SUB ",A492),_xlfn.CONCAT("SUB ",A492,"(",E493,")"))</f>
        <v>SUB GETTENCHAR(CHARVAL)</v>
      </c>
      <c r="E493" t="s">
        <v>755</v>
      </c>
    </row>
    <row r="494" spans="1:5" x14ac:dyDescent="0.2">
      <c r="A494" s="18"/>
      <c r="B494" s="24">
        <v>5020</v>
      </c>
      <c r="C494" s="5" t="s">
        <v>754</v>
      </c>
    </row>
    <row r="495" spans="1:5" x14ac:dyDescent="0.2">
      <c r="A495" s="18"/>
      <c r="B495" s="24">
        <v>5030</v>
      </c>
      <c r="C495" s="5" t="s">
        <v>555</v>
      </c>
    </row>
    <row r="496" spans="1:5" x14ac:dyDescent="0.2">
      <c r="A496" s="18" t="s">
        <v>763</v>
      </c>
      <c r="B496" s="24">
        <v>5040</v>
      </c>
      <c r="C496" t="str">
        <f>_xlfn.CONCAT("REM SUBROUTINE ***",A496,"***")</f>
        <v>REM SUBROUTINE ***GETMISSCHAR***</v>
      </c>
    </row>
    <row r="497" spans="1:5" x14ac:dyDescent="0.2">
      <c r="A497" s="18"/>
      <c r="B497" s="24">
        <v>5050</v>
      </c>
      <c r="C497" t="str">
        <f>IF(ISBLANK(E497),_xlfn.CONCAT("SUB ",A496),_xlfn.CONCAT("SUB ",A496,"(",E497,")"))</f>
        <v>SUB GETMISSCHAR(CHARVAL)</v>
      </c>
      <c r="E497" t="s">
        <v>755</v>
      </c>
    </row>
    <row r="498" spans="1:5" x14ac:dyDescent="0.2">
      <c r="A498" s="18"/>
      <c r="B498" s="24">
        <v>5060</v>
      </c>
      <c r="C498" s="5" t="s">
        <v>764</v>
      </c>
    </row>
    <row r="499" spans="1:5" x14ac:dyDescent="0.2">
      <c r="A499" s="18"/>
      <c r="B499" s="24">
        <v>5070</v>
      </c>
      <c r="C499" s="5" t="s">
        <v>555</v>
      </c>
    </row>
    <row r="500" spans="1:5" x14ac:dyDescent="0.2">
      <c r="A500" s="18" t="s">
        <v>770</v>
      </c>
      <c r="B500" s="24">
        <v>5080</v>
      </c>
      <c r="C500" t="str">
        <f>_xlfn.CONCAT("REM SUBROUTINE ***",A500,"***")</f>
        <v>REM SUBROUTINE ***GETSUNKCHAR***</v>
      </c>
    </row>
    <row r="501" spans="1:5" x14ac:dyDescent="0.2">
      <c r="A501" s="18"/>
      <c r="B501" s="24">
        <v>5090</v>
      </c>
      <c r="C501" t="str">
        <f>IF(ISBLANK(E501),_xlfn.CONCAT("SUB ",A500),_xlfn.CONCAT("SUB ",A500,"(",E501,")"))</f>
        <v>SUB GETSUNKCHAR(CHARVAL)</v>
      </c>
      <c r="E501" t="s">
        <v>755</v>
      </c>
    </row>
    <row r="502" spans="1:5" x14ac:dyDescent="0.2">
      <c r="A502" s="18"/>
      <c r="B502" s="24">
        <v>5100</v>
      </c>
      <c r="C502" s="5" t="s">
        <v>771</v>
      </c>
    </row>
    <row r="503" spans="1:5" x14ac:dyDescent="0.2">
      <c r="A503" s="18"/>
      <c r="B503" s="24">
        <v>5110</v>
      </c>
      <c r="C503" s="5" t="s">
        <v>555</v>
      </c>
    </row>
    <row r="504" spans="1:5" x14ac:dyDescent="0.2">
      <c r="A504" s="18" t="s">
        <v>711</v>
      </c>
      <c r="B504" s="24">
        <v>5120</v>
      </c>
      <c r="C504" t="str">
        <f>_xlfn.CONCAT("REM SUBROUTINE ***",A504,"***")</f>
        <v>REM SUBROUTINE ***GETNUMSHIPS***</v>
      </c>
    </row>
    <row r="505" spans="1:5" x14ac:dyDescent="0.2">
      <c r="A505" s="18"/>
      <c r="B505" s="24">
        <v>5130</v>
      </c>
      <c r="C505" t="str">
        <f>IF(ISBLANK(E505),_xlfn.CONCAT("SUB ",A504),_xlfn.CONCAT("SUB ",A504,"(",E505,")"))</f>
        <v>SUB GETNUMSHIPS(NUMSHIPS)</v>
      </c>
      <c r="E505" t="s">
        <v>712</v>
      </c>
    </row>
    <row r="506" spans="1:5" x14ac:dyDescent="0.2">
      <c r="A506" s="18"/>
      <c r="B506" s="24">
        <v>5140</v>
      </c>
      <c r="C506" t="s">
        <v>550</v>
      </c>
    </row>
    <row r="507" spans="1:5" x14ac:dyDescent="0.2">
      <c r="A507" s="18"/>
      <c r="B507" s="24">
        <v>5150</v>
      </c>
      <c r="C507" t="s">
        <v>555</v>
      </c>
    </row>
    <row r="508" spans="1:5" x14ac:dyDescent="0.2">
      <c r="A508" s="18" t="s">
        <v>724</v>
      </c>
      <c r="B508" s="24">
        <v>5160</v>
      </c>
      <c r="C508" t="str">
        <f>_xlfn.CONCAT("REM SUBROUTINE ***",A508,"***")</f>
        <v>REM SUBROUTINE ***GETSHIPLEN***</v>
      </c>
    </row>
    <row r="509" spans="1:5" x14ac:dyDescent="0.2">
      <c r="A509" s="18"/>
      <c r="B509" s="24">
        <v>5170</v>
      </c>
      <c r="C509" t="str">
        <f>IF(ISBLANK(E509),_xlfn.CONCAT("SUB ",A508),_xlfn.CONCAT("SUB ",A508,"(",E509,")"))</f>
        <v>SUB GETSHIPLEN(SHIPLEN,INDEX)</v>
      </c>
      <c r="E509" t="s">
        <v>725</v>
      </c>
    </row>
    <row r="510" spans="1:5" x14ac:dyDescent="0.2">
      <c r="A510" s="18"/>
      <c r="B510" s="24">
        <v>5180</v>
      </c>
      <c r="C510" t="s">
        <v>616</v>
      </c>
    </row>
    <row r="511" spans="1:5" x14ac:dyDescent="0.2">
      <c r="A511" s="18"/>
      <c r="B511" s="24">
        <v>5190</v>
      </c>
      <c r="C511" t="s">
        <v>728</v>
      </c>
    </row>
    <row r="512" spans="1:5" x14ac:dyDescent="0.2">
      <c r="A512" s="18"/>
      <c r="B512" s="24">
        <v>5200</v>
      </c>
      <c r="C512" s="5" t="s">
        <v>555</v>
      </c>
    </row>
    <row r="513" spans="1:5" x14ac:dyDescent="0.2">
      <c r="A513" s="18" t="s">
        <v>723</v>
      </c>
      <c r="B513" s="24">
        <v>5210</v>
      </c>
      <c r="C513" t="str">
        <f>_xlfn.CONCAT("REM SUBROUTINE ***",A513,"***")</f>
        <v>REM SUBROUTINE ***GETSHIPNAME***</v>
      </c>
    </row>
    <row r="514" spans="1:5" x14ac:dyDescent="0.2">
      <c r="A514" s="18"/>
      <c r="B514" s="24">
        <v>5220</v>
      </c>
      <c r="C514" t="str">
        <f>IF(ISBLANK(E514),_xlfn.CONCAT("SUB ",A513),_xlfn.CONCAT("SUB ",A513,"(",E514,")"))</f>
        <v>SUB GETSHIPNAME(SHIPNAME$,INDEX)</v>
      </c>
      <c r="E514" t="s">
        <v>726</v>
      </c>
    </row>
    <row r="515" spans="1:5" x14ac:dyDescent="0.2">
      <c r="A515" s="18"/>
      <c r="B515" s="24">
        <v>5230</v>
      </c>
      <c r="C515" t="s">
        <v>617</v>
      </c>
    </row>
    <row r="516" spans="1:5" x14ac:dyDescent="0.2">
      <c r="A516" s="18"/>
      <c r="B516" s="24">
        <v>5240</v>
      </c>
      <c r="C516" t="s">
        <v>727</v>
      </c>
    </row>
    <row r="517" spans="1:5" x14ac:dyDescent="0.2">
      <c r="A517" s="18"/>
      <c r="B517" s="24">
        <v>5250</v>
      </c>
      <c r="C517" s="5" t="s">
        <v>555</v>
      </c>
    </row>
    <row r="518" spans="1:5" x14ac:dyDescent="0.2">
      <c r="A518" s="18" t="s">
        <v>713</v>
      </c>
      <c r="B518" s="24">
        <v>5260</v>
      </c>
      <c r="C518" t="str">
        <f>_xlfn.CONCAT("REM SUBROUTINE ***",A518,"***")</f>
        <v>REM SUBROUTINE ***GETBOARDORIG***</v>
      </c>
    </row>
    <row r="519" spans="1:5" x14ac:dyDescent="0.2">
      <c r="A519" s="18"/>
      <c r="B519" s="24">
        <v>5270</v>
      </c>
      <c r="C519" t="str">
        <f>IF(ISBLANK(E519),_xlfn.CONCAT("SUB ",A518),_xlfn.CONCAT("SUB ",A518,"(",E519,")"))</f>
        <v>SUB GETBOARDORIG(ROW,COL)</v>
      </c>
      <c r="E519" t="s">
        <v>693</v>
      </c>
    </row>
    <row r="520" spans="1:5" x14ac:dyDescent="0.2">
      <c r="A520" s="18"/>
      <c r="B520" s="24">
        <v>5280</v>
      </c>
      <c r="C520" t="s">
        <v>714</v>
      </c>
    </row>
    <row r="521" spans="1:5" x14ac:dyDescent="0.2">
      <c r="A521" s="18"/>
      <c r="B521" s="24">
        <v>5290</v>
      </c>
      <c r="C521" s="5" t="s">
        <v>555</v>
      </c>
    </row>
    <row r="522" spans="1:5" x14ac:dyDescent="0.2">
      <c r="A522" s="18" t="s">
        <v>717</v>
      </c>
      <c r="B522" s="24">
        <v>5300</v>
      </c>
      <c r="C522" t="str">
        <f>_xlfn.CONCAT("REM SUBROUTINE ***",A522,"***")</f>
        <v>REM SUBROUTINE ***GETAUXORIG***</v>
      </c>
    </row>
    <row r="523" spans="1:5" x14ac:dyDescent="0.2">
      <c r="A523" s="18"/>
      <c r="B523" s="24">
        <v>5310</v>
      </c>
      <c r="C523" t="str">
        <f>IF(ISBLANK(E523),_xlfn.CONCAT("SUB ",A522),_xlfn.CONCAT("SUB ",A522,"(",E523,")"))</f>
        <v>SUB GETAUXORIG(ROW,COL)</v>
      </c>
      <c r="E523" t="s">
        <v>693</v>
      </c>
    </row>
    <row r="524" spans="1:5" x14ac:dyDescent="0.2">
      <c r="A524" s="18"/>
      <c r="B524" s="24">
        <v>5320</v>
      </c>
      <c r="C524" t="s">
        <v>715</v>
      </c>
    </row>
    <row r="525" spans="1:5" x14ac:dyDescent="0.2">
      <c r="A525" s="18"/>
      <c r="B525" s="24">
        <v>5330</v>
      </c>
      <c r="C525" s="5" t="s">
        <v>555</v>
      </c>
    </row>
    <row r="526" spans="1:5" x14ac:dyDescent="0.2">
      <c r="A526" s="18" t="s">
        <v>716</v>
      </c>
      <c r="B526" s="24">
        <v>5340</v>
      </c>
      <c r="C526" t="str">
        <f>_xlfn.CONCAT("REM SUBROUTINE ***",A526,"***")</f>
        <v>REM SUBROUTINE ***GETMENUORIG***</v>
      </c>
    </row>
    <row r="527" spans="1:5" x14ac:dyDescent="0.2">
      <c r="A527" s="18"/>
      <c r="B527" s="24">
        <v>5350</v>
      </c>
      <c r="C527" t="str">
        <f>IF(ISBLANK(E527),_xlfn.CONCAT("SUB ",A526),_xlfn.CONCAT("SUB ",A526,"(",E527,")"))</f>
        <v>SUB GETMENUORIG(ROW,COL)</v>
      </c>
      <c r="E527" t="s">
        <v>693</v>
      </c>
    </row>
    <row r="528" spans="1:5" x14ac:dyDescent="0.2">
      <c r="A528" s="18"/>
      <c r="B528" s="24">
        <v>5360</v>
      </c>
      <c r="C528" t="s">
        <v>718</v>
      </c>
    </row>
    <row r="529" spans="1:6" x14ac:dyDescent="0.2">
      <c r="A529" s="18"/>
      <c r="B529" s="24">
        <v>5370</v>
      </c>
      <c r="C529" s="5" t="s">
        <v>555</v>
      </c>
    </row>
    <row r="530" spans="1:6" x14ac:dyDescent="0.2">
      <c r="A530" s="18" t="s">
        <v>741</v>
      </c>
      <c r="B530" s="24">
        <v>5380</v>
      </c>
      <c r="C530" t="str">
        <f>_xlfn.CONCAT("REM SUBROUTINE ***",A530,"***")</f>
        <v>REM SUBROUTINE ***GETDEBUGFLAG***</v>
      </c>
    </row>
    <row r="531" spans="1:6" x14ac:dyDescent="0.2">
      <c r="A531" s="18"/>
      <c r="B531" s="24">
        <v>5390</v>
      </c>
      <c r="C531" t="str">
        <f>IF(ISBLANK(E531),_xlfn.CONCAT("SUB ",A530),_xlfn.CONCAT("SUB ",A530,"(",E531,")"))</f>
        <v>SUB GETDEBUGFLAG(DEBUG)</v>
      </c>
      <c r="E531" t="s">
        <v>740</v>
      </c>
    </row>
    <row r="532" spans="1:6" x14ac:dyDescent="0.2">
      <c r="A532" s="18"/>
      <c r="B532" s="24">
        <v>5400</v>
      </c>
      <c r="C532" s="5" t="s">
        <v>626</v>
      </c>
    </row>
    <row r="533" spans="1:6" x14ac:dyDescent="0.2">
      <c r="A533" s="18"/>
      <c r="B533" s="24">
        <v>5410</v>
      </c>
      <c r="C533" s="5" t="s">
        <v>555</v>
      </c>
      <c r="F533" t="str">
        <f>_xlfn.IFNA(MATCH(D533,A:A,0),"")</f>
        <v/>
      </c>
    </row>
    <row r="537" spans="1:6" x14ac:dyDescent="0.2">
      <c r="C537" s="5"/>
    </row>
    <row r="538" spans="1:6" x14ac:dyDescent="0.2">
      <c r="C538" s="5"/>
    </row>
    <row r="539" spans="1:6" x14ac:dyDescent="0.2">
      <c r="C539" s="5"/>
    </row>
    <row r="540" spans="1:6" x14ac:dyDescent="0.2">
      <c r="C540" s="5"/>
    </row>
    <row r="541" spans="1:6" x14ac:dyDescent="0.2">
      <c r="C541" s="5"/>
    </row>
    <row r="542" spans="1:6" x14ac:dyDescent="0.2">
      <c r="A542"/>
      <c r="C542" s="5"/>
    </row>
    <row r="543" spans="1:6" x14ac:dyDescent="0.2">
      <c r="A543"/>
      <c r="C543" s="5"/>
    </row>
    <row r="544" spans="1:6" x14ac:dyDescent="0.2">
      <c r="A544"/>
      <c r="C544" s="5"/>
    </row>
    <row r="545" spans="1:3" x14ac:dyDescent="0.2">
      <c r="A545"/>
      <c r="C545" s="5"/>
    </row>
    <row r="546" spans="1:3" x14ac:dyDescent="0.2">
      <c r="A546"/>
      <c r="C546" s="5"/>
    </row>
    <row r="547" spans="1:3" x14ac:dyDescent="0.2">
      <c r="A547"/>
      <c r="C547" s="5"/>
    </row>
    <row r="548" spans="1:3" x14ac:dyDescent="0.2">
      <c r="A548"/>
      <c r="C548" s="5"/>
    </row>
    <row r="549" spans="1:3" x14ac:dyDescent="0.2">
      <c r="A549"/>
      <c r="C549" s="5"/>
    </row>
    <row r="570" spans="1:3" x14ac:dyDescent="0.2">
      <c r="A570"/>
      <c r="C570" s="5"/>
    </row>
    <row r="571" spans="1:3" x14ac:dyDescent="0.2">
      <c r="A571"/>
      <c r="C571" s="5"/>
    </row>
    <row r="575" spans="1:3" x14ac:dyDescent="0.2">
      <c r="A575"/>
      <c r="C575" s="5"/>
    </row>
    <row r="578" spans="1:3" x14ac:dyDescent="0.2">
      <c r="A578"/>
      <c r="C578" s="5"/>
    </row>
    <row r="584" spans="1:3" x14ac:dyDescent="0.2">
      <c r="A584"/>
      <c r="C584" s="5"/>
    </row>
    <row r="588" spans="1:3" x14ac:dyDescent="0.2">
      <c r="A588"/>
      <c r="C588" s="5"/>
    </row>
    <row r="592" spans="1:3" x14ac:dyDescent="0.2">
      <c r="A592"/>
      <c r="C592" s="5"/>
    </row>
    <row r="596" spans="1:3" x14ac:dyDescent="0.2">
      <c r="A596"/>
      <c r="C596" s="5"/>
    </row>
    <row r="606" spans="1:3" x14ac:dyDescent="0.2">
      <c r="A606"/>
      <c r="C606" s="5"/>
    </row>
    <row r="613" spans="1:3" x14ac:dyDescent="0.2">
      <c r="A613"/>
      <c r="C613" s="5"/>
    </row>
    <row r="617" spans="1:3" x14ac:dyDescent="0.2">
      <c r="A617"/>
      <c r="C617" s="5"/>
    </row>
    <row r="622" spans="1:3" x14ac:dyDescent="0.2">
      <c r="C622" s="5"/>
    </row>
    <row r="628" spans="3:3" x14ac:dyDescent="0.2">
      <c r="C628" s="5"/>
    </row>
    <row r="634" spans="3:3" x14ac:dyDescent="0.2">
      <c r="C634" s="5"/>
    </row>
    <row r="637" spans="3:3" x14ac:dyDescent="0.2">
      <c r="C637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8" spans="3:3" x14ac:dyDescent="0.2">
      <c r="C678" s="5"/>
    </row>
    <row r="679" spans="3:3" x14ac:dyDescent="0.2">
      <c r="C679" s="5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8" spans="3:3" x14ac:dyDescent="0.2">
      <c r="C698" s="1"/>
    </row>
    <row r="700" spans="3:3" x14ac:dyDescent="0.2">
      <c r="C700" s="1"/>
    </row>
    <row r="701" spans="3:3" x14ac:dyDescent="0.2">
      <c r="C701" s="1"/>
    </row>
    <row r="703" spans="3:3" x14ac:dyDescent="0.2">
      <c r="C703" s="1"/>
    </row>
    <row r="705" spans="3:3" x14ac:dyDescent="0.2">
      <c r="C705" s="1"/>
    </row>
    <row r="709" spans="3:3" x14ac:dyDescent="0.2">
      <c r="C709" s="1"/>
    </row>
    <row r="713" spans="3:3" x14ac:dyDescent="0.2">
      <c r="C713" s="1"/>
    </row>
    <row r="715" spans="3:3" x14ac:dyDescent="0.2">
      <c r="C715" s="1"/>
    </row>
    <row r="716" spans="3:3" x14ac:dyDescent="0.2">
      <c r="C716" s="1"/>
    </row>
    <row r="721" spans="3:3" x14ac:dyDescent="0.2">
      <c r="C721" s="5"/>
    </row>
    <row r="734" spans="3:3" x14ac:dyDescent="0.2">
      <c r="C734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4" spans="3:3" x14ac:dyDescent="0.2">
      <c r="C74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zoomScale="120" zoomScaleNormal="120" workbookViewId="0">
      <selection activeCell="C387" sqref="C387"/>
    </sheetView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16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465</v>
      </c>
    </row>
    <row r="3" spans="1:6" x14ac:dyDescent="0.2">
      <c r="B3" s="2">
        <v>110</v>
      </c>
      <c r="C3" s="4" t="s">
        <v>17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465</v>
      </c>
    </row>
    <row r="4" spans="1:6" x14ac:dyDescent="0.2">
      <c r="B4" s="2">
        <v>120</v>
      </c>
      <c r="C4" s="4" t="s">
        <v>18</v>
      </c>
      <c r="D4" s="5" t="str">
        <f t="shared" si="0"/>
        <v/>
      </c>
      <c r="E4" t="str">
        <f t="shared" si="1"/>
        <v/>
      </c>
      <c r="F4" t="s">
        <v>465</v>
      </c>
    </row>
    <row r="5" spans="1:6" x14ac:dyDescent="0.2">
      <c r="B5" s="2">
        <v>130</v>
      </c>
      <c r="C5" s="4" t="s">
        <v>19</v>
      </c>
      <c r="D5" s="5" t="str">
        <f t="shared" si="0"/>
        <v/>
      </c>
      <c r="E5" t="str">
        <f t="shared" si="1"/>
        <v/>
      </c>
      <c r="F5" t="s">
        <v>465</v>
      </c>
    </row>
    <row r="6" spans="1:6" x14ac:dyDescent="0.2">
      <c r="B6" s="2">
        <v>140</v>
      </c>
      <c r="C6" s="4" t="s">
        <v>20</v>
      </c>
      <c r="D6" s="5" t="str">
        <f t="shared" si="0"/>
        <v/>
      </c>
      <c r="E6" t="str">
        <f t="shared" si="1"/>
        <v/>
      </c>
      <c r="F6" t="s">
        <v>465</v>
      </c>
    </row>
    <row r="7" spans="1:6" x14ac:dyDescent="0.2">
      <c r="B7" s="2">
        <v>150</v>
      </c>
      <c r="C7" s="4" t="s">
        <v>21</v>
      </c>
      <c r="D7" s="5" t="str">
        <f t="shared" si="0"/>
        <v/>
      </c>
      <c r="E7" t="str">
        <f t="shared" si="1"/>
        <v/>
      </c>
      <c r="F7" t="s">
        <v>465</v>
      </c>
    </row>
    <row r="8" spans="1:6" x14ac:dyDescent="0.2">
      <c r="B8" s="2">
        <v>160</v>
      </c>
      <c r="C8" s="13" t="s">
        <v>22</v>
      </c>
      <c r="D8" s="5" t="str">
        <f t="shared" si="0"/>
        <v/>
      </c>
      <c r="E8" t="str">
        <f t="shared" si="1"/>
        <v/>
      </c>
      <c r="F8" s="9" t="s">
        <v>452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453</v>
      </c>
    </row>
    <row r="10" spans="1:6" x14ac:dyDescent="0.2">
      <c r="A10" s="12" t="s">
        <v>9</v>
      </c>
      <c r="B10" s="2">
        <v>180</v>
      </c>
      <c r="C10" s="3" t="s">
        <v>23</v>
      </c>
      <c r="D10" s="5" t="str">
        <f t="shared" si="0"/>
        <v/>
      </c>
      <c r="E10" t="str">
        <f t="shared" si="1"/>
        <v/>
      </c>
      <c r="F10" t="s">
        <v>465</v>
      </c>
    </row>
    <row r="11" spans="1:6" x14ac:dyDescent="0.2">
      <c r="B11" s="2">
        <v>190</v>
      </c>
      <c r="C11" s="3" t="s">
        <v>19</v>
      </c>
      <c r="D11" s="5" t="str">
        <f t="shared" si="0"/>
        <v/>
      </c>
      <c r="E11" t="str">
        <f t="shared" si="1"/>
        <v/>
      </c>
      <c r="F11" t="s">
        <v>465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454</v>
      </c>
    </row>
    <row r="13" spans="1:6" x14ac:dyDescent="0.2">
      <c r="B13" s="2">
        <v>210</v>
      </c>
      <c r="C13" s="3" t="s">
        <v>24</v>
      </c>
      <c r="D13" s="5" t="str">
        <f t="shared" si="0"/>
        <v/>
      </c>
      <c r="E13" t="str">
        <f t="shared" si="1"/>
        <v/>
      </c>
      <c r="F13" t="s">
        <v>455</v>
      </c>
    </row>
    <row r="14" spans="1:6" x14ac:dyDescent="0.2">
      <c r="B14" s="2">
        <v>220</v>
      </c>
      <c r="C14" s="3" t="s">
        <v>25</v>
      </c>
      <c r="D14" s="5" t="str">
        <f t="shared" si="0"/>
        <v/>
      </c>
      <c r="E14" t="str">
        <f t="shared" si="1"/>
        <v/>
      </c>
      <c r="F14" t="s">
        <v>456</v>
      </c>
    </row>
    <row r="15" spans="1:6" x14ac:dyDescent="0.2">
      <c r="B15" s="2">
        <v>230</v>
      </c>
      <c r="C15" s="3" t="s">
        <v>26</v>
      </c>
      <c r="D15" s="5" t="str">
        <f t="shared" si="0"/>
        <v/>
      </c>
      <c r="E15" t="str">
        <f t="shared" si="1"/>
        <v/>
      </c>
      <c r="F15" t="s">
        <v>457</v>
      </c>
    </row>
    <row r="16" spans="1:6" x14ac:dyDescent="0.2">
      <c r="B16" s="2">
        <v>240</v>
      </c>
      <c r="C16" s="3" t="s">
        <v>27</v>
      </c>
      <c r="D16" s="5" t="str">
        <f t="shared" si="0"/>
        <v/>
      </c>
      <c r="E16" t="str">
        <f t="shared" si="1"/>
        <v/>
      </c>
      <c r="F16" s="7" t="s">
        <v>458</v>
      </c>
    </row>
    <row r="17" spans="1:6" x14ac:dyDescent="0.2">
      <c r="A17" s="12" t="s">
        <v>524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454</v>
      </c>
    </row>
    <row r="18" spans="1:6" x14ac:dyDescent="0.2">
      <c r="B18" s="2">
        <v>260</v>
      </c>
      <c r="C18" s="4" t="s">
        <v>28</v>
      </c>
      <c r="D18" s="5" t="str">
        <f t="shared" si="0"/>
        <v/>
      </c>
      <c r="E18" t="str">
        <f t="shared" si="1"/>
        <v/>
      </c>
      <c r="F18" s="7" t="s">
        <v>460</v>
      </c>
    </row>
    <row r="19" spans="1:6" x14ac:dyDescent="0.2">
      <c r="B19" s="2">
        <v>270</v>
      </c>
      <c r="C19" s="4" t="s">
        <v>29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30</v>
      </c>
      <c r="D20" s="5" t="str">
        <f t="shared" si="0"/>
        <v/>
      </c>
      <c r="E20" t="str">
        <f t="shared" si="1"/>
        <v/>
      </c>
      <c r="F20" s="7" t="s">
        <v>461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31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32</v>
      </c>
      <c r="D23" s="5" t="str">
        <f t="shared" si="0"/>
        <v/>
      </c>
      <c r="E23" t="str">
        <f t="shared" si="1"/>
        <v/>
      </c>
      <c r="F23" s="7" t="s">
        <v>462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33</v>
      </c>
      <c r="D25" s="5" t="str">
        <f t="shared" si="0"/>
        <v/>
      </c>
      <c r="E25" t="str">
        <f t="shared" si="1"/>
        <v/>
      </c>
      <c r="F25" t="s">
        <v>459</v>
      </c>
    </row>
    <row r="26" spans="1:6" x14ac:dyDescent="0.2">
      <c r="B26" s="2">
        <v>340</v>
      </c>
      <c r="C26" s="4" t="s">
        <v>34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35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36</v>
      </c>
      <c r="D28" s="5" t="str">
        <f t="shared" si="0"/>
        <v/>
      </c>
      <c r="E28" t="str">
        <f t="shared" si="1"/>
        <v/>
      </c>
      <c r="F28" t="s">
        <v>469</v>
      </c>
    </row>
    <row r="29" spans="1:6" x14ac:dyDescent="0.2">
      <c r="B29" s="2">
        <v>370</v>
      </c>
      <c r="C29" s="4" t="s">
        <v>37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38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39</v>
      </c>
      <c r="D32" s="5" t="str">
        <f t="shared" si="0"/>
        <v/>
      </c>
      <c r="E32" t="str">
        <f t="shared" si="1"/>
        <v/>
      </c>
      <c r="F32" s="9" t="s">
        <v>464</v>
      </c>
    </row>
    <row r="33" spans="1:6" x14ac:dyDescent="0.2">
      <c r="B33" s="2">
        <v>410</v>
      </c>
      <c r="C33" s="4" t="s">
        <v>40</v>
      </c>
      <c r="D33" s="5" t="str">
        <f t="shared" si="0"/>
        <v/>
      </c>
      <c r="E33" t="str">
        <f t="shared" si="1"/>
        <v/>
      </c>
      <c r="F33" t="s">
        <v>463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41</v>
      </c>
      <c r="D35" s="5" t="str">
        <f t="shared" si="0"/>
        <v/>
      </c>
      <c r="E35" t="str">
        <f t="shared" si="1"/>
        <v/>
      </c>
      <c r="F35" t="s">
        <v>484</v>
      </c>
    </row>
    <row r="36" spans="1:6" x14ac:dyDescent="0.2">
      <c r="B36" s="2">
        <v>440</v>
      </c>
      <c r="C36" s="4" t="s">
        <v>42</v>
      </c>
      <c r="D36" s="5" t="str">
        <f t="shared" si="0"/>
        <v/>
      </c>
      <c r="E36" t="str">
        <f t="shared" si="1"/>
        <v/>
      </c>
      <c r="F36" t="s">
        <v>467</v>
      </c>
    </row>
    <row r="37" spans="1:6" x14ac:dyDescent="0.2">
      <c r="B37" s="2">
        <v>450</v>
      </c>
      <c r="C37" s="11" t="s">
        <v>31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39</v>
      </c>
      <c r="D38" s="5"/>
      <c r="E38" t="str">
        <f t="shared" si="1"/>
        <v/>
      </c>
      <c r="F38" s="5" t="s">
        <v>466</v>
      </c>
    </row>
    <row r="39" spans="1:6" x14ac:dyDescent="0.2">
      <c r="B39" s="2">
        <v>470</v>
      </c>
      <c r="C39" s="11" t="s">
        <v>43</v>
      </c>
      <c r="D39" s="5"/>
      <c r="E39" t="str">
        <f t="shared" si="1"/>
        <v/>
      </c>
      <c r="F39" s="5" t="s">
        <v>468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31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44</v>
      </c>
      <c r="D42" s="5"/>
      <c r="E42" t="str">
        <f t="shared" si="1"/>
        <v/>
      </c>
      <c r="F42" s="10" t="s">
        <v>470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525</v>
      </c>
      <c r="B44" s="2">
        <v>520</v>
      </c>
      <c r="C44" s="6" t="s">
        <v>45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46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47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48</v>
      </c>
      <c r="D47" s="5"/>
      <c r="E47" t="str">
        <f t="shared" si="1"/>
        <v/>
      </c>
      <c r="F47" s="10" t="s">
        <v>551</v>
      </c>
    </row>
    <row r="48" spans="1:6" x14ac:dyDescent="0.2">
      <c r="B48" s="2">
        <v>560</v>
      </c>
      <c r="C48" s="6" t="s">
        <v>49</v>
      </c>
      <c r="D48" s="5"/>
      <c r="E48" t="str">
        <f t="shared" si="1"/>
        <v/>
      </c>
      <c r="F48" s="5" t="s">
        <v>472</v>
      </c>
    </row>
    <row r="49" spans="1:6" x14ac:dyDescent="0.2">
      <c r="A49" t="s">
        <v>526</v>
      </c>
      <c r="B49" s="2">
        <v>570</v>
      </c>
      <c r="C49" s="11" t="s">
        <v>50</v>
      </c>
      <c r="D49" s="5"/>
      <c r="E49" t="str">
        <f t="shared" si="1"/>
        <v/>
      </c>
      <c r="F49" s="5" t="s">
        <v>476</v>
      </c>
    </row>
    <row r="50" spans="1:6" x14ac:dyDescent="0.2">
      <c r="B50" s="2">
        <v>580</v>
      </c>
      <c r="C50" s="4" t="s">
        <v>51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477</v>
      </c>
    </row>
    <row r="51" spans="1:6" x14ac:dyDescent="0.2">
      <c r="B51" s="2">
        <v>590</v>
      </c>
      <c r="C51" s="4" t="s">
        <v>52</v>
      </c>
      <c r="D51" s="5" t="str">
        <f t="shared" si="2"/>
        <v/>
      </c>
      <c r="E51" t="str">
        <f t="shared" si="1"/>
        <v/>
      </c>
      <c r="F51" s="5" t="s">
        <v>471</v>
      </c>
    </row>
    <row r="52" spans="1:6" x14ac:dyDescent="0.2">
      <c r="A52" t="s">
        <v>478</v>
      </c>
      <c r="B52" s="2">
        <v>600</v>
      </c>
      <c r="C52" s="4" t="s">
        <v>53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54</v>
      </c>
      <c r="D53" s="5" t="str">
        <f t="shared" si="2"/>
        <v/>
      </c>
      <c r="E53" t="str">
        <f t="shared" si="1"/>
        <v/>
      </c>
      <c r="F53" s="5" t="s">
        <v>473</v>
      </c>
    </row>
    <row r="54" spans="1:6" x14ac:dyDescent="0.2">
      <c r="B54" s="2">
        <v>615</v>
      </c>
      <c r="C54" s="4" t="s">
        <v>55</v>
      </c>
      <c r="D54" s="5" t="str">
        <f t="shared" si="2"/>
        <v/>
      </c>
      <c r="E54" t="str">
        <f t="shared" si="1"/>
        <v/>
      </c>
      <c r="F54" s="5" t="s">
        <v>474</v>
      </c>
    </row>
    <row r="55" spans="1:6" x14ac:dyDescent="0.2">
      <c r="B55" s="2">
        <v>620</v>
      </c>
      <c r="C55" s="4" t="s">
        <v>56</v>
      </c>
      <c r="D55" s="5" t="str">
        <f t="shared" si="2"/>
        <v/>
      </c>
      <c r="E55" t="str">
        <f t="shared" si="1"/>
        <v/>
      </c>
      <c r="F55" s="5" t="s">
        <v>475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57</v>
      </c>
      <c r="D57" s="5" t="str">
        <f t="shared" si="2"/>
        <v/>
      </c>
      <c r="E57" t="str">
        <f t="shared" si="1"/>
        <v/>
      </c>
      <c r="F57" s="5" t="s">
        <v>492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508</v>
      </c>
    </row>
    <row r="59" spans="1:6" x14ac:dyDescent="0.2">
      <c r="B59" s="2">
        <v>650</v>
      </c>
      <c r="C59" s="4" t="s">
        <v>58</v>
      </c>
      <c r="D59" s="5" t="str">
        <f t="shared" si="2"/>
        <v/>
      </c>
      <c r="E59" t="str">
        <f t="shared" si="1"/>
        <v/>
      </c>
      <c r="F59" s="5" t="s">
        <v>465</v>
      </c>
    </row>
    <row r="60" spans="1:6" x14ac:dyDescent="0.2">
      <c r="B60" s="2">
        <v>660</v>
      </c>
      <c r="C60" s="4" t="s">
        <v>53</v>
      </c>
      <c r="D60" s="5" t="str">
        <f t="shared" si="2"/>
        <v/>
      </c>
      <c r="E60" t="str">
        <f t="shared" si="1"/>
        <v/>
      </c>
      <c r="F60" s="5" t="s">
        <v>480</v>
      </c>
    </row>
    <row r="61" spans="1:6" x14ac:dyDescent="0.2">
      <c r="A61" t="s">
        <v>493</v>
      </c>
      <c r="B61" s="2">
        <v>670</v>
      </c>
      <c r="C61" s="4" t="s">
        <v>59</v>
      </c>
      <c r="D61" s="5" t="str">
        <f t="shared" si="2"/>
        <v/>
      </c>
      <c r="E61" t="str">
        <f t="shared" si="1"/>
        <v/>
      </c>
      <c r="F61" t="s">
        <v>485</v>
      </c>
    </row>
    <row r="62" spans="1:6" x14ac:dyDescent="0.2">
      <c r="B62" s="2">
        <v>680</v>
      </c>
      <c r="C62" s="4" t="s">
        <v>60</v>
      </c>
      <c r="D62" s="5" t="str">
        <f t="shared" si="2"/>
        <v>670</v>
      </c>
      <c r="E62" t="str">
        <f t="shared" si="1"/>
        <v>SELECTROW</v>
      </c>
      <c r="F62" t="s">
        <v>481</v>
      </c>
    </row>
    <row r="63" spans="1:6" x14ac:dyDescent="0.2">
      <c r="A63" s="12" t="s">
        <v>479</v>
      </c>
      <c r="B63" s="2">
        <v>690</v>
      </c>
      <c r="C63" s="4" t="s">
        <v>61</v>
      </c>
      <c r="D63" s="5" t="str">
        <f t="shared" si="2"/>
        <v/>
      </c>
      <c r="E63" t="str">
        <f t="shared" si="1"/>
        <v/>
      </c>
      <c r="F63" t="s">
        <v>486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482</v>
      </c>
    </row>
    <row r="65" spans="1:6" x14ac:dyDescent="0.2">
      <c r="B65" s="2">
        <v>710</v>
      </c>
      <c r="C65" s="3" t="s">
        <v>62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63</v>
      </c>
      <c r="D66" s="5" t="str">
        <f t="shared" si="2"/>
        <v>1280</v>
      </c>
      <c r="E66" t="str">
        <f t="shared" si="1"/>
        <v>VERTICAL</v>
      </c>
      <c r="F66" t="s">
        <v>483</v>
      </c>
    </row>
    <row r="67" spans="1:6" x14ac:dyDescent="0.2">
      <c r="B67" s="2">
        <v>730</v>
      </c>
      <c r="C67" s="3" t="s">
        <v>64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531</v>
      </c>
      <c r="B68" s="2">
        <v>740</v>
      </c>
      <c r="C68" s="4" t="s">
        <v>65</v>
      </c>
      <c r="D68" s="5" t="str">
        <f t="shared" si="2"/>
        <v/>
      </c>
      <c r="E68" t="str">
        <f t="shared" si="3"/>
        <v/>
      </c>
      <c r="F68" t="s">
        <v>488</v>
      </c>
    </row>
    <row r="69" spans="1:6" x14ac:dyDescent="0.2">
      <c r="B69" s="2">
        <v>750</v>
      </c>
      <c r="C69" s="4" t="s">
        <v>53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66</v>
      </c>
      <c r="D70" s="5" t="str">
        <f t="shared" si="2"/>
        <v/>
      </c>
      <c r="E70" t="str">
        <f t="shared" si="3"/>
        <v/>
      </c>
      <c r="F70" t="s">
        <v>489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67</v>
      </c>
      <c r="D72" s="5" t="str">
        <f t="shared" si="2"/>
        <v>570</v>
      </c>
      <c r="E72" t="str">
        <f t="shared" si="3"/>
        <v>INPUTSHIP</v>
      </c>
      <c r="F72" t="s">
        <v>490</v>
      </c>
    </row>
    <row r="73" spans="1:6" x14ac:dyDescent="0.2">
      <c r="B73" s="2">
        <v>790</v>
      </c>
      <c r="C73" s="11" t="s">
        <v>68</v>
      </c>
      <c r="D73" s="5" t="str">
        <f t="shared" si="2"/>
        <v/>
      </c>
      <c r="E73" t="str">
        <f t="shared" si="3"/>
        <v/>
      </c>
      <c r="F73" t="s">
        <v>491</v>
      </c>
    </row>
    <row r="74" spans="1:6" x14ac:dyDescent="0.2">
      <c r="B74" s="2">
        <v>800</v>
      </c>
      <c r="C74" s="4" t="s">
        <v>69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70</v>
      </c>
      <c r="D75" s="5" t="str">
        <f t="shared" si="2"/>
        <v/>
      </c>
      <c r="E75" t="str">
        <f t="shared" si="3"/>
        <v/>
      </c>
      <c r="F75" t="s">
        <v>494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53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71</v>
      </c>
      <c r="D78" s="5" t="str">
        <f t="shared" si="2"/>
        <v/>
      </c>
      <c r="E78" t="str">
        <f t="shared" si="3"/>
        <v/>
      </c>
      <c r="F78" t="s">
        <v>495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72</v>
      </c>
      <c r="D80" s="5" t="str">
        <f t="shared" si="2"/>
        <v>570</v>
      </c>
      <c r="E80" t="str">
        <f t="shared" si="3"/>
        <v>INPUTSHIP</v>
      </c>
      <c r="F80" t="s">
        <v>496</v>
      </c>
    </row>
    <row r="81" spans="1:6" x14ac:dyDescent="0.2">
      <c r="B81" s="2">
        <v>870</v>
      </c>
      <c r="C81" s="4" t="s">
        <v>73</v>
      </c>
      <c r="D81" s="5" t="str">
        <f t="shared" si="2"/>
        <v>1490</v>
      </c>
      <c r="E81" t="str">
        <f t="shared" si="3"/>
        <v>RESTORECOLS</v>
      </c>
      <c r="F81" t="s">
        <v>532</v>
      </c>
    </row>
    <row r="82" spans="1:6" x14ac:dyDescent="0.2">
      <c r="A82" t="s">
        <v>536</v>
      </c>
      <c r="B82" s="2">
        <v>880</v>
      </c>
      <c r="C82" s="4" t="s">
        <v>74</v>
      </c>
      <c r="D82" s="5" t="str">
        <f t="shared" si="2"/>
        <v/>
      </c>
      <c r="E82" t="str">
        <f t="shared" si="3"/>
        <v/>
      </c>
      <c r="F82" t="s">
        <v>497</v>
      </c>
    </row>
    <row r="83" spans="1:6" x14ac:dyDescent="0.2">
      <c r="B83" s="2">
        <v>890</v>
      </c>
      <c r="C83" s="4" t="s">
        <v>75</v>
      </c>
      <c r="D83" s="5" t="str">
        <f t="shared" si="2"/>
        <v/>
      </c>
      <c r="E83" t="str">
        <f t="shared" si="3"/>
        <v/>
      </c>
      <c r="F83" t="s">
        <v>499</v>
      </c>
    </row>
    <row r="84" spans="1:6" x14ac:dyDescent="0.2">
      <c r="B84" s="2">
        <v>900</v>
      </c>
      <c r="C84" s="4" t="s">
        <v>76</v>
      </c>
      <c r="D84" s="5" t="str">
        <f t="shared" si="2"/>
        <v/>
      </c>
      <c r="E84" t="str">
        <f t="shared" si="3"/>
        <v/>
      </c>
      <c r="F84" t="s">
        <v>500</v>
      </c>
    </row>
    <row r="85" spans="1:6" x14ac:dyDescent="0.2">
      <c r="B85" s="2">
        <v>910</v>
      </c>
      <c r="C85" s="4" t="s">
        <v>77</v>
      </c>
      <c r="D85" s="5" t="str">
        <f t="shared" si="2"/>
        <v/>
      </c>
      <c r="E85" t="str">
        <f t="shared" si="3"/>
        <v/>
      </c>
      <c r="F85" t="s">
        <v>501</v>
      </c>
    </row>
    <row r="86" spans="1:6" x14ac:dyDescent="0.2">
      <c r="B86" s="2">
        <v>920</v>
      </c>
      <c r="C86" s="4" t="s">
        <v>78</v>
      </c>
      <c r="D86" s="5" t="str">
        <f t="shared" si="2"/>
        <v/>
      </c>
      <c r="E86" t="str">
        <f t="shared" si="3"/>
        <v/>
      </c>
      <c r="F86" t="s">
        <v>502</v>
      </c>
    </row>
    <row r="87" spans="1:6" x14ac:dyDescent="0.2">
      <c r="B87" s="2">
        <v>930</v>
      </c>
      <c r="C87" s="4" t="s">
        <v>79</v>
      </c>
      <c r="D87" s="5" t="str">
        <f t="shared" si="2"/>
        <v/>
      </c>
      <c r="E87" t="str">
        <f t="shared" si="3"/>
        <v/>
      </c>
      <c r="F87" t="s">
        <v>503</v>
      </c>
    </row>
    <row r="88" spans="1:6" x14ac:dyDescent="0.2">
      <c r="B88" s="2">
        <v>940</v>
      </c>
      <c r="C88" s="4" t="s">
        <v>80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81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82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83</v>
      </c>
      <c r="D91" s="5" t="str">
        <f t="shared" si="2"/>
        <v/>
      </c>
      <c r="E91" t="str">
        <f t="shared" si="3"/>
        <v/>
      </c>
      <c r="F91" t="s">
        <v>504</v>
      </c>
    </row>
    <row r="92" spans="1:6" x14ac:dyDescent="0.2">
      <c r="B92" s="2">
        <v>980</v>
      </c>
      <c r="C92" s="4" t="s">
        <v>84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85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517</v>
      </c>
      <c r="B94" s="2">
        <v>1000</v>
      </c>
      <c r="C94" s="13" t="s">
        <v>86</v>
      </c>
      <c r="D94" s="5" t="str">
        <f t="shared" si="2"/>
        <v>1030</v>
      </c>
      <c r="E94" t="str">
        <f t="shared" si="3"/>
        <v>SHIP2</v>
      </c>
      <c r="F94" s="9" t="s">
        <v>507</v>
      </c>
    </row>
    <row r="95" spans="1:6" x14ac:dyDescent="0.2">
      <c r="B95" s="2">
        <v>1010</v>
      </c>
      <c r="C95" s="4" t="s">
        <v>87</v>
      </c>
      <c r="D95" s="5" t="str">
        <f t="shared" si="2"/>
        <v/>
      </c>
      <c r="E95" t="str">
        <f t="shared" si="3"/>
        <v/>
      </c>
      <c r="F95" t="s">
        <v>505</v>
      </c>
    </row>
    <row r="96" spans="1:6" x14ac:dyDescent="0.2">
      <c r="B96" s="2">
        <v>1020</v>
      </c>
      <c r="C96" s="4" t="s">
        <v>88</v>
      </c>
      <c r="D96" s="5" t="str">
        <f t="shared" si="2"/>
        <v/>
      </c>
      <c r="E96" t="str">
        <f t="shared" si="3"/>
        <v/>
      </c>
      <c r="F96" t="s">
        <v>506</v>
      </c>
    </row>
    <row r="97" spans="1:6" x14ac:dyDescent="0.2">
      <c r="A97" t="s">
        <v>518</v>
      </c>
      <c r="B97" s="2">
        <v>1030</v>
      </c>
      <c r="C97" s="13" t="s">
        <v>89</v>
      </c>
      <c r="D97" s="5" t="str">
        <f t="shared" si="2"/>
        <v>1060</v>
      </c>
      <c r="E97" t="str">
        <f t="shared" si="3"/>
        <v>SHIP3</v>
      </c>
      <c r="F97" s="9" t="s">
        <v>507</v>
      </c>
    </row>
    <row r="98" spans="1:6" x14ac:dyDescent="0.2">
      <c r="B98" s="2">
        <v>1040</v>
      </c>
      <c r="C98" s="13" t="s">
        <v>87</v>
      </c>
      <c r="D98" s="5" t="str">
        <f t="shared" si="2"/>
        <v/>
      </c>
      <c r="E98" t="str">
        <f t="shared" si="3"/>
        <v/>
      </c>
      <c r="F98" t="s">
        <v>505</v>
      </c>
    </row>
    <row r="99" spans="1:6" x14ac:dyDescent="0.2">
      <c r="B99" s="2">
        <v>1050</v>
      </c>
      <c r="C99" s="13" t="s">
        <v>88</v>
      </c>
      <c r="D99" s="5" t="str">
        <f t="shared" si="2"/>
        <v/>
      </c>
      <c r="E99" t="str">
        <f t="shared" si="3"/>
        <v/>
      </c>
      <c r="F99" t="s">
        <v>506</v>
      </c>
    </row>
    <row r="100" spans="1:6" x14ac:dyDescent="0.2">
      <c r="A100" t="s">
        <v>519</v>
      </c>
      <c r="B100" s="2">
        <v>1060</v>
      </c>
      <c r="C100" s="13" t="s">
        <v>90</v>
      </c>
      <c r="D100" s="5" t="str">
        <f t="shared" si="2"/>
        <v>1090</v>
      </c>
      <c r="E100" t="str">
        <f t="shared" si="3"/>
        <v>SHIP4</v>
      </c>
      <c r="F100" s="9" t="s">
        <v>507</v>
      </c>
    </row>
    <row r="101" spans="1:6" x14ac:dyDescent="0.2">
      <c r="B101" s="2">
        <v>1070</v>
      </c>
      <c r="C101" s="13" t="s">
        <v>87</v>
      </c>
      <c r="D101" s="5" t="str">
        <f t="shared" si="2"/>
        <v/>
      </c>
      <c r="E101" t="str">
        <f t="shared" si="3"/>
        <v/>
      </c>
      <c r="F101" t="s">
        <v>505</v>
      </c>
    </row>
    <row r="102" spans="1:6" x14ac:dyDescent="0.2">
      <c r="B102" s="2">
        <v>1080</v>
      </c>
      <c r="C102" s="13" t="s">
        <v>88</v>
      </c>
      <c r="D102" s="5" t="str">
        <f t="shared" si="2"/>
        <v/>
      </c>
      <c r="E102" t="str">
        <f t="shared" si="3"/>
        <v/>
      </c>
      <c r="F102" t="s">
        <v>506</v>
      </c>
    </row>
    <row r="103" spans="1:6" x14ac:dyDescent="0.2">
      <c r="A103" t="s">
        <v>520</v>
      </c>
      <c r="B103" s="2">
        <v>1090</v>
      </c>
      <c r="C103" s="13" t="s">
        <v>91</v>
      </c>
      <c r="D103" s="5" t="str">
        <f t="shared" si="2"/>
        <v>1120</v>
      </c>
      <c r="E103" t="str">
        <f t="shared" si="3"/>
        <v>SHIP5</v>
      </c>
      <c r="F103" s="9" t="s">
        <v>507</v>
      </c>
    </row>
    <row r="104" spans="1:6" x14ac:dyDescent="0.2">
      <c r="B104" s="2">
        <v>1100</v>
      </c>
      <c r="C104" s="13" t="s">
        <v>87</v>
      </c>
      <c r="D104" s="5" t="str">
        <f t="shared" si="2"/>
        <v/>
      </c>
      <c r="E104" t="str">
        <f t="shared" si="3"/>
        <v/>
      </c>
      <c r="F104" t="s">
        <v>505</v>
      </c>
    </row>
    <row r="105" spans="1:6" x14ac:dyDescent="0.2">
      <c r="B105" s="2">
        <v>1110</v>
      </c>
      <c r="C105" s="13" t="s">
        <v>88</v>
      </c>
      <c r="D105" s="5" t="str">
        <f t="shared" si="2"/>
        <v/>
      </c>
      <c r="E105" t="str">
        <f t="shared" si="3"/>
        <v/>
      </c>
      <c r="F105" t="s">
        <v>506</v>
      </c>
    </row>
    <row r="106" spans="1:6" x14ac:dyDescent="0.2">
      <c r="A106" t="s">
        <v>521</v>
      </c>
      <c r="B106" s="2">
        <v>1120</v>
      </c>
      <c r="C106" s="13" t="s">
        <v>92</v>
      </c>
      <c r="D106" s="5" t="str">
        <f t="shared" si="2"/>
        <v>1150</v>
      </c>
      <c r="E106" t="str">
        <f t="shared" si="3"/>
        <v>PLACED</v>
      </c>
      <c r="F106" s="9" t="s">
        <v>507</v>
      </c>
    </row>
    <row r="107" spans="1:6" x14ac:dyDescent="0.2">
      <c r="B107" s="2">
        <v>1130</v>
      </c>
      <c r="C107" s="13" t="s">
        <v>87</v>
      </c>
      <c r="D107" s="5" t="str">
        <f t="shared" si="2"/>
        <v/>
      </c>
      <c r="E107" t="str">
        <f t="shared" si="3"/>
        <v/>
      </c>
      <c r="F107" t="s">
        <v>505</v>
      </c>
    </row>
    <row r="108" spans="1:6" x14ac:dyDescent="0.2">
      <c r="B108" s="2">
        <v>1140</v>
      </c>
      <c r="C108" s="13" t="s">
        <v>88</v>
      </c>
      <c r="D108" s="5" t="str">
        <f t="shared" si="2"/>
        <v/>
      </c>
      <c r="E108" t="str">
        <f t="shared" si="3"/>
        <v/>
      </c>
      <c r="F108" t="s">
        <v>506</v>
      </c>
    </row>
    <row r="109" spans="1:6" x14ac:dyDescent="0.2">
      <c r="A109" t="s">
        <v>498</v>
      </c>
      <c r="B109" s="2">
        <v>1150</v>
      </c>
      <c r="C109" s="4" t="s">
        <v>93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94</v>
      </c>
      <c r="D111" s="5" t="str">
        <f t="shared" si="2"/>
        <v/>
      </c>
      <c r="E111" t="str">
        <f t="shared" si="3"/>
        <v/>
      </c>
      <c r="F111" s="1" t="s">
        <v>509</v>
      </c>
    </row>
    <row r="112" spans="1:6" x14ac:dyDescent="0.2">
      <c r="B112" s="2">
        <v>1180</v>
      </c>
      <c r="C112" s="4" t="s">
        <v>95</v>
      </c>
      <c r="D112" s="5" t="str">
        <f t="shared" si="2"/>
        <v/>
      </c>
      <c r="E112" t="str">
        <f t="shared" si="3"/>
        <v/>
      </c>
      <c r="F112" s="1" t="s">
        <v>510</v>
      </c>
    </row>
    <row r="113" spans="1:6" x14ac:dyDescent="0.2">
      <c r="B113" s="2">
        <v>1190</v>
      </c>
      <c r="C113" s="4" t="s">
        <v>96</v>
      </c>
      <c r="D113" s="5" t="str">
        <f t="shared" si="2"/>
        <v/>
      </c>
      <c r="E113" t="str">
        <f t="shared" si="3"/>
        <v/>
      </c>
      <c r="F113" s="1" t="s">
        <v>511</v>
      </c>
    </row>
    <row r="114" spans="1:6" x14ac:dyDescent="0.2">
      <c r="B114" s="2">
        <v>1200</v>
      </c>
      <c r="C114" s="4" t="s">
        <v>97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512</v>
      </c>
    </row>
    <row r="115" spans="1:6" x14ac:dyDescent="0.2">
      <c r="B115" s="2">
        <v>1210</v>
      </c>
      <c r="C115" s="4" t="s">
        <v>98</v>
      </c>
      <c r="D115" s="5" t="str">
        <f t="shared" si="4"/>
        <v/>
      </c>
      <c r="E115" t="str">
        <f t="shared" si="3"/>
        <v/>
      </c>
      <c r="F115" s="1" t="s">
        <v>513</v>
      </c>
    </row>
    <row r="116" spans="1:6" x14ac:dyDescent="0.2">
      <c r="B116" s="2">
        <v>1220</v>
      </c>
      <c r="C116" s="4" t="s">
        <v>99</v>
      </c>
      <c r="D116" s="5" t="str">
        <f t="shared" si="4"/>
        <v/>
      </c>
      <c r="E116" t="str">
        <f t="shared" si="3"/>
        <v/>
      </c>
      <c r="F116" s="1" t="s">
        <v>514</v>
      </c>
    </row>
    <row r="117" spans="1:6" x14ac:dyDescent="0.2">
      <c r="B117" s="2">
        <v>1230</v>
      </c>
      <c r="C117" s="4" t="s">
        <v>100</v>
      </c>
      <c r="D117" s="5" t="str">
        <f t="shared" si="4"/>
        <v/>
      </c>
      <c r="E117" t="str">
        <f t="shared" si="3"/>
        <v/>
      </c>
      <c r="F117" s="1" t="s">
        <v>515</v>
      </c>
    </row>
    <row r="118" spans="1:6" x14ac:dyDescent="0.2">
      <c r="B118" s="2">
        <v>1240</v>
      </c>
      <c r="C118" s="4" t="s">
        <v>101</v>
      </c>
      <c r="D118" s="5" t="str">
        <f t="shared" si="4"/>
        <v/>
      </c>
      <c r="E118" t="str">
        <f t="shared" si="3"/>
        <v/>
      </c>
      <c r="F118" s="1" t="s">
        <v>516</v>
      </c>
    </row>
    <row r="119" spans="1:6" x14ac:dyDescent="0.2">
      <c r="B119" s="2">
        <v>1250</v>
      </c>
      <c r="C119" s="4" t="s">
        <v>102</v>
      </c>
      <c r="D119" s="5" t="str">
        <f t="shared" si="4"/>
        <v/>
      </c>
      <c r="E119" t="str">
        <f t="shared" si="3"/>
        <v/>
      </c>
      <c r="F119" s="1" t="s">
        <v>522</v>
      </c>
    </row>
    <row r="120" spans="1:6" x14ac:dyDescent="0.2">
      <c r="B120" s="2">
        <v>1260</v>
      </c>
      <c r="C120" s="4" t="s">
        <v>103</v>
      </c>
      <c r="D120" s="5" t="str">
        <f t="shared" si="4"/>
        <v/>
      </c>
      <c r="E120" t="str">
        <f t="shared" si="3"/>
        <v/>
      </c>
      <c r="F120" s="1" t="s">
        <v>523</v>
      </c>
    </row>
    <row r="121" spans="1:6" x14ac:dyDescent="0.2">
      <c r="B121" s="2">
        <v>1270</v>
      </c>
      <c r="C121" s="4" t="s">
        <v>104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487</v>
      </c>
      <c r="B122" s="2">
        <v>1280</v>
      </c>
      <c r="C122" s="3" t="s">
        <v>42</v>
      </c>
      <c r="D122" s="5" t="str">
        <f t="shared" si="4"/>
        <v/>
      </c>
      <c r="E122" t="str">
        <f t="shared" si="3"/>
        <v/>
      </c>
      <c r="F122" s="1" t="s">
        <v>527</v>
      </c>
    </row>
    <row r="123" spans="1:6" x14ac:dyDescent="0.2">
      <c r="B123" s="2">
        <v>1290</v>
      </c>
      <c r="C123" s="3" t="s">
        <v>62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105</v>
      </c>
      <c r="D124" s="5" t="str">
        <f t="shared" si="4"/>
        <v>570</v>
      </c>
      <c r="E124" t="str">
        <f t="shared" si="3"/>
        <v>INPUTSHIP</v>
      </c>
      <c r="F124" s="1" t="s">
        <v>528</v>
      </c>
    </row>
    <row r="125" spans="1:6" x14ac:dyDescent="0.2">
      <c r="B125" s="2">
        <v>1310</v>
      </c>
      <c r="C125" s="3" t="s">
        <v>64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106</v>
      </c>
      <c r="D126" s="5" t="str">
        <f t="shared" si="4"/>
        <v/>
      </c>
      <c r="E126" t="str">
        <f t="shared" si="3"/>
        <v/>
      </c>
      <c r="F126" t="s">
        <v>534</v>
      </c>
    </row>
    <row r="127" spans="1:6" x14ac:dyDescent="0.2">
      <c r="B127" s="2">
        <v>1330</v>
      </c>
      <c r="C127" s="3" t="s">
        <v>53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107</v>
      </c>
      <c r="D128" s="5" t="str">
        <f t="shared" si="4"/>
        <v/>
      </c>
      <c r="E128" t="str">
        <f t="shared" si="3"/>
        <v/>
      </c>
      <c r="F128" t="s">
        <v>529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53</v>
      </c>
      <c r="D130" s="5" t="str">
        <f t="shared" si="4"/>
        <v/>
      </c>
      <c r="E130" t="str">
        <f t="shared" si="3"/>
        <v/>
      </c>
      <c r="F130" s="1" t="s">
        <v>530</v>
      </c>
    </row>
    <row r="131" spans="1:6" x14ac:dyDescent="0.2">
      <c r="B131" s="2">
        <v>1370</v>
      </c>
      <c r="C131" s="3" t="s">
        <v>108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109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110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111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112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113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114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115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116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117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118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535</v>
      </c>
      <c r="B143" s="2">
        <v>1490</v>
      </c>
      <c r="C143" s="4" t="s">
        <v>119</v>
      </c>
      <c r="D143" s="5" t="str">
        <f t="shared" si="4"/>
        <v/>
      </c>
      <c r="E143" t="str">
        <f t="shared" si="5"/>
        <v/>
      </c>
      <c r="F143" t="s">
        <v>533</v>
      </c>
    </row>
    <row r="144" spans="1:6" x14ac:dyDescent="0.2">
      <c r="B144" s="2">
        <v>1500</v>
      </c>
      <c r="C144" s="4" t="s">
        <v>53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120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121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596</v>
      </c>
      <c r="B148" s="2">
        <v>1540</v>
      </c>
      <c r="C148" s="3" t="s">
        <v>122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123</v>
      </c>
      <c r="D149" s="5" t="str">
        <f t="shared" si="4"/>
        <v/>
      </c>
      <c r="E149" t="str">
        <f t="shared" si="5"/>
        <v/>
      </c>
      <c r="F149" t="s">
        <v>537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593</v>
      </c>
      <c r="B151" s="2">
        <v>1570</v>
      </c>
      <c r="C151" s="3" t="s">
        <v>122</v>
      </c>
      <c r="D151" s="5" t="str">
        <f t="shared" si="4"/>
        <v/>
      </c>
      <c r="E151" t="str">
        <f t="shared" si="5"/>
        <v/>
      </c>
      <c r="F151" t="s">
        <v>539</v>
      </c>
    </row>
    <row r="152" spans="1:6" x14ac:dyDescent="0.2">
      <c r="B152" s="2">
        <v>1580</v>
      </c>
      <c r="C152" s="3" t="s">
        <v>124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125</v>
      </c>
      <c r="D153" s="5" t="str">
        <f t="shared" si="4"/>
        <v>1610</v>
      </c>
      <c r="E153" t="str">
        <f t="shared" si="5"/>
        <v>NEXTDUPCHECK</v>
      </c>
      <c r="F153" s="1" t="s">
        <v>538</v>
      </c>
    </row>
    <row r="154" spans="1:6" x14ac:dyDescent="0.2">
      <c r="B154" s="2">
        <v>1600</v>
      </c>
      <c r="C154" s="3" t="s">
        <v>126</v>
      </c>
      <c r="D154" s="5" t="str">
        <f t="shared" si="4"/>
        <v>1650</v>
      </c>
      <c r="E154" t="str">
        <f t="shared" si="5"/>
        <v>CHECKROWDUP</v>
      </c>
      <c r="F154" t="s">
        <v>543</v>
      </c>
    </row>
    <row r="155" spans="1:6" x14ac:dyDescent="0.2">
      <c r="A155" t="s">
        <v>541</v>
      </c>
      <c r="B155" s="2">
        <v>1610</v>
      </c>
      <c r="C155" s="3" t="s">
        <v>37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127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128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544</v>
      </c>
      <c r="B159" s="2">
        <v>1650</v>
      </c>
      <c r="C159" s="3" t="s">
        <v>129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130</v>
      </c>
      <c r="D160" s="5" t="str">
        <f t="shared" si="4"/>
        <v>520</v>
      </c>
      <c r="E160" t="str">
        <f t="shared" si="5"/>
        <v>INPUTSHIPMENU</v>
      </c>
      <c r="F160" t="s">
        <v>540</v>
      </c>
    </row>
    <row r="161" spans="1:6" x14ac:dyDescent="0.2">
      <c r="A161" t="s">
        <v>599</v>
      </c>
      <c r="B161" s="2">
        <v>1670</v>
      </c>
      <c r="C161" s="3" t="s">
        <v>131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542</v>
      </c>
      <c r="B162" s="2">
        <v>1680</v>
      </c>
      <c r="C162" s="3" t="s">
        <v>132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133</v>
      </c>
      <c r="D163" s="5" t="str">
        <f t="shared" si="4"/>
        <v/>
      </c>
      <c r="E163" t="str">
        <f t="shared" si="5"/>
        <v/>
      </c>
      <c r="F163" t="s">
        <v>546</v>
      </c>
    </row>
    <row r="164" spans="1:6" x14ac:dyDescent="0.2">
      <c r="B164" s="2">
        <v>1700</v>
      </c>
      <c r="C164" s="3" t="s">
        <v>134</v>
      </c>
      <c r="D164" s="5" t="str">
        <f t="shared" si="4"/>
        <v/>
      </c>
      <c r="E164" t="str">
        <f t="shared" si="5"/>
        <v/>
      </c>
      <c r="F164" t="s">
        <v>545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135</v>
      </c>
      <c r="D166" s="5" t="str">
        <f t="shared" si="4"/>
        <v/>
      </c>
      <c r="E166" t="str">
        <f t="shared" si="5"/>
        <v/>
      </c>
      <c r="F166" t="s">
        <v>547</v>
      </c>
    </row>
    <row r="167" spans="1:6" x14ac:dyDescent="0.2">
      <c r="B167" s="2">
        <v>1730</v>
      </c>
      <c r="C167" s="3" t="s">
        <v>136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137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138</v>
      </c>
      <c r="D169" s="5" t="str">
        <f t="shared" si="4"/>
        <v/>
      </c>
      <c r="E169" t="str">
        <f t="shared" si="5"/>
        <v/>
      </c>
      <c r="F169" t="s">
        <v>578</v>
      </c>
    </row>
    <row r="170" spans="1:6" x14ac:dyDescent="0.2">
      <c r="B170" s="2">
        <v>1760</v>
      </c>
      <c r="C170" s="4" t="s">
        <v>139</v>
      </c>
      <c r="D170" s="5" t="str">
        <f t="shared" si="4"/>
        <v/>
      </c>
      <c r="E170" t="str">
        <f t="shared" si="5"/>
        <v/>
      </c>
      <c r="F170" t="s">
        <v>579</v>
      </c>
    </row>
    <row r="171" spans="1:6" x14ac:dyDescent="0.2">
      <c r="B171" s="2">
        <v>1770</v>
      </c>
      <c r="C171" s="4" t="s">
        <v>122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140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141</v>
      </c>
      <c r="D173" s="5" t="str">
        <f t="shared" si="4"/>
        <v/>
      </c>
      <c r="E173" t="str">
        <f t="shared" si="5"/>
        <v/>
      </c>
      <c r="F173" t="s">
        <v>580</v>
      </c>
    </row>
    <row r="174" spans="1:6" x14ac:dyDescent="0.2">
      <c r="B174" s="2">
        <v>1800</v>
      </c>
      <c r="C174" s="4" t="s">
        <v>37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142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597</v>
      </c>
      <c r="B177" s="2">
        <v>1830</v>
      </c>
      <c r="C177" s="3" t="s">
        <v>143</v>
      </c>
      <c r="D177" s="5" t="str">
        <f t="shared" si="4"/>
        <v/>
      </c>
      <c r="E177" t="str">
        <f t="shared" si="5"/>
        <v/>
      </c>
      <c r="F177" t="s">
        <v>583</v>
      </c>
    </row>
    <row r="178" spans="1:6" x14ac:dyDescent="0.2">
      <c r="A178" t="s">
        <v>592</v>
      </c>
      <c r="B178" s="2">
        <v>1840</v>
      </c>
      <c r="C178" s="3" t="s">
        <v>144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581</v>
      </c>
    </row>
    <row r="179" spans="1:6" x14ac:dyDescent="0.2">
      <c r="B179" s="2">
        <v>1850</v>
      </c>
      <c r="C179" s="3" t="s">
        <v>145</v>
      </c>
      <c r="D179" s="5" t="str">
        <f t="shared" si="6"/>
        <v/>
      </c>
      <c r="E179" t="str">
        <f t="shared" si="5"/>
        <v/>
      </c>
      <c r="F179" t="s">
        <v>582</v>
      </c>
    </row>
    <row r="180" spans="1:6" x14ac:dyDescent="0.2">
      <c r="B180" s="2">
        <v>1860</v>
      </c>
      <c r="C180" s="3" t="s">
        <v>146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147</v>
      </c>
      <c r="D181" s="5" t="str">
        <f t="shared" si="6"/>
        <v/>
      </c>
      <c r="E181" t="str">
        <f t="shared" si="5"/>
        <v/>
      </c>
      <c r="F181" t="s">
        <v>600</v>
      </c>
    </row>
    <row r="182" spans="1:6" x14ac:dyDescent="0.2">
      <c r="B182" s="2">
        <v>1880</v>
      </c>
      <c r="C182" s="3" t="s">
        <v>148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149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150</v>
      </c>
      <c r="D184" s="5" t="str">
        <f t="shared" si="6"/>
        <v/>
      </c>
      <c r="E184" t="str">
        <f t="shared" si="5"/>
        <v/>
      </c>
      <c r="F184" t="s">
        <v>587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151</v>
      </c>
      <c r="D186" s="5" t="str">
        <f t="shared" si="6"/>
        <v/>
      </c>
      <c r="E186" t="str">
        <f t="shared" si="5"/>
        <v/>
      </c>
      <c r="F186" t="s">
        <v>584</v>
      </c>
    </row>
    <row r="187" spans="1:6" x14ac:dyDescent="0.2">
      <c r="A187" t="s">
        <v>609</v>
      </c>
      <c r="B187" s="2">
        <v>1930</v>
      </c>
      <c r="C187" s="3" t="s">
        <v>152</v>
      </c>
      <c r="D187" s="5" t="str">
        <f t="shared" si="6"/>
        <v/>
      </c>
      <c r="E187" t="str">
        <f t="shared" si="5"/>
        <v/>
      </c>
      <c r="F187" t="s">
        <v>585</v>
      </c>
    </row>
    <row r="188" spans="1:6" x14ac:dyDescent="0.2">
      <c r="B188" s="2">
        <v>1940</v>
      </c>
      <c r="C188" s="3" t="s">
        <v>153</v>
      </c>
      <c r="D188" s="5" t="str">
        <f t="shared" si="6"/>
        <v/>
      </c>
      <c r="E188" t="str">
        <f t="shared" si="5"/>
        <v/>
      </c>
      <c r="F188" t="s">
        <v>585</v>
      </c>
    </row>
    <row r="189" spans="1:6" x14ac:dyDescent="0.2">
      <c r="B189" s="2">
        <v>1950</v>
      </c>
      <c r="C189" s="3" t="s">
        <v>154</v>
      </c>
      <c r="D189" s="5" t="str">
        <f t="shared" si="6"/>
        <v/>
      </c>
      <c r="E189" t="str">
        <f t="shared" si="5"/>
        <v/>
      </c>
      <c r="F189" t="s">
        <v>585</v>
      </c>
    </row>
    <row r="190" spans="1:6" x14ac:dyDescent="0.2">
      <c r="B190" s="2">
        <v>1960</v>
      </c>
      <c r="C190" s="3" t="s">
        <v>155</v>
      </c>
      <c r="D190" s="5" t="str">
        <f t="shared" si="6"/>
        <v/>
      </c>
      <c r="E190" t="str">
        <f t="shared" si="5"/>
        <v/>
      </c>
      <c r="F190" t="s">
        <v>585</v>
      </c>
    </row>
    <row r="191" spans="1:6" x14ac:dyDescent="0.2">
      <c r="B191" s="2">
        <v>1970</v>
      </c>
      <c r="C191" s="3" t="s">
        <v>156</v>
      </c>
      <c r="D191" s="5" t="str">
        <f t="shared" si="6"/>
        <v/>
      </c>
      <c r="E191" t="str">
        <f t="shared" si="5"/>
        <v/>
      </c>
      <c r="F191" t="s">
        <v>585</v>
      </c>
    </row>
    <row r="192" spans="1:6" x14ac:dyDescent="0.2">
      <c r="B192" s="2">
        <v>1980</v>
      </c>
      <c r="C192" s="3" t="s">
        <v>157</v>
      </c>
      <c r="D192" s="5" t="str">
        <f t="shared" si="6"/>
        <v/>
      </c>
      <c r="E192" t="str">
        <f t="shared" si="5"/>
        <v/>
      </c>
      <c r="F192" t="s">
        <v>585</v>
      </c>
    </row>
    <row r="193" spans="1:6" x14ac:dyDescent="0.2">
      <c r="B193" s="2">
        <v>1990</v>
      </c>
      <c r="C193" s="3" t="s">
        <v>158</v>
      </c>
      <c r="D193" s="5" t="str">
        <f t="shared" si="6"/>
        <v/>
      </c>
      <c r="E193" t="str">
        <f t="shared" si="5"/>
        <v/>
      </c>
      <c r="F193" t="s">
        <v>585</v>
      </c>
    </row>
    <row r="194" spans="1:6" x14ac:dyDescent="0.2">
      <c r="B194" s="2">
        <v>2000</v>
      </c>
      <c r="C194" s="3" t="s">
        <v>159</v>
      </c>
      <c r="D194" s="5" t="str">
        <f t="shared" si="6"/>
        <v/>
      </c>
      <c r="E194" t="str">
        <f t="shared" si="5"/>
        <v/>
      </c>
      <c r="F194" t="s">
        <v>585</v>
      </c>
    </row>
    <row r="195" spans="1:6" x14ac:dyDescent="0.2">
      <c r="B195" s="2">
        <v>2010</v>
      </c>
      <c r="C195" s="3" t="s">
        <v>160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585</v>
      </c>
    </row>
    <row r="196" spans="1:6" x14ac:dyDescent="0.2">
      <c r="B196" s="2">
        <v>2020</v>
      </c>
      <c r="C196" s="3" t="s">
        <v>161</v>
      </c>
      <c r="D196" s="5" t="str">
        <f t="shared" si="6"/>
        <v/>
      </c>
      <c r="E196" t="str">
        <f t="shared" si="7"/>
        <v/>
      </c>
      <c r="F196" t="s">
        <v>585</v>
      </c>
    </row>
    <row r="197" spans="1:6" x14ac:dyDescent="0.2">
      <c r="B197" s="2">
        <v>2030</v>
      </c>
      <c r="C197" s="3" t="s">
        <v>162</v>
      </c>
      <c r="D197" s="5" t="str">
        <f t="shared" si="6"/>
        <v>2140</v>
      </c>
      <c r="E197" t="str">
        <f t="shared" si="7"/>
        <v>STOREROW</v>
      </c>
      <c r="F197" t="s">
        <v>586</v>
      </c>
    </row>
    <row r="198" spans="1:6" x14ac:dyDescent="0.2">
      <c r="B198" s="2">
        <v>2040</v>
      </c>
      <c r="C198" s="3" t="s">
        <v>148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163</v>
      </c>
      <c r="D199" s="5" t="str">
        <f t="shared" si="6"/>
        <v/>
      </c>
      <c r="E199" t="str">
        <f t="shared" si="7"/>
        <v/>
      </c>
      <c r="F199" t="s">
        <v>588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164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165</v>
      </c>
      <c r="D202" s="5" t="str">
        <f t="shared" si="6"/>
        <v>2380</v>
      </c>
      <c r="E202" t="str">
        <f t="shared" si="7"/>
        <v>COMPUTERDEPLOYED2</v>
      </c>
      <c r="F202" t="s">
        <v>603</v>
      </c>
    </row>
    <row r="203" spans="1:6" x14ac:dyDescent="0.2">
      <c r="A203" t="s">
        <v>602</v>
      </c>
      <c r="B203" s="2">
        <v>2090</v>
      </c>
      <c r="C203" s="3" t="s">
        <v>166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612</v>
      </c>
      <c r="B204" s="2">
        <v>2100</v>
      </c>
      <c r="C204" s="3" t="s">
        <v>167</v>
      </c>
      <c r="D204" s="5" t="str">
        <f t="shared" si="6"/>
        <v/>
      </c>
      <c r="E204" t="str">
        <f t="shared" si="7"/>
        <v/>
      </c>
      <c r="F204" t="s">
        <v>606</v>
      </c>
    </row>
    <row r="205" spans="1:6" x14ac:dyDescent="0.2">
      <c r="B205" s="2">
        <v>2110</v>
      </c>
      <c r="C205" s="3" t="s">
        <v>168</v>
      </c>
      <c r="D205" s="5" t="str">
        <f t="shared" si="6"/>
        <v/>
      </c>
      <c r="E205" t="str">
        <f t="shared" si="7"/>
        <v/>
      </c>
      <c r="F205" t="s">
        <v>607</v>
      </c>
    </row>
    <row r="206" spans="1:6" x14ac:dyDescent="0.2">
      <c r="B206" s="2">
        <v>2120</v>
      </c>
      <c r="C206" s="3" t="s">
        <v>169</v>
      </c>
      <c r="D206" s="5" t="str">
        <f t="shared" si="6"/>
        <v/>
      </c>
      <c r="E206" t="str">
        <f t="shared" si="7"/>
        <v/>
      </c>
      <c r="F206" t="s">
        <v>601</v>
      </c>
    </row>
    <row r="207" spans="1:6" x14ac:dyDescent="0.2">
      <c r="B207" s="2">
        <v>2130</v>
      </c>
      <c r="C207" s="15" t="s">
        <v>170</v>
      </c>
      <c r="D207" s="5" t="str">
        <f t="shared" si="6"/>
        <v>1930</v>
      </c>
      <c r="E207" t="str">
        <f t="shared" si="7"/>
        <v>CONVERTNUM2LET</v>
      </c>
      <c r="F207" t="s">
        <v>608</v>
      </c>
    </row>
    <row r="208" spans="1:6" x14ac:dyDescent="0.2">
      <c r="A208" t="s">
        <v>613</v>
      </c>
      <c r="B208" s="2">
        <v>2140</v>
      </c>
      <c r="C208" s="15" t="s">
        <v>171</v>
      </c>
      <c r="D208" s="5" t="str">
        <f t="shared" si="6"/>
        <v/>
      </c>
      <c r="E208" t="str">
        <f t="shared" si="7"/>
        <v/>
      </c>
      <c r="F208" t="s">
        <v>610</v>
      </c>
    </row>
    <row r="209" spans="1:6" x14ac:dyDescent="0.2">
      <c r="B209" s="2">
        <v>2150</v>
      </c>
      <c r="C209" s="3" t="s">
        <v>172</v>
      </c>
      <c r="D209" s="5" t="str">
        <f t="shared" si="6"/>
        <v/>
      </c>
      <c r="E209" t="str">
        <f t="shared" si="7"/>
        <v/>
      </c>
      <c r="F209" t="s">
        <v>611</v>
      </c>
    </row>
    <row r="210" spans="1:6" x14ac:dyDescent="0.2">
      <c r="B210" s="2">
        <v>2160</v>
      </c>
      <c r="C210" s="15" t="s">
        <v>37</v>
      </c>
      <c r="D210" s="5" t="str">
        <f t="shared" si="6"/>
        <v/>
      </c>
      <c r="E210" t="str">
        <f t="shared" si="7"/>
        <v/>
      </c>
      <c r="F210" t="s">
        <v>610</v>
      </c>
    </row>
    <row r="211" spans="1:6" x14ac:dyDescent="0.2">
      <c r="B211" s="2">
        <v>2170</v>
      </c>
      <c r="C211" s="3" t="s">
        <v>173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174</v>
      </c>
      <c r="D212" s="5" t="str">
        <f t="shared" si="6"/>
        <v/>
      </c>
      <c r="E212" t="str">
        <f t="shared" si="7"/>
        <v/>
      </c>
      <c r="F212" t="s">
        <v>614</v>
      </c>
    </row>
    <row r="213" spans="1:6" x14ac:dyDescent="0.2">
      <c r="B213" s="2">
        <v>2190</v>
      </c>
      <c r="C213" s="3" t="s">
        <v>148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175</v>
      </c>
      <c r="D214" s="5" t="str">
        <f t="shared" si="6"/>
        <v/>
      </c>
      <c r="E214" t="str">
        <f t="shared" si="7"/>
        <v/>
      </c>
      <c r="F214" t="s">
        <v>615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589</v>
      </c>
      <c r="B216" s="2">
        <v>2220</v>
      </c>
      <c r="C216" s="3" t="s">
        <v>176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177</v>
      </c>
      <c r="D217" s="5" t="str">
        <f t="shared" si="6"/>
        <v>2330</v>
      </c>
      <c r="E217" t="str">
        <f t="shared" si="7"/>
        <v>DODUPCHECK</v>
      </c>
      <c r="F217" t="s">
        <v>590</v>
      </c>
    </row>
    <row r="218" spans="1:6" x14ac:dyDescent="0.2">
      <c r="B218" s="2">
        <v>2240</v>
      </c>
      <c r="C218" s="3" t="s">
        <v>178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179</v>
      </c>
      <c r="D219" s="5" t="str">
        <f t="shared" si="6"/>
        <v/>
      </c>
      <c r="E219" t="str">
        <f t="shared" si="7"/>
        <v/>
      </c>
      <c r="F219" t="s">
        <v>590</v>
      </c>
    </row>
    <row r="220" spans="1:6" x14ac:dyDescent="0.2">
      <c r="B220" s="2">
        <v>2260</v>
      </c>
      <c r="C220" s="3" t="s">
        <v>180</v>
      </c>
      <c r="D220" s="5" t="str">
        <f t="shared" si="6"/>
        <v/>
      </c>
      <c r="E220" t="str">
        <f t="shared" si="7"/>
        <v/>
      </c>
      <c r="F220" t="s">
        <v>590</v>
      </c>
    </row>
    <row r="221" spans="1:6" x14ac:dyDescent="0.2">
      <c r="B221" s="2">
        <v>2270</v>
      </c>
      <c r="C221" s="3" t="s">
        <v>181</v>
      </c>
      <c r="D221" s="5" t="str">
        <f t="shared" si="6"/>
        <v/>
      </c>
      <c r="E221" t="str">
        <f t="shared" si="7"/>
        <v/>
      </c>
      <c r="F221" t="s">
        <v>591</v>
      </c>
    </row>
    <row r="222" spans="1:6" x14ac:dyDescent="0.2">
      <c r="B222" s="2">
        <v>2280</v>
      </c>
      <c r="C222" s="3" t="s">
        <v>182</v>
      </c>
      <c r="D222" s="5" t="str">
        <f t="shared" si="6"/>
        <v/>
      </c>
      <c r="E222" t="str">
        <f t="shared" si="7"/>
        <v/>
      </c>
      <c r="F222" t="s">
        <v>591</v>
      </c>
    </row>
    <row r="223" spans="1:6" x14ac:dyDescent="0.2">
      <c r="B223" s="2">
        <v>2290</v>
      </c>
      <c r="C223" s="3" t="s">
        <v>183</v>
      </c>
      <c r="D223" s="5" t="str">
        <f t="shared" si="6"/>
        <v/>
      </c>
      <c r="E223" t="str">
        <f t="shared" si="7"/>
        <v/>
      </c>
      <c r="F223" t="s">
        <v>591</v>
      </c>
    </row>
    <row r="224" spans="1:6" x14ac:dyDescent="0.2">
      <c r="B224" s="2">
        <v>2300</v>
      </c>
      <c r="C224" s="3" t="s">
        <v>184</v>
      </c>
      <c r="D224" s="5" t="str">
        <f t="shared" si="6"/>
        <v/>
      </c>
      <c r="E224" t="str">
        <f t="shared" si="7"/>
        <v/>
      </c>
      <c r="F224" t="s">
        <v>591</v>
      </c>
    </row>
    <row r="225" spans="1:6" x14ac:dyDescent="0.2">
      <c r="B225" s="2">
        <v>2310</v>
      </c>
      <c r="C225" s="3" t="s">
        <v>185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186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594</v>
      </c>
      <c r="B227" s="2">
        <v>2330</v>
      </c>
      <c r="C227" s="3" t="s">
        <v>187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595</v>
      </c>
      <c r="B228" s="2">
        <v>2340</v>
      </c>
      <c r="C228" s="3" t="s">
        <v>188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189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598</v>
      </c>
      <c r="B230" s="2">
        <v>2360</v>
      </c>
      <c r="C230" s="3" t="s">
        <v>190</v>
      </c>
      <c r="D230" s="5" t="str">
        <f t="shared" si="6"/>
        <v>1830</v>
      </c>
      <c r="E230" t="str">
        <f t="shared" si="7"/>
        <v>PICKALLSHIPLOCS</v>
      </c>
      <c r="F230" t="s">
        <v>600</v>
      </c>
    </row>
    <row r="231" spans="1:6" x14ac:dyDescent="0.2">
      <c r="A231" t="s">
        <v>604</v>
      </c>
      <c r="B231" s="2">
        <v>2370</v>
      </c>
      <c r="C231" s="3" t="s">
        <v>58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605</v>
      </c>
      <c r="B232" s="2">
        <v>2380</v>
      </c>
      <c r="C232" s="3" t="s">
        <v>191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192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193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194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195</v>
      </c>
      <c r="D236" s="5" t="str">
        <f t="shared" si="6"/>
        <v/>
      </c>
      <c r="E236" t="str">
        <f t="shared" si="7"/>
        <v/>
      </c>
      <c r="F236" t="s">
        <v>634</v>
      </c>
    </row>
    <row r="237" spans="1:6" x14ac:dyDescent="0.2">
      <c r="A237" t="s">
        <v>909</v>
      </c>
      <c r="B237" s="2">
        <v>2430</v>
      </c>
      <c r="C237" s="4" t="s">
        <v>135</v>
      </c>
      <c r="D237" s="5" t="str">
        <f t="shared" si="6"/>
        <v/>
      </c>
      <c r="E237" t="str">
        <f t="shared" si="7"/>
        <v/>
      </c>
      <c r="F237" t="s">
        <v>637</v>
      </c>
    </row>
    <row r="238" spans="1:6" x14ac:dyDescent="0.2">
      <c r="B238" s="2">
        <v>2440</v>
      </c>
      <c r="C238" s="4" t="s">
        <v>196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197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198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645</v>
      </c>
      <c r="B241" s="2">
        <v>2470</v>
      </c>
      <c r="C241" s="4" t="s">
        <v>199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200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635</v>
      </c>
      <c r="B243" s="2">
        <v>2490</v>
      </c>
      <c r="C243" s="4" t="s">
        <v>201</v>
      </c>
      <c r="D243" s="5" t="str">
        <f t="shared" si="8"/>
        <v/>
      </c>
      <c r="E243" t="str">
        <f t="shared" si="7"/>
        <v/>
      </c>
      <c r="F243" t="s">
        <v>641</v>
      </c>
    </row>
    <row r="244" spans="1:6" x14ac:dyDescent="0.2">
      <c r="B244" s="2">
        <v>2500</v>
      </c>
      <c r="C244" s="4" t="s">
        <v>202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636</v>
      </c>
      <c r="B245" s="2">
        <v>2510</v>
      </c>
      <c r="C245" s="4" t="s">
        <v>203</v>
      </c>
      <c r="D245" s="5" t="str">
        <f t="shared" si="8"/>
        <v/>
      </c>
      <c r="E245" t="str">
        <f t="shared" si="7"/>
        <v/>
      </c>
      <c r="F245" t="s">
        <v>642</v>
      </c>
    </row>
    <row r="246" spans="1:6" x14ac:dyDescent="0.2">
      <c r="B246" s="2">
        <v>2520</v>
      </c>
      <c r="C246" s="4" t="s">
        <v>204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205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206</v>
      </c>
      <c r="D248" s="5" t="str">
        <f t="shared" si="8"/>
        <v/>
      </c>
      <c r="E248" s="5" t="str">
        <f t="shared" si="7"/>
        <v/>
      </c>
      <c r="F248" s="5" t="s">
        <v>640</v>
      </c>
    </row>
    <row r="249" spans="1:6" x14ac:dyDescent="0.2">
      <c r="B249" s="2">
        <v>2550</v>
      </c>
      <c r="C249" s="3" t="s">
        <v>207</v>
      </c>
      <c r="D249" s="5" t="str">
        <f t="shared" si="8"/>
        <v>2580</v>
      </c>
      <c r="E249" t="str">
        <f t="shared" si="7"/>
        <v>CHECKROWMATCH</v>
      </c>
      <c r="F249" t="s">
        <v>638</v>
      </c>
    </row>
    <row r="250" spans="1:6" x14ac:dyDescent="0.2">
      <c r="A250" t="s">
        <v>644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208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639</v>
      </c>
      <c r="B252" s="2">
        <v>2580</v>
      </c>
      <c r="C252" s="3" t="s">
        <v>209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122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210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211</v>
      </c>
      <c r="D255" s="5" t="str">
        <f t="shared" si="8"/>
        <v>2470</v>
      </c>
      <c r="E255" t="str">
        <f t="shared" si="7"/>
        <v>ENTERTARGET</v>
      </c>
      <c r="F255" t="s">
        <v>646</v>
      </c>
    </row>
    <row r="256" spans="1:6" x14ac:dyDescent="0.2">
      <c r="A256" t="s">
        <v>647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212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213</v>
      </c>
      <c r="D258" s="5" t="str">
        <f t="shared" si="8"/>
        <v/>
      </c>
      <c r="E258" t="str">
        <f t="shared" si="7"/>
        <v/>
      </c>
      <c r="F258" t="s">
        <v>649</v>
      </c>
    </row>
    <row r="259" spans="1:6" x14ac:dyDescent="0.2">
      <c r="B259" s="2">
        <v>2650</v>
      </c>
      <c r="C259" s="3" t="s">
        <v>214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215</v>
      </c>
      <c r="D260" s="5" t="str">
        <f t="shared" si="8"/>
        <v/>
      </c>
      <c r="E260" t="str">
        <f t="shared" si="9"/>
        <v/>
      </c>
      <c r="F260" t="s">
        <v>649</v>
      </c>
    </row>
    <row r="261" spans="1:6" x14ac:dyDescent="0.2">
      <c r="B261" s="2">
        <v>2670</v>
      </c>
      <c r="C261" s="3" t="s">
        <v>216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217</v>
      </c>
      <c r="D262" s="5" t="str">
        <f t="shared" si="8"/>
        <v/>
      </c>
      <c r="E262" t="str">
        <f t="shared" si="9"/>
        <v/>
      </c>
      <c r="F262" t="s">
        <v>649</v>
      </c>
    </row>
    <row r="263" spans="1:6" x14ac:dyDescent="0.2">
      <c r="B263" s="2">
        <v>2690</v>
      </c>
      <c r="C263" s="3" t="s">
        <v>218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219</v>
      </c>
      <c r="D264" s="5" t="str">
        <f t="shared" si="8"/>
        <v/>
      </c>
      <c r="E264" t="str">
        <f t="shared" si="9"/>
        <v/>
      </c>
      <c r="F264" t="s">
        <v>649</v>
      </c>
    </row>
    <row r="265" spans="1:6" x14ac:dyDescent="0.2">
      <c r="B265" s="2">
        <v>2710</v>
      </c>
      <c r="C265" s="3" t="s">
        <v>220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221</v>
      </c>
      <c r="D266" s="5" t="str">
        <f t="shared" si="8"/>
        <v/>
      </c>
      <c r="E266" t="str">
        <f t="shared" si="9"/>
        <v/>
      </c>
      <c r="F266" t="s">
        <v>649</v>
      </c>
    </row>
    <row r="267" spans="1:6" x14ac:dyDescent="0.2">
      <c r="A267" t="s">
        <v>650</v>
      </c>
      <c r="B267" s="2">
        <v>2730</v>
      </c>
      <c r="C267" s="3" t="s">
        <v>222</v>
      </c>
      <c r="D267" s="5" t="str">
        <f t="shared" si="8"/>
        <v/>
      </c>
      <c r="E267" t="str">
        <f t="shared" si="9"/>
        <v/>
      </c>
      <c r="F267" t="s">
        <v>648</v>
      </c>
    </row>
    <row r="268" spans="1:6" x14ac:dyDescent="0.2">
      <c r="B268" s="2">
        <v>2740</v>
      </c>
      <c r="C268" s="3" t="s">
        <v>223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224</v>
      </c>
      <c r="D269" s="5" t="str">
        <f t="shared" si="8"/>
        <v/>
      </c>
      <c r="E269" t="str">
        <f t="shared" si="9"/>
        <v/>
      </c>
      <c r="F269" t="s">
        <v>651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225</v>
      </c>
      <c r="D271" s="5" t="str">
        <f t="shared" si="8"/>
        <v/>
      </c>
      <c r="E271" t="str">
        <f t="shared" si="9"/>
        <v/>
      </c>
      <c r="F271" t="s">
        <v>652</v>
      </c>
    </row>
    <row r="272" spans="1:6" x14ac:dyDescent="0.2">
      <c r="B272" s="2">
        <v>2780</v>
      </c>
      <c r="C272" s="3" t="s">
        <v>226</v>
      </c>
      <c r="D272" s="5" t="str">
        <f t="shared" si="8"/>
        <v/>
      </c>
      <c r="E272" t="str">
        <f t="shared" si="9"/>
        <v/>
      </c>
      <c r="F272" t="s">
        <v>653</v>
      </c>
    </row>
    <row r="273" spans="1:6" x14ac:dyDescent="0.2">
      <c r="B273" s="2">
        <v>2790</v>
      </c>
      <c r="C273" s="3" t="s">
        <v>227</v>
      </c>
      <c r="D273" s="5" t="str">
        <f t="shared" si="8"/>
        <v/>
      </c>
      <c r="E273" t="str">
        <f t="shared" si="9"/>
        <v/>
      </c>
      <c r="F273" t="s">
        <v>654</v>
      </c>
    </row>
    <row r="274" spans="1:6" x14ac:dyDescent="0.2">
      <c r="B274" s="2">
        <v>2800</v>
      </c>
      <c r="C274" s="3" t="s">
        <v>228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643</v>
      </c>
      <c r="B275" s="2">
        <v>2810</v>
      </c>
      <c r="C275" s="3" t="s">
        <v>229</v>
      </c>
      <c r="D275" s="5" t="str">
        <f t="shared" si="8"/>
        <v/>
      </c>
      <c r="E275" t="str">
        <f t="shared" si="9"/>
        <v/>
      </c>
      <c r="F275" t="s">
        <v>655</v>
      </c>
    </row>
    <row r="276" spans="1:6" x14ac:dyDescent="0.2">
      <c r="B276" s="2">
        <v>2820</v>
      </c>
      <c r="C276" s="3" t="s">
        <v>58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230</v>
      </c>
      <c r="D277" s="5" t="str">
        <f t="shared" si="8"/>
        <v/>
      </c>
      <c r="E277" t="str">
        <f t="shared" si="9"/>
        <v/>
      </c>
      <c r="F277" t="s">
        <v>656</v>
      </c>
    </row>
    <row r="278" spans="1:6" x14ac:dyDescent="0.2">
      <c r="B278" s="2">
        <v>2840</v>
      </c>
      <c r="C278" s="3" t="s">
        <v>231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122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232</v>
      </c>
      <c r="D280" s="5" t="str">
        <f t="shared" si="8"/>
        <v/>
      </c>
      <c r="E280" t="str">
        <f t="shared" si="9"/>
        <v/>
      </c>
      <c r="F280" t="s">
        <v>657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233</v>
      </c>
      <c r="D282" s="5" t="str">
        <f t="shared" si="8"/>
        <v/>
      </c>
      <c r="E282" t="str">
        <f t="shared" si="9"/>
        <v/>
      </c>
      <c r="F282" t="s">
        <v>658</v>
      </c>
    </row>
    <row r="283" spans="1:6" x14ac:dyDescent="0.2">
      <c r="B283" s="2">
        <v>2890</v>
      </c>
      <c r="C283" s="3" t="s">
        <v>234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680</v>
      </c>
      <c r="B284" s="2">
        <v>2900</v>
      </c>
      <c r="C284" s="3" t="s">
        <v>235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236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237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238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239</v>
      </c>
      <c r="D288" s="5" t="str">
        <f t="shared" si="8"/>
        <v/>
      </c>
      <c r="E288" t="str">
        <f t="shared" si="9"/>
        <v/>
      </c>
      <c r="F288" t="s">
        <v>664</v>
      </c>
    </row>
    <row r="289" spans="1:6" x14ac:dyDescent="0.2">
      <c r="B289" s="2">
        <v>2950</v>
      </c>
      <c r="C289" s="3" t="s">
        <v>240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659</v>
      </c>
      <c r="B290" s="2">
        <v>2960</v>
      </c>
      <c r="C290" s="3" t="s">
        <v>241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242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243</v>
      </c>
      <c r="D292" s="5" t="str">
        <f t="shared" si="8"/>
        <v/>
      </c>
      <c r="E292" t="str">
        <f t="shared" si="9"/>
        <v/>
      </c>
      <c r="F292" t="s">
        <v>665</v>
      </c>
    </row>
    <row r="293" spans="1:6" x14ac:dyDescent="0.2">
      <c r="B293" s="2">
        <v>2990</v>
      </c>
      <c r="C293" s="3" t="s">
        <v>244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660</v>
      </c>
      <c r="B294" s="2">
        <v>3000</v>
      </c>
      <c r="C294" s="3" t="s">
        <v>245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246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247</v>
      </c>
      <c r="D296" s="5" t="str">
        <f t="shared" si="8"/>
        <v/>
      </c>
      <c r="E296" t="str">
        <f t="shared" si="9"/>
        <v/>
      </c>
      <c r="F296" t="s">
        <v>666</v>
      </c>
    </row>
    <row r="297" spans="1:6" x14ac:dyDescent="0.2">
      <c r="B297" s="2">
        <v>3030</v>
      </c>
      <c r="C297" s="3" t="s">
        <v>248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661</v>
      </c>
      <c r="B298" s="2">
        <v>3040</v>
      </c>
      <c r="C298" s="3" t="s">
        <v>249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250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251</v>
      </c>
      <c r="D300" s="5" t="str">
        <f t="shared" si="8"/>
        <v/>
      </c>
      <c r="E300" t="str">
        <f t="shared" si="9"/>
        <v/>
      </c>
      <c r="F300" t="s">
        <v>667</v>
      </c>
    </row>
    <row r="301" spans="1:6" x14ac:dyDescent="0.2">
      <c r="B301" s="2">
        <v>3070</v>
      </c>
      <c r="C301" s="3" t="s">
        <v>252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662</v>
      </c>
      <c r="B302" s="2">
        <v>3080</v>
      </c>
      <c r="C302" s="3" t="s">
        <v>253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254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255</v>
      </c>
      <c r="D304" s="5" t="str">
        <f t="shared" si="8"/>
        <v/>
      </c>
      <c r="E304" t="str">
        <f t="shared" si="9"/>
        <v/>
      </c>
      <c r="F304" t="s">
        <v>668</v>
      </c>
    </row>
    <row r="305" spans="1:6" x14ac:dyDescent="0.2">
      <c r="B305" s="2">
        <v>3110</v>
      </c>
      <c r="C305" s="3" t="s">
        <v>256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663</v>
      </c>
      <c r="B306" s="2">
        <v>3120</v>
      </c>
      <c r="C306" s="3" t="s">
        <v>234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679</v>
      </c>
      <c r="B307" s="2">
        <v>3130</v>
      </c>
      <c r="C307" s="3" t="s">
        <v>257</v>
      </c>
      <c r="D307" s="5" t="str">
        <f t="shared" si="10"/>
        <v/>
      </c>
      <c r="E307" t="str">
        <f t="shared" si="9"/>
        <v/>
      </c>
      <c r="F307" t="s">
        <v>671</v>
      </c>
    </row>
    <row r="308" spans="1:6" x14ac:dyDescent="0.2">
      <c r="B308" s="2">
        <v>3140</v>
      </c>
      <c r="C308" s="3" t="s">
        <v>258</v>
      </c>
      <c r="D308" s="5" t="str">
        <f t="shared" si="10"/>
        <v/>
      </c>
      <c r="E308" t="str">
        <f t="shared" si="9"/>
        <v/>
      </c>
      <c r="F308" t="s">
        <v>672</v>
      </c>
    </row>
    <row r="309" spans="1:6" x14ac:dyDescent="0.2">
      <c r="B309" s="2">
        <v>3150</v>
      </c>
      <c r="C309" s="3" t="s">
        <v>259</v>
      </c>
      <c r="D309" s="5" t="str">
        <f t="shared" si="10"/>
        <v/>
      </c>
      <c r="E309" t="str">
        <f t="shared" si="9"/>
        <v/>
      </c>
      <c r="F309" t="s">
        <v>673</v>
      </c>
    </row>
    <row r="310" spans="1:6" x14ac:dyDescent="0.2">
      <c r="B310" s="2">
        <v>3160</v>
      </c>
      <c r="C310" s="3" t="s">
        <v>260</v>
      </c>
      <c r="D310" s="5" t="str">
        <f t="shared" si="10"/>
        <v/>
      </c>
      <c r="E310" t="str">
        <f t="shared" si="9"/>
        <v/>
      </c>
      <c r="F310" t="s">
        <v>674</v>
      </c>
    </row>
    <row r="311" spans="1:6" x14ac:dyDescent="0.2">
      <c r="B311" s="2">
        <v>3170</v>
      </c>
      <c r="C311" s="3" t="s">
        <v>261</v>
      </c>
      <c r="D311" s="5" t="str">
        <f t="shared" si="10"/>
        <v/>
      </c>
      <c r="E311" t="str">
        <f t="shared" si="9"/>
        <v/>
      </c>
      <c r="F311" t="s">
        <v>675</v>
      </c>
    </row>
    <row r="312" spans="1:6" x14ac:dyDescent="0.2">
      <c r="B312" s="2">
        <v>3180</v>
      </c>
      <c r="C312" s="3" t="s">
        <v>262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223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263</v>
      </c>
      <c r="D314" s="5" t="str">
        <f t="shared" si="10"/>
        <v/>
      </c>
      <c r="E314" t="str">
        <f t="shared" si="9"/>
        <v/>
      </c>
      <c r="F314" t="s">
        <v>585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670</v>
      </c>
    </row>
    <row r="316" spans="1:6" x14ac:dyDescent="0.2">
      <c r="B316" s="2">
        <v>3220</v>
      </c>
      <c r="C316" s="3" t="s">
        <v>264</v>
      </c>
      <c r="D316" s="5" t="str">
        <f t="shared" si="10"/>
        <v/>
      </c>
      <c r="E316" t="str">
        <f t="shared" si="9"/>
        <v/>
      </c>
      <c r="F316" t="s">
        <v>669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265</v>
      </c>
      <c r="D318" s="5" t="str">
        <f t="shared" si="10"/>
        <v/>
      </c>
      <c r="E318" t="str">
        <f t="shared" si="9"/>
        <v/>
      </c>
      <c r="F318" t="s">
        <v>676</v>
      </c>
    </row>
    <row r="319" spans="1:6" x14ac:dyDescent="0.2">
      <c r="B319" s="2">
        <v>3250</v>
      </c>
      <c r="C319" s="3" t="s">
        <v>266</v>
      </c>
      <c r="D319" s="5" t="str">
        <f t="shared" si="10"/>
        <v>3270</v>
      </c>
      <c r="E319" t="str">
        <f t="shared" si="9"/>
        <v>GAMEOVER</v>
      </c>
      <c r="F319" t="s">
        <v>677</v>
      </c>
    </row>
    <row r="320" spans="1:6" x14ac:dyDescent="0.2">
      <c r="B320" s="2">
        <v>3260</v>
      </c>
      <c r="C320" s="3" t="s">
        <v>234</v>
      </c>
      <c r="D320" s="5" t="str">
        <f t="shared" si="10"/>
        <v>3280</v>
      </c>
      <c r="E320" t="str">
        <f t="shared" si="9"/>
        <v>COMPUTERTURN</v>
      </c>
    </row>
    <row r="321" spans="1:6" x14ac:dyDescent="0.2">
      <c r="A321" t="s">
        <v>678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6" x14ac:dyDescent="0.2">
      <c r="A322" t="s">
        <v>681</v>
      </c>
      <c r="B322" s="2">
        <v>3280</v>
      </c>
      <c r="C322" t="s">
        <v>267</v>
      </c>
      <c r="D322" s="5" t="str">
        <f t="shared" si="10"/>
        <v>3790</v>
      </c>
      <c r="E322" t="str">
        <f t="shared" si="9"/>
        <v>RANDOMDIRECTION</v>
      </c>
      <c r="F322" t="s">
        <v>942</v>
      </c>
    </row>
    <row r="323" spans="1:6" x14ac:dyDescent="0.2">
      <c r="B323" s="2">
        <v>3290</v>
      </c>
      <c r="C323" t="s">
        <v>268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6" x14ac:dyDescent="0.2">
      <c r="B324" s="2">
        <v>3300</v>
      </c>
      <c r="C324" t="s">
        <v>269</v>
      </c>
      <c r="D324" s="5" t="str">
        <f t="shared" si="10"/>
        <v>4890</v>
      </c>
      <c r="E324">
        <f t="shared" si="11"/>
        <v>0</v>
      </c>
    </row>
    <row r="325" spans="1:6" x14ac:dyDescent="0.2">
      <c r="B325" s="2">
        <v>3310</v>
      </c>
      <c r="C325" t="s">
        <v>270</v>
      </c>
      <c r="D325" s="5" t="str">
        <f t="shared" si="10"/>
        <v>3380</v>
      </c>
      <c r="E325" t="str">
        <f t="shared" si="11"/>
        <v>CHOOSEROW</v>
      </c>
    </row>
    <row r="326" spans="1:6" x14ac:dyDescent="0.2">
      <c r="B326" s="2">
        <v>3320</v>
      </c>
      <c r="C326" t="s">
        <v>271</v>
      </c>
      <c r="D326" s="5" t="str">
        <f t="shared" si="10"/>
        <v/>
      </c>
      <c r="E326" t="str">
        <f t="shared" si="11"/>
        <v/>
      </c>
    </row>
    <row r="327" spans="1:6" x14ac:dyDescent="0.2">
      <c r="B327" s="2">
        <v>3330</v>
      </c>
      <c r="C327" t="s">
        <v>272</v>
      </c>
      <c r="D327" s="5" t="str">
        <f t="shared" si="10"/>
        <v/>
      </c>
      <c r="E327" t="str">
        <f t="shared" si="11"/>
        <v/>
      </c>
      <c r="F327" t="s">
        <v>920</v>
      </c>
    </row>
    <row r="328" spans="1:6" x14ac:dyDescent="0.2">
      <c r="B328" s="2">
        <v>3340</v>
      </c>
      <c r="C328" t="s">
        <v>273</v>
      </c>
      <c r="D328" s="5" t="str">
        <f t="shared" si="10"/>
        <v/>
      </c>
      <c r="E328" t="str">
        <f t="shared" si="11"/>
        <v/>
      </c>
      <c r="F328" t="s">
        <v>921</v>
      </c>
    </row>
    <row r="329" spans="1:6" x14ac:dyDescent="0.2">
      <c r="B329" s="2">
        <v>3350</v>
      </c>
      <c r="C329" t="s">
        <v>274</v>
      </c>
      <c r="D329" s="5" t="str">
        <f t="shared" si="10"/>
        <v/>
      </c>
      <c r="E329" t="str">
        <f t="shared" si="11"/>
        <v/>
      </c>
      <c r="F329" t="s">
        <v>922</v>
      </c>
    </row>
    <row r="330" spans="1:6" x14ac:dyDescent="0.2">
      <c r="B330" s="2">
        <v>3360</v>
      </c>
      <c r="C330" t="s">
        <v>275</v>
      </c>
      <c r="D330" s="5" t="str">
        <f t="shared" si="10"/>
        <v/>
      </c>
      <c r="E330" t="str">
        <f t="shared" si="11"/>
        <v/>
      </c>
      <c r="F330" t="s">
        <v>923</v>
      </c>
    </row>
    <row r="331" spans="1:6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6" x14ac:dyDescent="0.2">
      <c r="A332" t="s">
        <v>943</v>
      </c>
      <c r="B332" s="2">
        <v>3380</v>
      </c>
      <c r="C332" t="s">
        <v>276</v>
      </c>
      <c r="D332" s="5" t="str">
        <f t="shared" si="10"/>
        <v/>
      </c>
      <c r="E332" t="str">
        <f t="shared" si="11"/>
        <v/>
      </c>
      <c r="F332" t="s">
        <v>924</v>
      </c>
    </row>
    <row r="333" spans="1:6" x14ac:dyDescent="0.2">
      <c r="B333" s="2">
        <v>3390</v>
      </c>
      <c r="C333" t="s">
        <v>277</v>
      </c>
      <c r="D333" s="5" t="str">
        <f t="shared" si="10"/>
        <v/>
      </c>
      <c r="E333" t="str">
        <f t="shared" si="11"/>
        <v/>
      </c>
      <c r="F333" s="7" t="s">
        <v>925</v>
      </c>
    </row>
    <row r="334" spans="1:6" x14ac:dyDescent="0.2">
      <c r="B334" s="2">
        <v>3400</v>
      </c>
      <c r="C334" t="s">
        <v>278</v>
      </c>
      <c r="D334" s="5" t="str">
        <f t="shared" si="10"/>
        <v>3380</v>
      </c>
      <c r="E334" t="str">
        <f t="shared" si="11"/>
        <v>CHOOSEROW</v>
      </c>
    </row>
    <row r="335" spans="1:6" x14ac:dyDescent="0.2">
      <c r="B335" s="2">
        <v>3410</v>
      </c>
      <c r="C335" t="s">
        <v>279</v>
      </c>
      <c r="D335" s="5" t="str">
        <f t="shared" si="10"/>
        <v/>
      </c>
      <c r="E335" t="str">
        <f t="shared" si="11"/>
        <v/>
      </c>
      <c r="F335" s="22" t="s">
        <v>926</v>
      </c>
    </row>
    <row r="336" spans="1:6" x14ac:dyDescent="0.2">
      <c r="B336" s="2">
        <v>3420</v>
      </c>
      <c r="C336" t="s">
        <v>280</v>
      </c>
      <c r="D336" s="5" t="str">
        <f t="shared" si="10"/>
        <v/>
      </c>
      <c r="E336" t="str">
        <f t="shared" si="11"/>
        <v/>
      </c>
      <c r="F336" t="s">
        <v>927</v>
      </c>
    </row>
    <row r="337" spans="1:6" x14ac:dyDescent="0.2">
      <c r="B337" s="2">
        <v>3430</v>
      </c>
      <c r="C337" t="s">
        <v>281</v>
      </c>
      <c r="D337" s="5" t="str">
        <f t="shared" si="10"/>
        <v/>
      </c>
      <c r="E337" t="str">
        <f t="shared" si="11"/>
        <v/>
      </c>
      <c r="F337" t="s">
        <v>585</v>
      </c>
    </row>
    <row r="338" spans="1:6" x14ac:dyDescent="0.2">
      <c r="B338" s="2">
        <v>3440</v>
      </c>
      <c r="C338" t="s">
        <v>282</v>
      </c>
      <c r="D338" s="5" t="str">
        <f t="shared" si="10"/>
        <v>3480</v>
      </c>
      <c r="E338">
        <f t="shared" si="11"/>
        <v>0</v>
      </c>
    </row>
    <row r="339" spans="1:6" x14ac:dyDescent="0.2">
      <c r="B339" s="2">
        <v>3450</v>
      </c>
      <c r="C339" t="s">
        <v>283</v>
      </c>
      <c r="D339" s="5" t="str">
        <f t="shared" si="10"/>
        <v/>
      </c>
      <c r="E339" t="str">
        <f t="shared" si="11"/>
        <v/>
      </c>
    </row>
    <row r="340" spans="1:6" x14ac:dyDescent="0.2">
      <c r="B340" s="2">
        <v>3460</v>
      </c>
      <c r="C340" t="s">
        <v>284</v>
      </c>
      <c r="D340" s="5" t="str">
        <f t="shared" si="10"/>
        <v/>
      </c>
      <c r="E340" t="str">
        <f t="shared" si="11"/>
        <v/>
      </c>
    </row>
    <row r="341" spans="1:6" x14ac:dyDescent="0.2">
      <c r="B341" s="2">
        <v>3470</v>
      </c>
      <c r="C341" t="s">
        <v>285</v>
      </c>
      <c r="D341" s="5" t="str">
        <f t="shared" si="10"/>
        <v>3490</v>
      </c>
      <c r="E341" t="str">
        <f t="shared" si="11"/>
        <v>SEARCHSHIPPOS</v>
      </c>
    </row>
    <row r="342" spans="1:6" x14ac:dyDescent="0.2">
      <c r="B342" s="2">
        <v>3480</v>
      </c>
      <c r="C342" t="s">
        <v>286</v>
      </c>
      <c r="D342" s="5" t="str">
        <f t="shared" si="10"/>
        <v/>
      </c>
      <c r="E342" t="str">
        <f t="shared" si="11"/>
        <v/>
      </c>
    </row>
    <row r="343" spans="1:6" x14ac:dyDescent="0.2">
      <c r="A343" t="s">
        <v>930</v>
      </c>
      <c r="B343" s="2">
        <v>3490</v>
      </c>
      <c r="C343" t="s">
        <v>287</v>
      </c>
      <c r="D343" s="5" t="str">
        <f t="shared" si="10"/>
        <v/>
      </c>
      <c r="E343" t="str">
        <f t="shared" si="11"/>
        <v/>
      </c>
    </row>
    <row r="344" spans="1:6" x14ac:dyDescent="0.2">
      <c r="B344" s="2">
        <v>3500</v>
      </c>
      <c r="C344" t="s">
        <v>288</v>
      </c>
      <c r="D344" s="5" t="str">
        <f t="shared" si="10"/>
        <v>3530</v>
      </c>
      <c r="E344" t="str">
        <f t="shared" si="11"/>
        <v>COLMATCH</v>
      </c>
    </row>
    <row r="345" spans="1:6" x14ac:dyDescent="0.2">
      <c r="A345" t="s">
        <v>931</v>
      </c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1:6" x14ac:dyDescent="0.2">
      <c r="B346" s="2">
        <v>3520</v>
      </c>
      <c r="C346" s="23" t="s">
        <v>289</v>
      </c>
      <c r="D346" s="5" t="str">
        <f t="shared" si="10"/>
        <v>3510</v>
      </c>
      <c r="E346" t="str">
        <f t="shared" si="11"/>
        <v>NEXTCHECK</v>
      </c>
    </row>
    <row r="347" spans="1:6" x14ac:dyDescent="0.2">
      <c r="A347" t="s">
        <v>929</v>
      </c>
      <c r="B347" s="2">
        <v>3530</v>
      </c>
      <c r="C347" t="s">
        <v>290</v>
      </c>
      <c r="D347" s="5" t="str">
        <f t="shared" si="10"/>
        <v>3620</v>
      </c>
      <c r="E347" t="str">
        <f t="shared" si="11"/>
        <v>COMPUTERHIT</v>
      </c>
    </row>
    <row r="348" spans="1:6" x14ac:dyDescent="0.2">
      <c r="B348" s="2">
        <v>3540</v>
      </c>
      <c r="C348" t="s">
        <v>289</v>
      </c>
      <c r="D348" s="5" t="str">
        <f t="shared" si="10"/>
        <v>3510</v>
      </c>
      <c r="E348" t="str">
        <f t="shared" si="11"/>
        <v>NEXTCHECK</v>
      </c>
    </row>
    <row r="349" spans="1:6" x14ac:dyDescent="0.2">
      <c r="B349" s="2">
        <v>3550</v>
      </c>
      <c r="C349" t="s">
        <v>291</v>
      </c>
      <c r="D349" s="5" t="str">
        <f t="shared" si="10"/>
        <v/>
      </c>
      <c r="E349" t="str">
        <f t="shared" si="11"/>
        <v/>
      </c>
    </row>
    <row r="350" spans="1:6" x14ac:dyDescent="0.2">
      <c r="B350" s="2">
        <v>3560</v>
      </c>
      <c r="C350" t="s">
        <v>292</v>
      </c>
      <c r="D350" s="5" t="str">
        <f t="shared" si="10"/>
        <v/>
      </c>
      <c r="E350" t="str">
        <f t="shared" si="11"/>
        <v/>
      </c>
    </row>
    <row r="351" spans="1:6" x14ac:dyDescent="0.2">
      <c r="B351" s="2">
        <v>3570</v>
      </c>
      <c r="C351" t="s">
        <v>293</v>
      </c>
      <c r="D351" s="5" t="str">
        <f t="shared" si="10"/>
        <v/>
      </c>
      <c r="E351" t="str">
        <f t="shared" si="11"/>
        <v/>
      </c>
    </row>
    <row r="352" spans="1:6" x14ac:dyDescent="0.2">
      <c r="B352" s="2">
        <v>3580</v>
      </c>
      <c r="C352" t="s">
        <v>294</v>
      </c>
      <c r="D352" s="5" t="str">
        <f t="shared" si="10"/>
        <v/>
      </c>
      <c r="E352" t="str">
        <f t="shared" si="11"/>
        <v/>
      </c>
      <c r="F352" t="s">
        <v>939</v>
      </c>
    </row>
    <row r="353" spans="1:6" x14ac:dyDescent="0.2">
      <c r="B353" s="2">
        <v>3590</v>
      </c>
      <c r="C353" t="s">
        <v>295</v>
      </c>
      <c r="D353" s="5" t="str">
        <f t="shared" si="10"/>
        <v/>
      </c>
      <c r="E353" t="str">
        <f t="shared" si="11"/>
        <v/>
      </c>
      <c r="F353" t="s">
        <v>940</v>
      </c>
    </row>
    <row r="354" spans="1:6" x14ac:dyDescent="0.2">
      <c r="B354" s="2">
        <v>3600</v>
      </c>
      <c r="C354" t="s">
        <v>296</v>
      </c>
      <c r="D354" s="5" t="str">
        <f t="shared" si="10"/>
        <v/>
      </c>
      <c r="E354" t="str">
        <f t="shared" si="11"/>
        <v/>
      </c>
    </row>
    <row r="355" spans="1:6" x14ac:dyDescent="0.2">
      <c r="B355" s="2">
        <v>3610</v>
      </c>
      <c r="C355" t="s">
        <v>297</v>
      </c>
      <c r="D355" s="5" t="str">
        <f t="shared" si="10"/>
        <v>2430</v>
      </c>
      <c r="E355" t="str">
        <f t="shared" si="11"/>
        <v>PLAYERTURN</v>
      </c>
    </row>
    <row r="356" spans="1:6" x14ac:dyDescent="0.2">
      <c r="A356" t="s">
        <v>928</v>
      </c>
      <c r="B356" s="2">
        <v>3620</v>
      </c>
      <c r="C356" t="s">
        <v>298</v>
      </c>
      <c r="D356" s="5" t="str">
        <f t="shared" si="10"/>
        <v/>
      </c>
      <c r="F356" t="s">
        <v>932</v>
      </c>
    </row>
    <row r="357" spans="1:6" x14ac:dyDescent="0.2">
      <c r="B357" s="2">
        <v>3630</v>
      </c>
      <c r="C357" t="s">
        <v>299</v>
      </c>
      <c r="D357" s="5" t="str">
        <f t="shared" si="10"/>
        <v>3710</v>
      </c>
      <c r="E357" t="str">
        <f t="shared" si="11"/>
        <v>SHIPSELECTED</v>
      </c>
    </row>
    <row r="358" spans="1:6" x14ac:dyDescent="0.2">
      <c r="B358" s="2">
        <v>3640</v>
      </c>
      <c r="C358" t="s">
        <v>300</v>
      </c>
      <c r="D358" s="5" t="str">
        <f t="shared" si="10"/>
        <v/>
      </c>
      <c r="E358" t="str">
        <f t="shared" si="11"/>
        <v/>
      </c>
      <c r="F358" t="s">
        <v>933</v>
      </c>
    </row>
    <row r="359" spans="1:6" x14ac:dyDescent="0.2">
      <c r="B359" s="2">
        <v>3650</v>
      </c>
      <c r="C359" t="s">
        <v>301</v>
      </c>
      <c r="D359" s="5" t="str">
        <f t="shared" si="10"/>
        <v>3710</v>
      </c>
      <c r="E359" t="str">
        <f t="shared" si="11"/>
        <v>SHIPSELECTED</v>
      </c>
    </row>
    <row r="360" spans="1:6" x14ac:dyDescent="0.2">
      <c r="B360" s="2">
        <v>3660</v>
      </c>
      <c r="C360" t="s">
        <v>302</v>
      </c>
      <c r="D360" s="5" t="str">
        <f t="shared" si="10"/>
        <v/>
      </c>
      <c r="E360" t="str">
        <f t="shared" si="11"/>
        <v/>
      </c>
      <c r="F360" t="s">
        <v>934</v>
      </c>
    </row>
    <row r="361" spans="1:6" x14ac:dyDescent="0.2">
      <c r="B361" s="2">
        <v>3670</v>
      </c>
      <c r="C361" t="s">
        <v>303</v>
      </c>
      <c r="D361" s="5" t="str">
        <f t="shared" si="10"/>
        <v>3710</v>
      </c>
      <c r="E361" t="str">
        <f t="shared" si="11"/>
        <v>SHIPSELECTED</v>
      </c>
    </row>
    <row r="362" spans="1:6" x14ac:dyDescent="0.2">
      <c r="B362" s="2">
        <v>3680</v>
      </c>
      <c r="C362" t="s">
        <v>304</v>
      </c>
      <c r="D362" s="5" t="str">
        <f t="shared" si="10"/>
        <v/>
      </c>
      <c r="E362" t="str">
        <f t="shared" si="11"/>
        <v/>
      </c>
      <c r="F362" t="s">
        <v>935</v>
      </c>
    </row>
    <row r="363" spans="1:6" x14ac:dyDescent="0.2">
      <c r="B363" s="2">
        <v>3690</v>
      </c>
      <c r="C363" t="s">
        <v>305</v>
      </c>
      <c r="D363" s="5" t="str">
        <f t="shared" si="10"/>
        <v>3710</v>
      </c>
      <c r="E363" t="str">
        <f t="shared" si="11"/>
        <v>SHIPSELECTED</v>
      </c>
    </row>
    <row r="364" spans="1:6" x14ac:dyDescent="0.2">
      <c r="B364" s="2">
        <v>3700</v>
      </c>
      <c r="C364" t="s">
        <v>306</v>
      </c>
      <c r="D364" s="5" t="str">
        <f t="shared" si="10"/>
        <v/>
      </c>
      <c r="E364" t="str">
        <f t="shared" si="11"/>
        <v/>
      </c>
      <c r="F364" t="s">
        <v>936</v>
      </c>
    </row>
    <row r="365" spans="1:6" x14ac:dyDescent="0.2">
      <c r="A365" t="s">
        <v>937</v>
      </c>
      <c r="B365" s="2">
        <v>3710</v>
      </c>
      <c r="C365" t="s">
        <v>307</v>
      </c>
      <c r="D365" s="5" t="str">
        <f t="shared" si="10"/>
        <v>4230</v>
      </c>
      <c r="E365">
        <f t="shared" si="11"/>
        <v>0</v>
      </c>
    </row>
    <row r="366" spans="1:6" x14ac:dyDescent="0.2">
      <c r="B366" s="2">
        <v>3720</v>
      </c>
      <c r="C366" t="s">
        <v>308</v>
      </c>
      <c r="D366" s="5" t="str">
        <f t="shared" si="10"/>
        <v/>
      </c>
      <c r="E366" t="str">
        <f t="shared" si="11"/>
        <v/>
      </c>
    </row>
    <row r="367" spans="1:6" x14ac:dyDescent="0.2">
      <c r="B367" s="2">
        <v>3730</v>
      </c>
      <c r="C367" t="s">
        <v>291</v>
      </c>
      <c r="D367" s="5" t="str">
        <f t="shared" si="10"/>
        <v/>
      </c>
      <c r="E367" t="str">
        <f t="shared" si="11"/>
        <v/>
      </c>
    </row>
    <row r="368" spans="1:6" x14ac:dyDescent="0.2">
      <c r="B368" s="2">
        <v>3740</v>
      </c>
      <c r="C368" t="s">
        <v>292</v>
      </c>
      <c r="D368" s="5" t="str">
        <f t="shared" si="10"/>
        <v/>
      </c>
      <c r="E368" t="str">
        <f t="shared" si="11"/>
        <v/>
      </c>
    </row>
    <row r="369" spans="1:6" x14ac:dyDescent="0.2">
      <c r="B369" s="2">
        <v>3750</v>
      </c>
      <c r="C369" t="s">
        <v>309</v>
      </c>
      <c r="D369" s="5" t="str">
        <f t="shared" si="10"/>
        <v/>
      </c>
      <c r="E369" t="str">
        <f t="shared" si="11"/>
        <v/>
      </c>
      <c r="F369" t="s">
        <v>938</v>
      </c>
    </row>
    <row r="370" spans="1:6" x14ac:dyDescent="0.2">
      <c r="B370" s="2">
        <v>3760</v>
      </c>
      <c r="C370" t="s">
        <v>310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1:6" x14ac:dyDescent="0.2">
      <c r="B371" s="2">
        <v>3770</v>
      </c>
      <c r="C371" t="s">
        <v>311</v>
      </c>
      <c r="D371" s="5" t="str">
        <f t="shared" si="12"/>
        <v/>
      </c>
      <c r="E371" t="str">
        <f t="shared" si="11"/>
        <v/>
      </c>
      <c r="F371" t="s">
        <v>941</v>
      </c>
    </row>
    <row r="372" spans="1:6" x14ac:dyDescent="0.2">
      <c r="B372" s="2">
        <v>3780</v>
      </c>
      <c r="C372" t="s">
        <v>312</v>
      </c>
      <c r="D372" s="5" t="str">
        <f t="shared" si="12"/>
        <v>2430</v>
      </c>
      <c r="E372" t="str">
        <f t="shared" si="11"/>
        <v>PLAYERTURN</v>
      </c>
    </row>
    <row r="373" spans="1:6" x14ac:dyDescent="0.2">
      <c r="A373" t="s">
        <v>945</v>
      </c>
      <c r="B373" s="2">
        <v>3790</v>
      </c>
      <c r="C373" t="s">
        <v>313</v>
      </c>
      <c r="D373" s="5" t="str">
        <f t="shared" si="12"/>
        <v/>
      </c>
      <c r="E373" t="str">
        <f t="shared" si="11"/>
        <v/>
      </c>
      <c r="F373" t="s">
        <v>944</v>
      </c>
    </row>
    <row r="374" spans="1:6" x14ac:dyDescent="0.2">
      <c r="B374" s="2">
        <v>3800</v>
      </c>
      <c r="C374" t="s">
        <v>314</v>
      </c>
      <c r="D374" s="5" t="str">
        <f t="shared" si="12"/>
        <v/>
      </c>
      <c r="E374" t="str">
        <f t="shared" si="11"/>
        <v/>
      </c>
    </row>
    <row r="375" spans="1:6" x14ac:dyDescent="0.2">
      <c r="B375" s="2">
        <v>3810</v>
      </c>
      <c r="C375" t="s">
        <v>315</v>
      </c>
      <c r="D375" s="5" t="str">
        <f t="shared" si="12"/>
        <v/>
      </c>
      <c r="E375" t="str">
        <f t="shared" si="11"/>
        <v/>
      </c>
      <c r="F375" t="s">
        <v>948</v>
      </c>
    </row>
    <row r="376" spans="1:6" x14ac:dyDescent="0.2">
      <c r="B376" s="2">
        <v>3820</v>
      </c>
      <c r="C376" t="s">
        <v>316</v>
      </c>
      <c r="D376" s="5" t="str">
        <f t="shared" si="12"/>
        <v/>
      </c>
      <c r="E376" t="str">
        <f t="shared" si="11"/>
        <v/>
      </c>
      <c r="F376" t="s">
        <v>946</v>
      </c>
    </row>
    <row r="377" spans="1:6" x14ac:dyDescent="0.2">
      <c r="B377" s="2">
        <v>3830</v>
      </c>
      <c r="C377" t="s">
        <v>317</v>
      </c>
      <c r="D377" s="5" t="str">
        <f t="shared" si="12"/>
        <v/>
      </c>
      <c r="E377" t="str">
        <f t="shared" si="11"/>
        <v/>
      </c>
    </row>
    <row r="378" spans="1:6" x14ac:dyDescent="0.2">
      <c r="B378" s="2">
        <v>3840</v>
      </c>
      <c r="C378" t="s">
        <v>318</v>
      </c>
      <c r="D378" s="5" t="str">
        <f t="shared" si="12"/>
        <v/>
      </c>
      <c r="E378" t="str">
        <f t="shared" si="11"/>
        <v/>
      </c>
    </row>
    <row r="379" spans="1:6" x14ac:dyDescent="0.2">
      <c r="B379" s="2">
        <v>3850</v>
      </c>
      <c r="C379" t="s">
        <v>319</v>
      </c>
      <c r="D379" s="5" t="str">
        <f t="shared" si="12"/>
        <v/>
      </c>
      <c r="E379" t="str">
        <f t="shared" si="11"/>
        <v/>
      </c>
      <c r="F379" t="s">
        <v>949</v>
      </c>
    </row>
    <row r="380" spans="1:6" x14ac:dyDescent="0.2">
      <c r="B380" s="2">
        <v>3860</v>
      </c>
      <c r="C380" t="s">
        <v>320</v>
      </c>
      <c r="D380" s="5" t="str">
        <f t="shared" si="12"/>
        <v/>
      </c>
      <c r="E380" t="str">
        <f t="shared" si="11"/>
        <v/>
      </c>
      <c r="F380" t="s">
        <v>947</v>
      </c>
    </row>
    <row r="381" spans="1:6" x14ac:dyDescent="0.2">
      <c r="B381" s="2">
        <v>3870</v>
      </c>
      <c r="C381" t="s">
        <v>321</v>
      </c>
      <c r="D381" s="5" t="str">
        <f t="shared" si="12"/>
        <v/>
      </c>
      <c r="E381" t="str">
        <f t="shared" si="11"/>
        <v/>
      </c>
    </row>
    <row r="382" spans="1:6" x14ac:dyDescent="0.2">
      <c r="B382" s="2">
        <v>3880</v>
      </c>
      <c r="C382" t="s">
        <v>322</v>
      </c>
      <c r="D382" s="5" t="str">
        <f t="shared" si="12"/>
        <v>3790</v>
      </c>
      <c r="E382" t="str">
        <f t="shared" si="11"/>
        <v>RANDOMDIRECTION</v>
      </c>
      <c r="F382" t="s">
        <v>950</v>
      </c>
    </row>
    <row r="383" spans="1:6" x14ac:dyDescent="0.2">
      <c r="B383" s="2">
        <v>3890</v>
      </c>
      <c r="C383" t="s">
        <v>323</v>
      </c>
      <c r="D383" s="5" t="str">
        <f t="shared" si="12"/>
        <v>3790</v>
      </c>
      <c r="E383" t="str">
        <f t="shared" si="11"/>
        <v>RANDOMDIRECTION</v>
      </c>
      <c r="F383" t="s">
        <v>950</v>
      </c>
    </row>
    <row r="384" spans="1:6" x14ac:dyDescent="0.2">
      <c r="B384" s="2">
        <v>3900</v>
      </c>
      <c r="C384" t="s">
        <v>324</v>
      </c>
      <c r="D384" s="5" t="str">
        <f t="shared" si="12"/>
        <v>3790</v>
      </c>
      <c r="E384" t="str">
        <f t="shared" si="11"/>
        <v>RANDOMDIRECTION</v>
      </c>
      <c r="F384" t="s">
        <v>950</v>
      </c>
    </row>
    <row r="385" spans="2:6" x14ac:dyDescent="0.2">
      <c r="B385" s="2">
        <v>3910</v>
      </c>
      <c r="C385" t="s">
        <v>325</v>
      </c>
      <c r="D385" s="5" t="str">
        <f t="shared" si="12"/>
        <v>3790</v>
      </c>
      <c r="E385" t="str">
        <f t="shared" si="11"/>
        <v>RANDOMDIRECTION</v>
      </c>
      <c r="F385" t="s">
        <v>950</v>
      </c>
    </row>
    <row r="386" spans="2:6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6" x14ac:dyDescent="0.2">
      <c r="B387" s="2">
        <v>3930</v>
      </c>
      <c r="C387" t="s">
        <v>326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6" x14ac:dyDescent="0.2">
      <c r="B388" s="2">
        <v>3940</v>
      </c>
      <c r="C388" t="s">
        <v>327</v>
      </c>
      <c r="D388" s="5" t="str">
        <f t="shared" si="12"/>
        <v>3990</v>
      </c>
      <c r="E388">
        <f t="shared" si="13"/>
        <v>0</v>
      </c>
    </row>
    <row r="389" spans="2:6" x14ac:dyDescent="0.2">
      <c r="B389" s="2">
        <v>3950</v>
      </c>
      <c r="C389" t="s">
        <v>328</v>
      </c>
      <c r="D389" s="5" t="str">
        <f t="shared" si="12"/>
        <v>3970</v>
      </c>
      <c r="E389">
        <f t="shared" si="13"/>
        <v>0</v>
      </c>
    </row>
    <row r="390" spans="2:6" x14ac:dyDescent="0.2">
      <c r="B390" s="2">
        <v>3960</v>
      </c>
      <c r="C390" t="s">
        <v>329</v>
      </c>
      <c r="D390" s="5" t="str">
        <f t="shared" si="12"/>
        <v>3990</v>
      </c>
      <c r="E390">
        <f t="shared" si="13"/>
        <v>0</v>
      </c>
    </row>
    <row r="391" spans="2:6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6" x14ac:dyDescent="0.2">
      <c r="B392" s="2">
        <v>3980</v>
      </c>
      <c r="C392" t="s">
        <v>330</v>
      </c>
      <c r="D392" s="5" t="str">
        <f t="shared" si="12"/>
        <v>3790</v>
      </c>
      <c r="E392" t="str">
        <f t="shared" si="13"/>
        <v>RANDOMDIRECTION</v>
      </c>
    </row>
    <row r="393" spans="2:6" x14ac:dyDescent="0.2">
      <c r="B393" s="2">
        <v>3990</v>
      </c>
      <c r="C393" t="s">
        <v>331</v>
      </c>
      <c r="D393" s="5" t="str">
        <f t="shared" si="12"/>
        <v>4050</v>
      </c>
      <c r="E393">
        <f t="shared" si="13"/>
        <v>0</v>
      </c>
    </row>
    <row r="394" spans="2:6" x14ac:dyDescent="0.2">
      <c r="B394" s="2">
        <v>4000</v>
      </c>
      <c r="C394" t="s">
        <v>332</v>
      </c>
      <c r="D394" s="5" t="str">
        <f t="shared" si="12"/>
        <v>4030</v>
      </c>
      <c r="E394">
        <f t="shared" si="13"/>
        <v>0</v>
      </c>
    </row>
    <row r="395" spans="2:6" x14ac:dyDescent="0.2">
      <c r="B395" s="2">
        <v>4010</v>
      </c>
      <c r="C395" t="s">
        <v>333</v>
      </c>
      <c r="D395" s="5" t="str">
        <f t="shared" si="12"/>
        <v/>
      </c>
      <c r="E395" t="str">
        <f t="shared" si="13"/>
        <v/>
      </c>
    </row>
    <row r="396" spans="2:6" x14ac:dyDescent="0.2">
      <c r="B396" s="2">
        <v>4020</v>
      </c>
      <c r="C396" t="s">
        <v>334</v>
      </c>
      <c r="D396" s="5" t="str">
        <f t="shared" si="12"/>
        <v>4040</v>
      </c>
      <c r="E396">
        <f t="shared" si="13"/>
        <v>0</v>
      </c>
    </row>
    <row r="397" spans="2:6" x14ac:dyDescent="0.2">
      <c r="B397" s="2">
        <v>4030</v>
      </c>
      <c r="C397" t="s">
        <v>335</v>
      </c>
      <c r="D397" s="5" t="str">
        <f t="shared" si="12"/>
        <v/>
      </c>
      <c r="E397" t="str">
        <f t="shared" si="13"/>
        <v/>
      </c>
    </row>
    <row r="398" spans="2:6" x14ac:dyDescent="0.2">
      <c r="B398" s="2">
        <v>4040</v>
      </c>
      <c r="C398" t="s">
        <v>336</v>
      </c>
      <c r="D398" s="5" t="str">
        <f t="shared" si="12"/>
        <v>4090</v>
      </c>
      <c r="E398">
        <f t="shared" si="13"/>
        <v>0</v>
      </c>
    </row>
    <row r="399" spans="2:6" x14ac:dyDescent="0.2">
      <c r="B399" s="2">
        <v>4050</v>
      </c>
      <c r="C399" t="s">
        <v>337</v>
      </c>
      <c r="D399" s="5" t="str">
        <f t="shared" si="12"/>
        <v>4080</v>
      </c>
      <c r="E399">
        <f t="shared" si="13"/>
        <v>0</v>
      </c>
    </row>
    <row r="400" spans="2:6" x14ac:dyDescent="0.2">
      <c r="B400" s="2">
        <v>4060</v>
      </c>
      <c r="C400" t="s">
        <v>338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336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339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122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340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341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342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343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344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345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346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347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348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58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349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350</v>
      </c>
      <c r="D416" s="5" t="str">
        <f t="shared" si="12"/>
        <v>3620</v>
      </c>
      <c r="E416" t="str">
        <f t="shared" si="13"/>
        <v>COMPUTERHIT</v>
      </c>
    </row>
    <row r="417" spans="2:5" x14ac:dyDescent="0.2">
      <c r="B417" s="2">
        <v>4230</v>
      </c>
      <c r="C417" t="s">
        <v>351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352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353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354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355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356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357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358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359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357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360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361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362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357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363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364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365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58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366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367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368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309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369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370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371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372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373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374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375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376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377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378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379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380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381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382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383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384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385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386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387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388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389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390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391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392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393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394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395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396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397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398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399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397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400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401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122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402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403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404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405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365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406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407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408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409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410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411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412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413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414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415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416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417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418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419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420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421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422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423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424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425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426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427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428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236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429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430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431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432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433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434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435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436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437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434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438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439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440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434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122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441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442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443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444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445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446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445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447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445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448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449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450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451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2023-05-27T18:31:23Z</dcterms:modified>
</cp:coreProperties>
</file>