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28807A27-B579-754A-A9EE-A921B48357F3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4" i="4" l="1"/>
  <c r="C204" i="4" s="1"/>
  <c r="C538" i="4"/>
  <c r="C537" i="4"/>
  <c r="D535" i="4"/>
  <c r="C409" i="4"/>
  <c r="C168" i="4"/>
  <c r="D411" i="4"/>
  <c r="D360" i="4"/>
  <c r="C358" i="4"/>
  <c r="D152" i="4"/>
  <c r="C152" i="4" s="1"/>
  <c r="D144" i="4"/>
  <c r="C144" i="4"/>
  <c r="D209" i="4"/>
  <c r="C209" i="4" s="1"/>
  <c r="D203" i="4"/>
  <c r="D154" i="4"/>
  <c r="C154" i="4" s="1"/>
  <c r="D119" i="4"/>
  <c r="C119" i="4" s="1"/>
  <c r="D93" i="4"/>
  <c r="C93" i="4" s="1"/>
  <c r="D172" i="4"/>
  <c r="C172" i="4" s="1"/>
  <c r="A225" i="4"/>
  <c r="D212" i="4" s="1"/>
  <c r="C217" i="4"/>
  <c r="C213" i="4"/>
  <c r="D210" i="4"/>
  <c r="C210" i="4" s="1"/>
  <c r="C208" i="4"/>
  <c r="D205" i="4"/>
  <c r="D202" i="4"/>
  <c r="C200" i="4"/>
  <c r="C199" i="4"/>
  <c r="C198" i="4"/>
  <c r="D167" i="4"/>
  <c r="C167" i="4" s="1"/>
  <c r="D168" i="4"/>
  <c r="C164" i="4"/>
  <c r="D148" i="4"/>
  <c r="C148" i="4" s="1"/>
  <c r="D147" i="4"/>
  <c r="C147" i="4" s="1"/>
  <c r="D195" i="4"/>
  <c r="C195" i="4" s="1"/>
  <c r="D183" i="4"/>
  <c r="C183" i="4" s="1"/>
  <c r="D142" i="4"/>
  <c r="C142" i="4" s="1"/>
  <c r="A543" i="4"/>
  <c r="D537" i="4" s="1"/>
  <c r="C532" i="4"/>
  <c r="C531" i="4"/>
  <c r="D528" i="4"/>
  <c r="C528" i="4" s="1"/>
  <c r="C527" i="4"/>
  <c r="C526" i="4"/>
  <c r="D522" i="4"/>
  <c r="C522" i="4" s="1"/>
  <c r="C521" i="4"/>
  <c r="C520" i="4"/>
  <c r="C517" i="4"/>
  <c r="C516" i="4"/>
  <c r="C603" i="4"/>
  <c r="C602" i="4"/>
  <c r="D43" i="5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61" i="4"/>
  <c r="D459" i="4" s="1"/>
  <c r="C457" i="4"/>
  <c r="C456" i="4"/>
  <c r="C462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76" i="4"/>
  <c r="C176" i="4" s="1"/>
  <c r="D173" i="4"/>
  <c r="C173" i="4" s="1"/>
  <c r="C171" i="4"/>
  <c r="C170" i="4"/>
  <c r="C163" i="4"/>
  <c r="C162" i="4"/>
  <c r="D150" i="4"/>
  <c r="C150" i="4" s="1"/>
  <c r="D151" i="4"/>
  <c r="C151" i="4" s="1"/>
  <c r="C155" i="4"/>
  <c r="D339" i="4"/>
  <c r="C339" i="4" s="1"/>
  <c r="D408" i="4"/>
  <c r="C408" i="4" s="1"/>
  <c r="D60" i="4"/>
  <c r="C60" i="4" s="1"/>
  <c r="C350" i="4"/>
  <c r="C349" i="4"/>
  <c r="D157" i="4"/>
  <c r="C157" i="4" s="1"/>
  <c r="D407" i="4"/>
  <c r="C407" i="4" s="1"/>
  <c r="D406" i="4"/>
  <c r="C406" i="4" s="1"/>
  <c r="D405" i="4"/>
  <c r="C405" i="4" s="1"/>
  <c r="D403" i="4"/>
  <c r="C403" i="4" s="1"/>
  <c r="D402" i="4"/>
  <c r="C402" i="4" s="1"/>
  <c r="D400" i="4"/>
  <c r="C400" i="4" s="1"/>
  <c r="D401" i="4"/>
  <c r="C401" i="4" s="1"/>
  <c r="C399" i="4"/>
  <c r="C398" i="4"/>
  <c r="A161" i="4"/>
  <c r="D158" i="4" s="1"/>
  <c r="D23" i="4"/>
  <c r="C23" i="4" s="1"/>
  <c r="C19" i="4"/>
  <c r="D335" i="4"/>
  <c r="C335" i="4" s="1"/>
  <c r="D341" i="4"/>
  <c r="C341" i="4" s="1"/>
  <c r="D336" i="4"/>
  <c r="C336" i="4" s="1"/>
  <c r="C26" i="4"/>
  <c r="A197" i="4"/>
  <c r="D191" i="4" s="1"/>
  <c r="D189" i="4"/>
  <c r="C189" i="4" s="1"/>
  <c r="D184" i="4"/>
  <c r="C184" i="4" s="1"/>
  <c r="D182" i="4"/>
  <c r="C182" i="4" s="1"/>
  <c r="C179" i="4"/>
  <c r="C178" i="4"/>
  <c r="D73" i="4"/>
  <c r="C73" i="4" s="1"/>
  <c r="C52" i="4"/>
  <c r="D328" i="4"/>
  <c r="C328" i="4" s="1"/>
  <c r="E327" i="4"/>
  <c r="D327" i="4"/>
  <c r="D326" i="4"/>
  <c r="C326" i="4" s="1"/>
  <c r="C325" i="4"/>
  <c r="C324" i="4"/>
  <c r="D137" i="4"/>
  <c r="D135" i="4"/>
  <c r="C135" i="4" s="1"/>
  <c r="C43" i="4"/>
  <c r="C235" i="4"/>
  <c r="C129" i="4"/>
  <c r="C545" i="4"/>
  <c r="E61" i="4"/>
  <c r="D61" i="4"/>
  <c r="D68" i="4"/>
  <c r="C68" i="4" s="1"/>
  <c r="C67" i="4"/>
  <c r="C66" i="4"/>
  <c r="D85" i="4"/>
  <c r="C85" i="4" s="1"/>
  <c r="C82" i="4"/>
  <c r="C81" i="4"/>
  <c r="E318" i="4"/>
  <c r="D318" i="4"/>
  <c r="D317" i="4"/>
  <c r="D316" i="4"/>
  <c r="C316" i="4" s="1"/>
  <c r="D312" i="4"/>
  <c r="C312" i="4" s="1"/>
  <c r="C311" i="4"/>
  <c r="C310" i="4"/>
  <c r="A472" i="4"/>
  <c r="D469" i="4" s="1"/>
  <c r="D467" i="4"/>
  <c r="C467" i="4" s="1"/>
  <c r="D465" i="4"/>
  <c r="C465" i="4" s="1"/>
  <c r="C463" i="4"/>
  <c r="D165" i="4"/>
  <c r="C165" i="4" s="1"/>
  <c r="C436" i="4"/>
  <c r="C435" i="4"/>
  <c r="C146" i="4"/>
  <c r="D380" i="4"/>
  <c r="C380" i="4" s="1"/>
  <c r="D243" i="4"/>
  <c r="C243" i="4" s="1"/>
  <c r="D244" i="4"/>
  <c r="C244" i="4" s="1"/>
  <c r="D245" i="4"/>
  <c r="C245" i="4" s="1"/>
  <c r="C247" i="4"/>
  <c r="C248" i="4"/>
  <c r="D249" i="4"/>
  <c r="C249" i="4" s="1"/>
  <c r="D250" i="4"/>
  <c r="C250" i="4" s="1"/>
  <c r="C255" i="4"/>
  <c r="C256" i="4"/>
  <c r="D257" i="4"/>
  <c r="C257" i="4" s="1"/>
  <c r="D258" i="4"/>
  <c r="C258" i="4" s="1"/>
  <c r="C265" i="4"/>
  <c r="C266" i="4"/>
  <c r="D267" i="4"/>
  <c r="C267" i="4" s="1"/>
  <c r="D268" i="4"/>
  <c r="C268" i="4" s="1"/>
  <c r="C279" i="4"/>
  <c r="C280" i="4"/>
  <c r="D281" i="4"/>
  <c r="C281" i="4" s="1"/>
  <c r="D282" i="4"/>
  <c r="C282" i="4" s="1"/>
  <c r="C56" i="4"/>
  <c r="C57" i="4"/>
  <c r="D58" i="4"/>
  <c r="C58" i="4" s="1"/>
  <c r="D351" i="4"/>
  <c r="C351" i="4" s="1"/>
  <c r="D352" i="4"/>
  <c r="C352" i="4" s="1"/>
  <c r="D353" i="4"/>
  <c r="C353" i="4" s="1"/>
  <c r="D354" i="4"/>
  <c r="C354" i="4" s="1"/>
  <c r="D355" i="4"/>
  <c r="C355" i="4" s="1"/>
  <c r="D356" i="4"/>
  <c r="C356" i="4" s="1"/>
  <c r="D357" i="4"/>
  <c r="C357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23" i="4"/>
  <c r="C123" i="4" s="1"/>
  <c r="D125" i="4"/>
  <c r="C125" i="4" s="1"/>
  <c r="C362" i="4"/>
  <c r="C363" i="4"/>
  <c r="D364" i="4"/>
  <c r="C364" i="4" s="1"/>
  <c r="D365" i="4"/>
  <c r="C365" i="4" s="1"/>
  <c r="D366" i="4"/>
  <c r="C366" i="4" s="1"/>
  <c r="D367" i="4"/>
  <c r="C367" i="4" s="1"/>
  <c r="D368" i="4"/>
  <c r="C368" i="4" s="1"/>
  <c r="D369" i="4"/>
  <c r="C369" i="4" s="1"/>
  <c r="D370" i="4"/>
  <c r="C370" i="4" s="1"/>
  <c r="D371" i="4"/>
  <c r="C371" i="4" s="1"/>
  <c r="D372" i="4"/>
  <c r="C372" i="4" s="1"/>
  <c r="D375" i="4"/>
  <c r="C375" i="4" s="1"/>
  <c r="C425" i="4"/>
  <c r="C426" i="4"/>
  <c r="D427" i="4"/>
  <c r="C427" i="4" s="1"/>
  <c r="D428" i="4"/>
  <c r="C428" i="4" s="1"/>
  <c r="D431" i="4"/>
  <c r="C431" i="4" s="1"/>
  <c r="C413" i="4"/>
  <c r="C414" i="4"/>
  <c r="C416" i="4"/>
  <c r="D418" i="4"/>
  <c r="C419" i="4"/>
  <c r="D421" i="4"/>
  <c r="D422" i="4"/>
  <c r="C441" i="4"/>
  <c r="C442" i="4"/>
  <c r="D445" i="4"/>
  <c r="C445" i="4" s="1"/>
  <c r="D446" i="4"/>
  <c r="C446" i="4" s="1"/>
  <c r="D452" i="4"/>
  <c r="C452" i="4" s="1"/>
  <c r="D454" i="4"/>
  <c r="C454" i="4" s="1"/>
  <c r="C287" i="4"/>
  <c r="C288" i="4"/>
  <c r="D289" i="4"/>
  <c r="C289" i="4" s="1"/>
  <c r="D290" i="4"/>
  <c r="C290" i="4" s="1"/>
  <c r="D291" i="4"/>
  <c r="C291" i="4" s="1"/>
  <c r="C297" i="4"/>
  <c r="C298" i="4"/>
  <c r="D299" i="4"/>
  <c r="C299" i="4" s="1"/>
  <c r="D300" i="4"/>
  <c r="C300" i="4" s="1"/>
  <c r="D301" i="4"/>
  <c r="C301" i="4" s="1"/>
  <c r="D303" i="4"/>
  <c r="C303" i="4" s="1"/>
  <c r="C387" i="4"/>
  <c r="C388" i="4"/>
  <c r="D389" i="4"/>
  <c r="C389" i="4" s="1"/>
  <c r="D390" i="4"/>
  <c r="C390" i="4" s="1"/>
  <c r="D391" i="4"/>
  <c r="C391" i="4" s="1"/>
  <c r="D392" i="4"/>
  <c r="C392" i="4" s="1"/>
  <c r="C393" i="4"/>
  <c r="D394" i="4"/>
  <c r="C394" i="4" s="1"/>
  <c r="C395" i="4"/>
  <c r="D396" i="4"/>
  <c r="C396" i="4" s="1"/>
  <c r="C344" i="4"/>
  <c r="C345" i="4"/>
  <c r="D346" i="4"/>
  <c r="C346" i="4" s="1"/>
  <c r="C501" i="4"/>
  <c r="C502" i="4"/>
  <c r="D504" i="4"/>
  <c r="C504" i="4" s="1"/>
  <c r="D506" i="4"/>
  <c r="C506" i="4" s="1"/>
  <c r="C473" i="4"/>
  <c r="C474" i="4"/>
  <c r="D476" i="4"/>
  <c r="C476" i="4" s="1"/>
  <c r="C483" i="4"/>
  <c r="C484" i="4"/>
  <c r="D486" i="4"/>
  <c r="C486" i="4" s="1"/>
  <c r="C226" i="4"/>
  <c r="C227" i="4"/>
  <c r="C572" i="4"/>
  <c r="C573" i="4"/>
  <c r="C576" i="4"/>
  <c r="C577" i="4"/>
  <c r="C581" i="4"/>
  <c r="C582" i="4"/>
  <c r="C586" i="4"/>
  <c r="C587" i="4"/>
  <c r="C590" i="4"/>
  <c r="C591" i="4"/>
  <c r="C594" i="4"/>
  <c r="C595" i="4"/>
  <c r="C544" i="4"/>
  <c r="C548" i="4"/>
  <c r="C549" i="4"/>
  <c r="C552" i="4"/>
  <c r="C553" i="4"/>
  <c r="C556" i="4"/>
  <c r="C557" i="4"/>
  <c r="C560" i="4"/>
  <c r="C561" i="4"/>
  <c r="C564" i="4"/>
  <c r="C565" i="4"/>
  <c r="C568" i="4"/>
  <c r="C569" i="4"/>
  <c r="C598" i="4"/>
  <c r="C599" i="4"/>
  <c r="A455" i="4"/>
  <c r="D453" i="4" s="1"/>
  <c r="C453" i="4" s="1"/>
  <c r="A515" i="4"/>
  <c r="D511" i="4" s="1"/>
  <c r="C511" i="4" s="1"/>
  <c r="A482" i="4"/>
  <c r="D479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437" i="4"/>
  <c r="C437" i="4" s="1"/>
  <c r="C379" i="4"/>
  <c r="C242" i="4"/>
  <c r="D53" i="4"/>
  <c r="C53" i="4" s="1"/>
  <c r="D130" i="4"/>
  <c r="C130" i="4" s="1"/>
  <c r="D439" i="4"/>
  <c r="C439" i="4" s="1"/>
  <c r="D385" i="4"/>
  <c r="C385" i="4" s="1"/>
  <c r="D384" i="4"/>
  <c r="C384" i="4" s="1"/>
  <c r="D383" i="4"/>
  <c r="C383" i="4" s="1"/>
  <c r="D382" i="4"/>
  <c r="C382" i="4" s="1"/>
  <c r="D381" i="4"/>
  <c r="C381" i="4" s="1"/>
  <c r="D131" i="4"/>
  <c r="C131" i="4" s="1"/>
  <c r="C378" i="4"/>
  <c r="D22" i="4"/>
  <c r="C22" i="4" s="1"/>
  <c r="C128" i="4"/>
  <c r="D54" i="4"/>
  <c r="C54" i="4" s="1"/>
  <c r="D239" i="4"/>
  <c r="C239" i="4" s="1"/>
  <c r="D238" i="4"/>
  <c r="C238" i="4" s="1"/>
  <c r="C241" i="4"/>
  <c r="C51" i="4"/>
  <c r="D21" i="4"/>
  <c r="C21" i="4" s="1"/>
  <c r="D20" i="4"/>
  <c r="C20" i="4" s="1"/>
  <c r="D18" i="4"/>
  <c r="C18" i="4" s="1"/>
  <c r="C42" i="4"/>
  <c r="C234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459" i="4" l="1"/>
  <c r="C411" i="4"/>
  <c r="C360" i="4"/>
  <c r="C212" i="4"/>
  <c r="D185" i="4"/>
  <c r="C185" i="4" s="1"/>
  <c r="D187" i="4"/>
  <c r="C158" i="4"/>
  <c r="C203" i="4"/>
  <c r="C202" i="4"/>
  <c r="C191" i="4"/>
  <c r="F605" i="4"/>
  <c r="C535" i="4"/>
  <c r="C139" i="5"/>
  <c r="C138" i="5"/>
  <c r="D59" i="5"/>
  <c r="C59" i="5" s="1"/>
  <c r="C94" i="5"/>
  <c r="C146" i="5"/>
  <c r="C127" i="5"/>
  <c r="C125" i="5"/>
  <c r="C147" i="5"/>
  <c r="C187" i="4"/>
  <c r="C141" i="5"/>
  <c r="C327" i="4"/>
  <c r="C469" i="4"/>
  <c r="C61" i="4"/>
  <c r="C137" i="4"/>
  <c r="F601" i="4"/>
  <c r="C317" i="4"/>
  <c r="C318" i="4"/>
  <c r="C421" i="4"/>
  <c r="C418" i="4"/>
  <c r="C422" i="4"/>
  <c r="C479" i="4"/>
  <c r="H13" i="4" l="1"/>
</calcChain>
</file>

<file path=xl/sharedStrings.xml><?xml version="1.0" encoding="utf-8"?>
<sst xmlns="http://schemas.openxmlformats.org/spreadsheetml/2006/main" count="1517" uniqueCount="1049">
  <si>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</si>
  <si>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</si>
  <si>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</si>
  <si>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</si>
  <si>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</si>
  <si>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</si>
  <si>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</si>
  <si>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</si>
  <si>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</si>
  <si>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</si>
  <si>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</si>
  <si>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</si>
  <si>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</si>
  <si>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</si>
  <si>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</si>
  <si>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</si>
  <si>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</si>
  <si>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</si>
  <si>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</si>
  <si>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</si>
  <si>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</si>
  <si>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</si>
  <si>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</si>
  <si>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</si>
  <si>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</si>
  <si>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</si>
  <si>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</si>
  <si>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</si>
  <si>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</si>
  <si>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</si>
  <si>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</si>
  <si>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</si>
  <si>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</si>
  <si>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</si>
  <si>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</si>
  <si>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</si>
  <si>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</si>
  <si>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</si>
  <si>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</si>
  <si>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</si>
  <si>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</si>
  <si>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</si>
  <si>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</si>
  <si>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</si>
  <si>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</si>
  <si>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</si>
  <si>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</si>
  <si>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</si>
  <si>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</si>
  <si>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</si>
  <si>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</si>
  <si>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</si>
  <si>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</si>
  <si>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</si>
  <si>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</si>
  <si>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</si>
  <si>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</si>
  <si>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</si>
  <si>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</si>
  <si>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</si>
  <si>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</si>
  <si>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</si>
  <si>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</si>
  <si>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</si>
  <si>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</si>
  <si>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</si>
  <si>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</si>
  <si>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</si>
  <si>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</si>
  <si>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</si>
  <si>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</si>
  <si>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</si>
  <si>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</si>
  <si>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</si>
  <si>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</si>
  <si>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</si>
  <si>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</si>
  <si>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</si>
  <si>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</si>
  <si>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</si>
  <si>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</si>
  <si>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</si>
  <si>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</si>
  <si>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</si>
  <si>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</si>
  <si>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</si>
  <si>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</si>
  <si>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</si>
  <si>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</si>
  <si>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</si>
  <si>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</si>
  <si>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</si>
  <si>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</si>
  <si>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</si>
  <si>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</si>
  <si>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</si>
  <si>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</si>
  <si>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</si>
  <si>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</si>
  <si>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</si>
  <si>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</si>
  <si>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</si>
  <si>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</si>
  <si>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</si>
  <si>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</si>
  <si>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</si>
  <si>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</si>
  <si>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</si>
  <si>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</si>
  <si>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</si>
  <si>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</si>
  <si>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</si>
  <si>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</si>
  <si>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</si>
  <si>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</si>
  <si>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</si>
  <si>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</si>
  <si>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</si>
  <si>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</si>
  <si>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</si>
  <si>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</si>
  <si>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</si>
  <si>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</si>
  <si>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</si>
  <si>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</si>
  <si>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</si>
  <si>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</si>
  <si>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</si>
  <si>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</si>
  <si>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</si>
  <si>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</si>
  <si>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</si>
  <si>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</si>
  <si>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</si>
  <si>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</si>
  <si>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</si>
  <si>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</si>
  <si>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</si>
  <si>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</si>
  <si>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</si>
  <si>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</si>
  <si>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</si>
  <si>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</si>
  <si>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</si>
  <si>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</si>
  <si>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</si>
  <si>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</si>
  <si>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</si>
  <si>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</si>
  <si>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</si>
  <si>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</si>
  <si>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</si>
  <si>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</si>
  <si>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</si>
  <si>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</si>
  <si>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</si>
  <si>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</si>
  <si>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</si>
  <si>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</si>
  <si>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</si>
  <si>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</si>
  <si>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</si>
  <si>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</si>
  <si>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</si>
  <si>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</si>
  <si>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</si>
  <si>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</si>
  <si>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</si>
  <si>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</si>
  <si>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</si>
  <si>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</si>
  <si>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</si>
  <si>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</si>
  <si>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</si>
  <si>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</si>
  <si>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</si>
  <si>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</si>
  <si>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</si>
  <si>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</si>
  <si>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</si>
  <si>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</si>
  <si>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</si>
  <si>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</si>
  <si>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</si>
  <si>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</si>
  <si>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</si>
  <si>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</si>
  <si>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</si>
  <si>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</si>
  <si>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</si>
  <si>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</si>
  <si>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</si>
  <si>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</si>
  <si>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</si>
  <si>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</si>
  <si>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</si>
  <si>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</si>
  <si>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</si>
  <si>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</si>
  <si>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</si>
  <si>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</si>
  <si>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</si>
  <si>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</si>
  <si>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</si>
  <si>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</si>
  <si>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</si>
  <si>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</si>
  <si>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</si>
  <si>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</si>
  <si>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</si>
  <si>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</si>
  <si>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</si>
  <si>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</si>
  <si>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</si>
  <si>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</si>
  <si>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</si>
  <si>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</si>
  <si>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</si>
  <si>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</si>
  <si>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</si>
  <si>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</si>
  <si>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</si>
  <si>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</si>
  <si>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</si>
  <si>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</si>
  <si>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</si>
  <si>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</si>
  <si>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</si>
  <si>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</si>
  <si>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</si>
  <si>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</si>
  <si>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</si>
  <si>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</si>
  <si>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</si>
  <si>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</si>
  <si>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</si>
  <si>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</si>
  <si>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</si>
  <si>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</si>
  <si>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</si>
  <si>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</si>
  <si>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</si>
  <si>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</si>
  <si>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</si>
  <si>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</si>
  <si>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</si>
  <si>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</si>
  <si>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</si>
  <si>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</si>
  <si>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</si>
  <si>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</si>
  <si>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</si>
  <si>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</si>
  <si>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</si>
  <si>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</si>
  <si>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</si>
  <si>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</si>
  <si>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</si>
  <si>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</si>
  <si>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</si>
  <si>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</si>
  <si>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</si>
  <si>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</si>
  <si>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</si>
  <si>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</si>
  <si>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</si>
  <si>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</si>
  <si>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</si>
  <si>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</si>
  <si>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</si>
  <si>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</si>
  <si>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</si>
  <si>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</si>
  <si>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</si>
  <si>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</si>
  <si>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</si>
  <si>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</si>
  <si>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</si>
  <si>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</si>
  <si>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</si>
  <si>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</si>
  <si>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</si>
  <si>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</si>
  <si>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</si>
  <si>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</si>
  <si>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</si>
  <si>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</si>
  <si>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</si>
  <si>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</si>
  <si>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</si>
  <si>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</si>
  <si>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</si>
  <si>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</si>
  <si>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</si>
  <si>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</si>
  <si>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</si>
  <si>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</si>
  <si>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</si>
  <si>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</si>
  <si>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</si>
  <si>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</si>
  <si>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</si>
  <si>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</si>
  <si>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</si>
  <si>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</si>
  <si>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</si>
  <si>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</si>
  <si>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</si>
  <si>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</si>
  <si>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</si>
  <si>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</si>
  <si>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</si>
  <si>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</si>
  <si>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</si>
  <si>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</si>
  <si>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</si>
  <si>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</si>
  <si>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</si>
  <si>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</si>
  <si>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</si>
  <si>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</si>
  <si>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</si>
  <si>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</si>
  <si>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</si>
  <si>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</si>
  <si>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</si>
  <si>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</si>
  <si>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</si>
  <si>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</si>
  <si>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</si>
  <si>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</si>
  <si>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</si>
  <si>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</si>
  <si>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</si>
  <si>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</si>
  <si>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</si>
  <si>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</si>
  <si>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</si>
  <si>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</si>
  <si>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</si>
  <si>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</si>
  <si>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</si>
  <si>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</si>
  <si>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</si>
  <si>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</si>
  <si>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</si>
  <si>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</si>
  <si>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</si>
  <si>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</si>
  <si>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</si>
  <si>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</si>
  <si>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</si>
  <si>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</si>
  <si>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</si>
  <si>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</si>
  <si>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</si>
  <si>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</si>
  <si>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</si>
  <si>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</si>
  <si>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</si>
  <si>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</si>
  <si>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</si>
  <si>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</si>
  <si>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</si>
  <si>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</si>
  <si>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</si>
  <si>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</si>
  <si>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</si>
  <si>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</si>
  <si>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</si>
  <si>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</si>
  <si>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</si>
  <si>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</si>
  <si>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</si>
  <si>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</si>
  <si>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</si>
  <si>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</si>
  <si>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</si>
  <si>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</si>
  <si>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</si>
  <si>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</si>
  <si>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</si>
  <si>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</si>
  <si>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</si>
  <si>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</si>
  <si>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</si>
  <si>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</si>
  <si>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</si>
  <si>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</si>
  <si>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</si>
  <si>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</si>
  <si>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</si>
  <si>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</si>
  <si>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</si>
  <si>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</si>
  <si>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</si>
  <si>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</si>
  <si>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</si>
  <si>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</si>
  <si>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</si>
  <si>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</si>
  <si>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</si>
  <si>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</si>
  <si>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</si>
  <si>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</si>
  <si>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</si>
  <si>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</si>
  <si>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</si>
  <si>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</si>
  <si>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</si>
  <si>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</si>
  <si>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</si>
  <si>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</si>
  <si>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</si>
  <si>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</si>
  <si>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</si>
  <si>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</si>
  <si>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</si>
  <si>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</si>
  <si>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</si>
  <si>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</si>
  <si>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</si>
  <si>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</si>
  <si>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</si>
  <si>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</si>
  <si>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</si>
  <si>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</si>
  <si>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</si>
  <si>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</si>
  <si>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</si>
  <si>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</si>
  <si>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</si>
  <si>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</si>
  <si>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</si>
  <si>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</si>
  <si>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</si>
  <si>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</si>
  <si>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</si>
  <si>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</si>
  <si>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</si>
  <si>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</si>
  <si>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</si>
  <si>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</si>
  <si>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</si>
  <si>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</si>
  <si>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</si>
  <si>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</si>
  <si>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</si>
  <si>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</si>
  <si>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</si>
  <si>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</si>
  <si>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</si>
  <si>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</si>
  <si>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</si>
  <si>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</si>
  <si>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</si>
  <si>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</si>
  <si>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</si>
  <si>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</si>
  <si>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</si>
  <si>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</si>
  <si>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</si>
  <si>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</si>
  <si>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</si>
  <si>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</si>
  <si>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</si>
  <si>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</si>
  <si>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</si>
  <si>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</si>
  <si>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</si>
  <si>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</si>
  <si>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</si>
  <si>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</si>
  <si>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</si>
  <si>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</si>
  <si>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</si>
  <si>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</si>
  <si>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</si>
  <si>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</si>
  <si>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</si>
  <si>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</si>
  <si>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</si>
  <si>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</si>
  <si>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</si>
  <si>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</si>
  <si>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</si>
  <si>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</si>
  <si>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</si>
  <si>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</si>
  <si>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</si>
  <si>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</si>
  <si>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</si>
  <si>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</si>
  <si>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</si>
  <si>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</si>
  <si>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</si>
  <si>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</si>
  <si>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</si>
  <si>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</si>
  <si>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</si>
  <si>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</si>
  <si>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</si>
  <si>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</si>
  <si>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</si>
  <si>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</si>
  <si>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</si>
  <si>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</si>
  <si>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</si>
  <si>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</si>
  <si>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</si>
  <si>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</si>
  <si>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</si>
  <si>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</si>
  <si>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</si>
  <si>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</si>
  <si>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</si>
  <si>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</si>
  <si>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</si>
  <si>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</si>
  <si>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</si>
  <si>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</si>
  <si>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</si>
  <si>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</si>
  <si>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</si>
  <si>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</si>
  <si>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</si>
  <si>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</si>
  <si>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</si>
  <si>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</si>
  <si>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</si>
  <si>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</si>
  <si>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</si>
  <si>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</si>
  <si>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</si>
  <si>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</si>
  <si>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</si>
  <si>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</si>
  <si>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</si>
  <si>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</si>
  <si>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</si>
  <si>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</si>
  <si>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</si>
  <si>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</si>
  <si>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</si>
  <si>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</si>
  <si>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</si>
  <si>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</si>
  <si>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</si>
  <si>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</si>
  <si>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</si>
  <si>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</si>
  <si>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</si>
  <si>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</si>
  <si>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</si>
  <si>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</si>
  <si>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</si>
  <si>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</si>
  <si>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</si>
  <si>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</si>
  <si>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</si>
  <si>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</si>
  <si>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EXPSUM=MINCOORD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</si>
  <si>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</si>
  <si>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</si>
  <si>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</si>
  <si>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</si>
  <si>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</si>
  <si>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</si>
  <si>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</si>
  <si>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</si>
  <si>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</si>
  <si>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</si>
  <si>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</si>
  <si>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</si>
  <si>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</si>
  <si>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</si>
  <si>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</si>
  <si>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</si>
  <si>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</si>
  <si>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</si>
  <si>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</si>
  <si>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</si>
  <si>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</si>
  <si>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</si>
  <si>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</si>
  <si>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</si>
  <si>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</si>
  <si>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</si>
  <si>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</si>
  <si>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</si>
  <si>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</si>
  <si>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</si>
  <si>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</si>
  <si>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</si>
  <si>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</si>
  <si>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</si>
  <si>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</si>
  <si>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</si>
  <si>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</si>
  <si>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</si>
  <si>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</si>
  <si>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</si>
  <si>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</si>
  <si>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</si>
  <si>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</si>
  <si>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</si>
  <si>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</si>
  <si>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</si>
  <si>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</si>
  <si>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</si>
  <si>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</si>
  <si>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</si>
  <si>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</si>
  <si>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</si>
  <si>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</si>
  <si>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</si>
  <si>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</si>
  <si>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</si>
  <si>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</si>
  <si>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</si>
  <si>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</si>
  <si>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</si>
  <si>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</si>
  <si>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</si>
  <si>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</si>
  <si>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</si>
  <si>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</si>
  <si>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</si>
  <si>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</si>
  <si>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</si>
  <si>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</si>
  <si>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</si>
  <si>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</si>
  <si>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</si>
  <si>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</si>
  <si>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</si>
  <si>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</si>
  <si>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</si>
  <si>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</si>
  <si>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</si>
  <si>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</si>
  <si>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</si>
  <si>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</si>
  <si>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</si>
  <si>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</si>
  <si>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</si>
  <si>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</si>
  <si>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</si>
  <si>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</si>
  <si>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</si>
  <si>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</si>
  <si>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</si>
  <si>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</si>
  <si>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</si>
  <si>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</si>
  <si>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</si>
  <si>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</si>
  <si>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</si>
  <si>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</si>
  <si>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</si>
  <si>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</si>
  <si>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</si>
  <si>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</si>
  <si>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</si>
  <si>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</si>
  <si>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</si>
  <si>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</si>
  <si>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</si>
  <si>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</si>
  <si>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</si>
  <si>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</si>
  <si>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</si>
  <si>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</si>
  <si>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</si>
  <si>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</si>
  <si>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</si>
  <si>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</si>
  <si>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</si>
  <si>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</si>
  <si>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</si>
  <si>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</si>
  <si>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</si>
  <si>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</si>
  <si>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</si>
  <si>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</si>
  <si>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</si>
  <si>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</si>
  <si>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</si>
  <si>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</si>
  <si>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</si>
  <si>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</si>
  <si>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CALL HCHAR(ROW+ROFFSET-1,COL+COFFSET-1,SHIPCHAR,1)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</si>
  <si>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</si>
  <si>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</si>
  <si>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</si>
  <si>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</si>
  <si>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</si>
  <si>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</si>
  <si>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</si>
  <si>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</si>
  <si>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</si>
  <si>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</si>
  <si>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</si>
  <si>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</si>
  <si>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</si>
  <si>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</si>
  <si>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</si>
  <si>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</si>
  <si>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</si>
  <si>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</si>
  <si>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</si>
  <si>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</si>
  <si>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</si>
  <si>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</si>
  <si>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</si>
  <si>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</si>
  <si>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</si>
  <si>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</si>
  <si>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</si>
  <si>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</si>
  <si>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</si>
  <si>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</si>
  <si>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</si>
  <si>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</si>
  <si>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</si>
  <si>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</si>
  <si>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</si>
  <si>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</si>
  <si>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</si>
  <si>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</si>
  <si>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</si>
  <si>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</si>
  <si>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</si>
  <si>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</si>
  <si>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</si>
  <si>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</si>
  <si>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</si>
  <si>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</si>
  <si>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</si>
  <si>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</si>
  <si>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</si>
  <si>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</si>
  <si>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</si>
  <si>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</si>
  <si>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</si>
  <si>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</si>
  <si>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</si>
  <si>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</si>
  <si>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</si>
  <si>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</si>
  <si>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</si>
  <si>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</si>
  <si>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</si>
  <si>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</si>
  <si>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</si>
  <si>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</si>
  <si>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</si>
  <si>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</si>
  <si>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</si>
  <si>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</si>
  <si>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</si>
  <si>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</si>
  <si>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</si>
  <si>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</si>
  <si>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</si>
  <si>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</si>
  <si>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</si>
  <si>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</si>
  <si>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</si>
  <si>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</si>
  <si>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</si>
  <si>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</si>
  <si>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</si>
  <si>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</si>
  <si>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</si>
  <si>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</si>
  <si>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</si>
  <si>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</si>
  <si>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</si>
  <si>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</si>
  <si>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</si>
  <si>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</si>
  <si>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</si>
  <si>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</si>
  <si>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</si>
  <si>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</si>
  <si>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</si>
  <si>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</si>
  <si>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</si>
  <si>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</si>
  <si>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</si>
  <si>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</si>
  <si>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</si>
  <si>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</si>
  <si>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</si>
  <si>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</si>
  <si>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</si>
  <si>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</si>
  <si>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</si>
  <si>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</si>
  <si>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</si>
  <si>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</si>
  <si>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</si>
  <si>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</si>
  <si>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</si>
  <si>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</si>
  <si>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</si>
  <si>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</si>
  <si>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</si>
  <si>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</si>
  <si>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</si>
  <si>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</si>
  <si>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</si>
  <si>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</si>
  <si>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</si>
  <si>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</si>
  <si>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</si>
  <si>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</si>
  <si>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</si>
  <si>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</si>
  <si>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</si>
  <si>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</si>
  <si>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</si>
  <si>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</si>
  <si>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</si>
  <si>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</si>
  <si>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</si>
  <si>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</si>
  <si>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</si>
  <si>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</si>
  <si>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</si>
  <si>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</si>
  <si>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</si>
  <si>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</si>
  <si>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</si>
  <si>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</si>
  <si>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</si>
  <si>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</si>
  <si>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</si>
  <si>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</si>
  <si>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</si>
  <si>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</si>
  <si>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</si>
  <si>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</si>
  <si>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</si>
  <si>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</si>
  <si>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</si>
  <si>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</si>
  <si>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</si>
  <si>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</si>
  <si>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</si>
  <si>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</si>
  <si>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</si>
  <si>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</si>
  <si>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</si>
  <si>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</si>
  <si>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</si>
  <si>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</si>
  <si>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</si>
  <si>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</si>
  <si>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</si>
  <si>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</si>
  <si>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</si>
  <si>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</si>
  <si>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</si>
  <si>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</si>
  <si>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</si>
  <si>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</si>
  <si>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</si>
  <si>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</si>
  <si>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</si>
  <si>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</si>
  <si>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(SHIPNAME$),(ROW),(COL)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</si>
  <si>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</si>
  <si>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</si>
  <si>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</si>
  <si>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</si>
  <si>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</si>
  <si>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</si>
  <si>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</si>
  <si>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</si>
  <si>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</si>
  <si>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</si>
  <si>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</si>
  <si>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</si>
  <si>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</si>
  <si>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</si>
  <si>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</si>
  <si>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</si>
  <si>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</si>
  <si>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</si>
  <si>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</si>
  <si>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</si>
  <si>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</si>
  <si>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</si>
  <si>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</si>
  <si>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TURNLOOP</t>
  </si>
  <si>
    <t>ROW=INT(RND*10)+1 :: COL=INT(RND*10)+1</t>
  </si>
  <si>
    <t>MROW,MCOL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</si>
  <si>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</si>
  <si>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</si>
  <si>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</si>
  <si>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</si>
  <si>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</si>
  <si>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</si>
  <si>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</si>
  <si>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</si>
  <si>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</si>
  <si>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</si>
  <si>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</si>
  <si>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</si>
  <si>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</si>
  <si>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</si>
  <si>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</si>
  <si>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</si>
  <si>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</si>
  <si>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</si>
  <si>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</si>
  <si>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</si>
  <si>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</si>
  <si>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</si>
  <si>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</si>
  <si>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</si>
  <si>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</si>
  <si>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</si>
  <si>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</si>
  <si>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</si>
  <si>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</si>
  <si>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</si>
  <si>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</si>
  <si>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</si>
  <si>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</si>
  <si>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</si>
  <si>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</si>
  <si>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</si>
  <si>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</si>
  <si>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</si>
  <si>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</si>
  <si>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</si>
  <si>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</si>
  <si>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</si>
  <si>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</si>
  <si>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</si>
  <si>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</si>
  <si>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</si>
  <si>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</si>
  <si>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</si>
  <si>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</si>
  <si>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</si>
  <si>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</si>
  <si>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</si>
  <si>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</si>
  <si>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</si>
  <si>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</si>
  <si>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</si>
  <si>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</si>
  <si>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</si>
  <si>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</si>
  <si>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</si>
  <si>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</si>
  <si>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</si>
  <si>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</si>
  <si>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</si>
  <si>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</si>
  <si>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</si>
  <si>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</si>
  <si>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</si>
  <si>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</si>
  <si>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</si>
  <si>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</si>
  <si>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</si>
  <si>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</si>
  <si>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</si>
  <si>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</si>
  <si>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</si>
  <si>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</si>
  <si>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</si>
  <si>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</si>
  <si>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</si>
  <si>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</si>
  <si>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</si>
  <si>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</si>
  <si>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</si>
  <si>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</si>
  <si>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</si>
  <si>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</si>
  <si>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</si>
  <si>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</si>
  <si>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</si>
  <si>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</si>
  <si>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</si>
  <si>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</si>
  <si>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</si>
  <si>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</si>
  <si>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</si>
  <si>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</si>
  <si>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</si>
  <si>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</si>
  <si>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</si>
  <si>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</si>
  <si>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</si>
  <si>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</si>
  <si>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</si>
  <si>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</si>
  <si>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</si>
  <si>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</si>
  <si>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</si>
  <si>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</si>
  <si>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</si>
  <si>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</si>
  <si>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</si>
  <si>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</si>
  <si>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</si>
  <si>
    <t>GETAUTOPLAY</t>
  </si>
  <si>
    <t>AUTOPLAY</t>
  </si>
  <si>
    <t>CALL GETSHIPLEN(SHIPLEN,(SHIP))</t>
  </si>
  <si>
    <t>SUNKLOC=SHIPS(0,SHIP,I)</t>
  </si>
  <si>
    <t>Q(),QLEN,(SUNKLOC),ERRVAL</t>
  </si>
  <si>
    <t>ROW,COL,SHOTS(,,)</t>
  </si>
  <si>
    <t>INPUTLOOP</t>
  </si>
  <si>
    <t>WINNER,(ROW),(COL),(PLAYER),HITSLEFT(,),SHIPSLEFT(),SHIPS(,,),Q(),QLEN</t>
  </si>
  <si>
    <t>WINNER,ROW,COL,PLAYER,HITSLEFT(,),SHIPSLEFT(),SHIPS(,,),Q(),QLEN</t>
  </si>
  <si>
    <t>DEBUG=0</t>
  </si>
  <si>
    <t>IF AUTOPLAY=0 THEN PLAYER=1-PLAYER</t>
  </si>
  <si>
    <t>AUTOPLAY=0</t>
  </si>
  <si>
    <t>IF AUTOPLAY=1 THEN PLAYER=1 ELSE PLAYER=0</t>
  </si>
  <si>
    <t>ASKAUTO</t>
  </si>
  <si>
    <t>ASKPLAYAGAIN</t>
  </si>
  <si>
    <t>ERRVAL,(ROW),(COL),0,SHOTS(,,)</t>
  </si>
  <si>
    <t>ERRVAL,(ROW),(COL),1,SHOTS(,,)</t>
  </si>
  <si>
    <t>ERRVAL,ROW,COL,PLAYER,SHOTS(,,)</t>
  </si>
  <si>
    <t>ERRVAL=0</t>
  </si>
  <si>
    <t>IF SHOTS(PLAYER,ROW-1,COL-1)&lt;&gt;0 THEN ERRVAL=1</t>
  </si>
  <si>
    <t>ERRVAL,PLAYER,CURRENTSHIP,SHIP(),SHIPS(,,)</t>
  </si>
  <si>
    <t>ERRVAL,(CURRENTSHIP),SEQUENCE()</t>
  </si>
  <si>
    <t>ERRVAL,(PLAYER),(CURRENTSHIP),SHIP(),SHIPS(,,)</t>
  </si>
  <si>
    <t>ERRVAL,CURRENTSHIP,SEQUENCE()</t>
  </si>
  <si>
    <t>IF EXPSUM&lt;&gt;ACTSUM THEN ERRVAL=1</t>
  </si>
  <si>
    <t>ROFFSET=INT(SHIPS(0,I,J)/16) :: COFFSET=SHIPS(0,I,J)-INT(SHIPS(0,I,J)/16)*16</t>
  </si>
  <si>
    <t>ROFFSET=INT(SHIP(I)/16) :: COFFSET=SHIP(I)-INT(SHIP(I)/16)*16</t>
  </si>
  <si>
    <t>ROW=INT(SHIP(I)/16) :: COL=SHIP(I)-INT(SHIP(I)/16)*16</t>
  </si>
  <si>
    <t>TEXT$,(MROW+8),(MCOL)</t>
  </si>
  <si>
    <t>SHIPNAME$,(SHIP)</t>
  </si>
  <si>
    <t>CONTRACT</t>
  </si>
  <si>
    <t>OFFSET=OFFSET+1</t>
  </si>
  <si>
    <t>IF REVERSED=1 THEN TMP=RDIR :: RDIR=CDIR :: CDIR=TMP :: REVERSED=0  :: RETURN</t>
  </si>
  <si>
    <t>IF RDIR&lt;&gt;0 THEN RDIR=RDIR*-1:: REVERSED=1 :: RETURN</t>
  </si>
  <si>
    <t>IF CDIR&lt;&gt;0 THEN CDIR=CDIR*-1:: REVERSED=1 :: RETURN</t>
  </si>
  <si>
    <t>REVERSED=0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</si>
</sst>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  <font>
      <b/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  <xf numFmtId="0" fontId="13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812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835</v>
      </c>
      <c r="E1" s="8" t="s">
        <v>836</v>
      </c>
      <c r="H1" s="8" t="s">
        <v>7</v>
      </c>
    </row>
    <row r="2" spans="1:8" x14ac:dyDescent="0.2">
      <c r="B2">
        <v>100</v>
      </c>
      <c r="C2" t="s">
        <v>932</v>
      </c>
      <c r="D2" s="18"/>
    </row>
    <row r="3" spans="1:8" x14ac:dyDescent="0.2">
      <c r="B3">
        <v>110</v>
      </c>
      <c r="C3" t="s">
        <v>933</v>
      </c>
      <c r="D3" s="18"/>
    </row>
    <row r="4" spans="1:8" s="8" customFormat="1" x14ac:dyDescent="0.2">
      <c r="A4" s="16"/>
      <c r="B4">
        <v>120</v>
      </c>
      <c r="C4" t="s">
        <v>934</v>
      </c>
      <c r="D4" s="34"/>
    </row>
    <row r="5" spans="1:8" s="8" customFormat="1" x14ac:dyDescent="0.2">
      <c r="A5" s="16"/>
      <c r="B5">
        <v>130</v>
      </c>
      <c r="C5" t="s">
        <v>935</v>
      </c>
      <c r="D5" s="34"/>
    </row>
    <row r="6" spans="1:8" s="8" customFormat="1" x14ac:dyDescent="0.2">
      <c r="A6" s="16"/>
      <c r="B6">
        <v>140</v>
      </c>
      <c r="C6" t="s">
        <v>933</v>
      </c>
      <c r="D6" s="34"/>
    </row>
    <row r="7" spans="1:8" s="8" customFormat="1" x14ac:dyDescent="0.2">
      <c r="A7" s="16"/>
      <c r="B7">
        <v>150</v>
      </c>
      <c r="C7" t="s">
        <v>936</v>
      </c>
      <c r="D7" s="34"/>
    </row>
    <row r="8" spans="1:8" s="8" customFormat="1" x14ac:dyDescent="0.2">
      <c r="A8" s="16"/>
      <c r="B8">
        <v>160</v>
      </c>
      <c r="C8" t="s">
        <v>937</v>
      </c>
      <c r="D8" s="34"/>
    </row>
    <row r="9" spans="1:8" s="8" customFormat="1" x14ac:dyDescent="0.2">
      <c r="A9" s="16"/>
      <c r="B9">
        <v>170</v>
      </c>
      <c r="C9" t="s">
        <v>933</v>
      </c>
      <c r="D9" s="34"/>
    </row>
    <row r="10" spans="1:8" s="8" customFormat="1" x14ac:dyDescent="0.2">
      <c r="A10" s="16"/>
      <c r="B10">
        <v>180</v>
      </c>
      <c r="C10" t="s">
        <v>938</v>
      </c>
      <c r="D10" s="34"/>
    </row>
    <row r="11" spans="1:8" s="8" customFormat="1" x14ac:dyDescent="0.2">
      <c r="A11" s="16"/>
      <c r="B11">
        <v>190</v>
      </c>
      <c r="C11" t="s">
        <v>939</v>
      </c>
      <c r="D11" s="34"/>
    </row>
    <row r="12" spans="1:8" s="8" customFormat="1" x14ac:dyDescent="0.2">
      <c r="A12" s="16"/>
      <c r="B12">
        <v>200</v>
      </c>
      <c r="C12" t="s">
        <v>933</v>
      </c>
      <c r="D12" s="34"/>
    </row>
    <row r="13" spans="1:8" x14ac:dyDescent="0.2">
      <c r="A13" s="18"/>
      <c r="B13">
        <v>210</v>
      </c>
      <c r="C13" t="s">
        <v>0</v>
      </c>
      <c r="D13" s="18"/>
      <c r="H13" t="str">
        <f>_xlfn.IFNA(MATCH(F13,C:C,0),"")</f>
        <v/>
      </c>
    </row>
    <row r="14" spans="1:8" x14ac:dyDescent="0.2">
      <c r="A14" s="18"/>
      <c r="B14">
        <v>220</v>
      </c>
      <c r="C14" t="s">
        <v>630</v>
      </c>
      <c r="D14" s="18"/>
    </row>
    <row r="15" spans="1:8" x14ac:dyDescent="0.2">
      <c r="A15" s="18"/>
      <c r="B15">
        <v>230</v>
      </c>
      <c r="C15" t="s">
        <v>2</v>
      </c>
      <c r="D15" s="18"/>
    </row>
    <row r="16" spans="1:8" x14ac:dyDescent="0.2">
      <c r="A16" s="18"/>
      <c r="B16">
        <v>240</v>
      </c>
      <c r="C16" t="s">
        <v>776</v>
      </c>
      <c r="D16" s="18"/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A19" s="20" t="s">
        <v>874</v>
      </c>
      <c r="B19">
        <v>270</v>
      </c>
      <c r="C19" s="5" t="str">
        <f>_xlfn.CONCAT("REM LABEL ***",A19,"***")</f>
        <v>REM LABEL ***GAMELOOP***</v>
      </c>
      <c r="D19" s="18"/>
    </row>
    <row r="20" spans="1:5" x14ac:dyDescent="0.2">
      <c r="A20" s="18"/>
      <c r="B20">
        <v>280</v>
      </c>
      <c r="C20" s="18" t="str">
        <f>IF(ISBLANK(E20),_xlfn.CONCAT("CALL ",D20),_xlfn.CONCAT("CALL ",D20,"(",E20,")"))</f>
        <v>CALL RENDERBOARDS</v>
      </c>
      <c r="D20" s="18" t="str">
        <f>A234</f>
        <v>RENDERBOARDS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715</v>
      </c>
    </row>
    <row r="22" spans="1:5" x14ac:dyDescent="0.2">
      <c r="A22" s="18"/>
      <c r="B22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715</v>
      </c>
    </row>
    <row r="23" spans="1:5" x14ac:dyDescent="0.2">
      <c r="A23" s="18"/>
      <c r="B23">
        <v>310</v>
      </c>
      <c r="C23" s="5" t="str">
        <f>_xlfn.CONCAT("GOTO ",INDEX(B:B,MATCH(D23,A:A,0),0)," :: REM GOTO ",D23,"")</f>
        <v>GOTO 270 :: REM GOTO GAMELOOP</v>
      </c>
      <c r="D23" s="20" t="str">
        <f>A19</f>
        <v>GAMELOOP</v>
      </c>
    </row>
    <row r="24" spans="1:5" x14ac:dyDescent="0.2">
      <c r="A24" s="18"/>
      <c r="B24">
        <v>320</v>
      </c>
      <c r="C24" t="s">
        <v>10</v>
      </c>
      <c r="D24" s="18"/>
    </row>
    <row r="25" spans="1:5" x14ac:dyDescent="0.2">
      <c r="A25" s="18" t="s">
        <v>9</v>
      </c>
      <c r="B25">
        <v>330</v>
      </c>
      <c r="C25" t="str">
        <f>_xlfn.CONCAT("REM SUBROUTINE ***",A25,"***")</f>
        <v>REM SUBROUTINE ***SETCHARS***</v>
      </c>
      <c r="D25" s="18"/>
    </row>
    <row r="26" spans="1:5" x14ac:dyDescent="0.2">
      <c r="A26" s="18"/>
      <c r="B26">
        <v>340</v>
      </c>
      <c r="C26" t="str">
        <f>IF(ISBLANK(D26),_xlfn.CONCAT("SUB ",A25),_xlfn.CONCAT("SUB ",A25,"(",D26,")"))</f>
        <v>SUB SETCHARS</v>
      </c>
      <c r="D26" s="18"/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GETHOLECHAR(HOLECHAR)</v>
      </c>
      <c r="D27" s="18" t="str">
        <f>A544</f>
        <v>GETHOLECHAR</v>
      </c>
      <c r="E27" t="s">
        <v>738</v>
      </c>
    </row>
    <row r="28" spans="1:5" x14ac:dyDescent="0.2">
      <c r="A28" s="18"/>
      <c r="B28">
        <v>360</v>
      </c>
      <c r="C28" s="5" t="s">
        <v>758</v>
      </c>
      <c r="D28" s="18"/>
    </row>
    <row r="29" spans="1:5" x14ac:dyDescent="0.2">
      <c r="A29" s="18"/>
      <c r="B29">
        <v>370</v>
      </c>
      <c r="C29" s="18" t="str">
        <f>IF(ISBLANK(E29),_xlfn.CONCAT("CALL ",D29),_xlfn.CONCAT("CALL ",D29,"(",E29,")"))</f>
        <v>CALL GETFILLCHAR(FILLCHAR)</v>
      </c>
      <c r="D29" s="18" t="str">
        <f>A548</f>
        <v>GETFILLCHAR</v>
      </c>
      <c r="E29" t="s">
        <v>751</v>
      </c>
    </row>
    <row r="30" spans="1:5" x14ac:dyDescent="0.2">
      <c r="A30" s="18"/>
      <c r="B30">
        <v>380</v>
      </c>
      <c r="C30" s="5" t="s">
        <v>759</v>
      </c>
      <c r="D30" s="18"/>
    </row>
    <row r="31" spans="1:5" x14ac:dyDescent="0.2">
      <c r="A31" s="18"/>
      <c r="B31">
        <v>390</v>
      </c>
      <c r="C31" s="18" t="str">
        <f>IF(ISBLANK(E31),_xlfn.CONCAT("CALL ",D31),_xlfn.CONCAT("CALL ",D31,"(",E31,")"))</f>
        <v>CALL GETHITCHAR(HITCHAR)</v>
      </c>
      <c r="D31" s="18" t="str">
        <f>A552</f>
        <v>GETHITCHAR</v>
      </c>
      <c r="E31" t="s">
        <v>765</v>
      </c>
    </row>
    <row r="32" spans="1:5" x14ac:dyDescent="0.2">
      <c r="A32" s="18"/>
      <c r="B32">
        <v>400</v>
      </c>
      <c r="C32" t="s">
        <v>829</v>
      </c>
      <c r="D32" s="18"/>
    </row>
    <row r="33" spans="1:5" x14ac:dyDescent="0.2">
      <c r="A33" s="18"/>
      <c r="B33">
        <v>410</v>
      </c>
      <c r="C33" s="18" t="str">
        <f>IF(ISBLANK(E33),_xlfn.CONCAT("CALL ",D33),_xlfn.CONCAT("CALL ",D33,"(",E33,")"))</f>
        <v>CALL GETSHIPCHAR(SHIPCHAR)</v>
      </c>
      <c r="D33" s="18" t="str">
        <f>A556</f>
        <v>GETSHIPCHAR</v>
      </c>
      <c r="E33" t="s">
        <v>714</v>
      </c>
    </row>
    <row r="34" spans="1:5" x14ac:dyDescent="0.2">
      <c r="A34" s="18"/>
      <c r="B34">
        <v>420</v>
      </c>
      <c r="C34" s="5" t="s">
        <v>760</v>
      </c>
      <c r="D34" s="18"/>
    </row>
    <row r="35" spans="1:5" x14ac:dyDescent="0.2">
      <c r="A35" s="18"/>
      <c r="B35">
        <v>430</v>
      </c>
      <c r="C35" s="18" t="str">
        <f>IF(ISBLANK(E35),_xlfn.CONCAT("CALL ",D35),_xlfn.CONCAT("CALL ",D35,"(",E35,")"))</f>
        <v>CALL GETTENCHAR(TENCHAR)</v>
      </c>
      <c r="D35" s="18" t="str">
        <f>A560</f>
        <v>GETTENCHAR</v>
      </c>
      <c r="E35" t="s">
        <v>742</v>
      </c>
    </row>
    <row r="36" spans="1:5" x14ac:dyDescent="0.2">
      <c r="A36" s="18"/>
      <c r="B36">
        <v>440</v>
      </c>
      <c r="C36" t="s">
        <v>761</v>
      </c>
      <c r="D36" s="18"/>
    </row>
    <row r="37" spans="1:5" x14ac:dyDescent="0.2">
      <c r="A37" s="18"/>
      <c r="B37">
        <v>450</v>
      </c>
      <c r="C37" s="18" t="str">
        <f>IF(ISBLANK(E37),_xlfn.CONCAT("CALL ",D37),_xlfn.CONCAT("CALL ",D37,"(",E37,")"))</f>
        <v>CALL GETMISSCHAR(MISSCHAR)</v>
      </c>
      <c r="D37" s="18" t="str">
        <f>A564</f>
        <v>GETMISSCHAR</v>
      </c>
      <c r="E37" t="s">
        <v>757</v>
      </c>
    </row>
    <row r="38" spans="1:5" x14ac:dyDescent="0.2">
      <c r="A38" s="18"/>
      <c r="B38">
        <v>460</v>
      </c>
      <c r="C38" s="5" t="s">
        <v>831</v>
      </c>
      <c r="D38" s="18"/>
    </row>
    <row r="39" spans="1:5" x14ac:dyDescent="0.2">
      <c r="A39" s="18"/>
      <c r="B39">
        <v>470</v>
      </c>
      <c r="C39" s="18" t="str">
        <f>IF(ISBLANK(E39),_xlfn.CONCAT("CALL ",D39),_xlfn.CONCAT("CALL ",D39,"(",E39,")"))</f>
        <v>CALL GETSUNKCHAR(SUNKCHAR)</v>
      </c>
      <c r="D39" s="18" t="str">
        <f>A568</f>
        <v>GETSUNKCHAR</v>
      </c>
      <c r="E39" t="s">
        <v>764</v>
      </c>
    </row>
    <row r="40" spans="1:5" x14ac:dyDescent="0.2">
      <c r="A40" s="18"/>
      <c r="B40">
        <v>480</v>
      </c>
      <c r="C40" s="5" t="s">
        <v>832</v>
      </c>
      <c r="D40" s="18"/>
    </row>
    <row r="41" spans="1:5" x14ac:dyDescent="0.2">
      <c r="A41" s="18"/>
      <c r="B41">
        <v>490</v>
      </c>
      <c r="C41" t="s">
        <v>555</v>
      </c>
      <c r="D41" s="18"/>
    </row>
    <row r="42" spans="1:5" x14ac:dyDescent="0.2">
      <c r="A42" s="18" t="s">
        <v>12</v>
      </c>
      <c r="B42">
        <v>500</v>
      </c>
      <c r="C42" t="str">
        <f>_xlfn.CONCAT("REM SUBROUTINE ***",A42,"***")</f>
        <v>REM SUBROUTINE ***SETCOLORSCHEME***</v>
      </c>
      <c r="D42" s="18"/>
    </row>
    <row r="43" spans="1:5" x14ac:dyDescent="0.2">
      <c r="A43" s="18"/>
      <c r="B43">
        <v>510</v>
      </c>
      <c r="C43" t="str">
        <f>IF(ISBLANK(D43),_xlfn.CONCAT("SUB ",A42),_xlfn.CONCAT("SUB ",A42,"(",D43,")"))</f>
        <v>SUB SETCOLORSCHEME</v>
      </c>
      <c r="D43" s="18"/>
    </row>
    <row r="44" spans="1:5" x14ac:dyDescent="0.2">
      <c r="A44" s="18"/>
      <c r="B44">
        <v>520</v>
      </c>
      <c r="C44" s="5" t="s">
        <v>625</v>
      </c>
      <c r="D44" s="18"/>
    </row>
    <row r="45" spans="1:5" x14ac:dyDescent="0.2">
      <c r="A45" s="18"/>
      <c r="B45">
        <v>530</v>
      </c>
      <c r="C45" s="5" t="s">
        <v>830</v>
      </c>
      <c r="D45" s="18"/>
    </row>
    <row r="46" spans="1:5" x14ac:dyDescent="0.2">
      <c r="A46" s="18"/>
      <c r="B46">
        <v>540</v>
      </c>
      <c r="C46" s="5" t="s">
        <v>626</v>
      </c>
      <c r="D46" s="18"/>
    </row>
    <row r="47" spans="1:5" x14ac:dyDescent="0.2">
      <c r="A47" s="18"/>
      <c r="B47">
        <v>550</v>
      </c>
      <c r="C47" s="5" t="s">
        <v>624</v>
      </c>
      <c r="D47" s="18"/>
    </row>
    <row r="48" spans="1:5" x14ac:dyDescent="0.2">
      <c r="A48" s="18"/>
      <c r="B48">
        <v>560</v>
      </c>
      <c r="C48" t="s">
        <v>833</v>
      </c>
      <c r="D48" s="18"/>
    </row>
    <row r="49" spans="1:7" x14ac:dyDescent="0.2">
      <c r="A49" s="18"/>
      <c r="B49">
        <v>570</v>
      </c>
      <c r="C49" t="s">
        <v>834</v>
      </c>
      <c r="D49" s="18"/>
    </row>
    <row r="50" spans="1:7" x14ac:dyDescent="0.2">
      <c r="A50" s="18"/>
      <c r="B50">
        <v>580</v>
      </c>
      <c r="C50" t="s">
        <v>555</v>
      </c>
      <c r="D50" s="18"/>
    </row>
    <row r="51" spans="1:7" x14ac:dyDescent="0.2">
      <c r="A51" s="18" t="s">
        <v>568</v>
      </c>
      <c r="B51">
        <v>590</v>
      </c>
      <c r="C51" t="str">
        <f>_xlfn.CONCAT("REM SUBROUTINE ***",A51,"***")</f>
        <v>REM SUBROUTINE ***DEPLOYSHIPS***</v>
      </c>
      <c r="D51" s="18"/>
    </row>
    <row r="52" spans="1:7" x14ac:dyDescent="0.2">
      <c r="A52" s="18"/>
      <c r="B52">
        <v>600</v>
      </c>
      <c r="C52" t="str">
        <f>IF(ISBLANK(E52),_xlfn.CONCAT("SUB ",A51),_xlfn.CONCAT("SUB ",A51,"(",E52,")"))</f>
        <v>SUB DEPLOYSHIPS(SHIPS(,,))</v>
      </c>
      <c r="D52" s="18"/>
      <c r="E52" t="s">
        <v>715</v>
      </c>
    </row>
    <row r="53" spans="1:7" x14ac:dyDescent="0.2">
      <c r="A53" s="18"/>
      <c r="B53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715</v>
      </c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826</v>
      </c>
    </row>
    <row r="55" spans="1:7" x14ac:dyDescent="0.2">
      <c r="A55" s="18"/>
      <c r="B55">
        <v>630</v>
      </c>
      <c r="C55" s="5" t="s">
        <v>555</v>
      </c>
      <c r="D55" s="18"/>
    </row>
    <row r="56" spans="1:7" x14ac:dyDescent="0.2">
      <c r="A56" s="18" t="s">
        <v>863</v>
      </c>
      <c r="B56">
        <v>640</v>
      </c>
      <c r="C56" t="str">
        <f>_xlfn.CONCAT("REM SUBROUTINE ***",A56,"***")</f>
        <v>REM SUBROUTINE ***DELOYPLAYER***</v>
      </c>
      <c r="D56" s="18"/>
    </row>
    <row r="57" spans="1:7" x14ac:dyDescent="0.2">
      <c r="A57" s="18"/>
      <c r="B57">
        <v>650</v>
      </c>
      <c r="C57" t="str">
        <f>IF(ISBLANK(E57),_xlfn.CONCAT("SUB ",A56),_xlfn.CONCAT("SUB ",A56,"(",E57,")"))</f>
        <v>SUB DELOYPLAYER(SHIPS(,,))</v>
      </c>
      <c r="D57" s="18"/>
      <c r="E57" t="s">
        <v>715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GETNUMSHIPS(NUMSHIPS)</v>
      </c>
      <c r="D58" s="18" t="str">
        <f>A572</f>
        <v>GETNUMSHIPS</v>
      </c>
      <c r="E58" t="s">
        <v>706</v>
      </c>
    </row>
    <row r="59" spans="1:7" x14ac:dyDescent="0.2">
      <c r="A59" s="18"/>
      <c r="B59">
        <v>670</v>
      </c>
      <c r="C59" s="5" t="s">
        <v>888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MENUAUTODEPLOY(AUTODEPLOY$)</v>
      </c>
      <c r="D60" s="18" t="str">
        <f>A349</f>
        <v>MENUAUTODEPLOY</v>
      </c>
      <c r="E60" t="s">
        <v>887</v>
      </c>
    </row>
    <row r="61" spans="1:7" x14ac:dyDescent="0.2">
      <c r="A61" s="18"/>
      <c r="B61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715</v>
      </c>
      <c r="G61" t="s">
        <v>715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RENDERSHIPSAUX(SHIPS(,,))</v>
      </c>
      <c r="D62" s="18" t="str">
        <f>A297</f>
        <v>RENDERSHIPSAUX</v>
      </c>
      <c r="E62" t="s">
        <v>715</v>
      </c>
    </row>
    <row r="63" spans="1:7" x14ac:dyDescent="0.2">
      <c r="A63" s="18"/>
      <c r="B63">
        <v>710</v>
      </c>
      <c r="C63" s="18" t="str">
        <f>IF(ISBLANK(E63),_xlfn.CONCAT("CALL ",D63),_xlfn.CONCAT("CALL ",D63,"(",E63,")"))</f>
        <v>CALL RENDERHOLES</v>
      </c>
      <c r="D63" s="18" t="str">
        <f>A255</f>
        <v>RENDERHOLES</v>
      </c>
    </row>
    <row r="64" spans="1:7" x14ac:dyDescent="0.2">
      <c r="A64" s="18"/>
      <c r="B64">
        <v>720</v>
      </c>
      <c r="C64" s="18" t="str">
        <f>IF(ISBLANK(E64),_xlfn.CONCAT("CALL ",D64),_xlfn.CONCAT("CALL ",D64,"(",E64,")"))</f>
        <v>CALL MENUDEPLOYING</v>
      </c>
      <c r="D64" s="18" t="str">
        <f>A387</f>
        <v>MENUDEPLOYING</v>
      </c>
    </row>
    <row r="65" spans="1:5" x14ac:dyDescent="0.2">
      <c r="A65" s="18"/>
      <c r="B65">
        <v>730</v>
      </c>
      <c r="C65" s="5" t="s">
        <v>555</v>
      </c>
      <c r="D65" s="18"/>
    </row>
    <row r="66" spans="1:5" x14ac:dyDescent="0.2">
      <c r="A66" s="18" t="s">
        <v>861</v>
      </c>
      <c r="B66">
        <v>740</v>
      </c>
      <c r="C66" t="str">
        <f>_xlfn.CONCAT("REM SUBROUTINE ***",A66,"***")</f>
        <v>REM SUBROUTINE ***DEPLOYAUTO***</v>
      </c>
      <c r="D66" s="18"/>
    </row>
    <row r="67" spans="1:5" x14ac:dyDescent="0.2">
      <c r="A67" s="18"/>
      <c r="B67">
        <v>750</v>
      </c>
      <c r="C67" t="str">
        <f>IF(ISBLANK(E67),_xlfn.CONCAT("SUB ",A66),_xlfn.CONCAT("SUB ",A66,"(",E67,")"))</f>
        <v>SUB DEPLOYAUTO(SHIPS(,,))</v>
      </c>
      <c r="D67" s="18"/>
      <c r="E67" t="s">
        <v>715</v>
      </c>
    </row>
    <row r="68" spans="1:5" x14ac:dyDescent="0.2">
      <c r="A68" s="18"/>
      <c r="B68">
        <v>760</v>
      </c>
      <c r="C68" s="18" t="str">
        <f>IF(ISBLANK(E68),_xlfn.CONCAT("CALL ",D68),_xlfn.CONCAT("CALL ",D68,"(",E68,")"))</f>
        <v>CALL GETMENUORIG(ROW,COL)</v>
      </c>
      <c r="D68" s="18" t="str">
        <f>A594</f>
        <v>GETMENUORIG</v>
      </c>
      <c r="E68" t="s">
        <v>689</v>
      </c>
    </row>
    <row r="69" spans="1:5" x14ac:dyDescent="0.2">
      <c r="A69" s="18"/>
      <c r="B69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A226</f>
        <v>RENDERTEXT</v>
      </c>
      <c r="E69" t="s">
        <v>802</v>
      </c>
    </row>
    <row r="70" spans="1:5" x14ac:dyDescent="0.2">
      <c r="A70" s="18"/>
      <c r="B70">
        <v>780</v>
      </c>
      <c r="C70" s="18" t="str">
        <f t="shared" si="0"/>
        <v>CALL RENDERTEXT("DEPLOYING",(ROW+7),(COL))</v>
      </c>
      <c r="D70" s="18" t="str">
        <f>A226</f>
        <v>RENDERTEXT</v>
      </c>
      <c r="E70" t="s">
        <v>803</v>
      </c>
    </row>
    <row r="71" spans="1:5" x14ac:dyDescent="0.2">
      <c r="A71" s="18"/>
      <c r="B71">
        <v>790</v>
      </c>
      <c r="C71" s="18" t="str">
        <f t="shared" si="0"/>
        <v>CALL RENDERTEXT("SHIPS...",(ROW+8),(COL))</v>
      </c>
      <c r="D71" s="18" t="str">
        <f>A226</f>
        <v>RENDERTEXT</v>
      </c>
      <c r="E71" t="s">
        <v>804</v>
      </c>
    </row>
    <row r="72" spans="1:5" x14ac:dyDescent="0.2">
      <c r="A72" s="18"/>
      <c r="B72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827</v>
      </c>
    </row>
    <row r="73" spans="1:5" x14ac:dyDescent="0.2">
      <c r="A73" s="18"/>
      <c r="B73">
        <v>810</v>
      </c>
      <c r="C73" s="18" t="str">
        <f t="shared" si="0"/>
        <v>CALL GETNUMSHIPS(NUMSHIPS)</v>
      </c>
      <c r="D73" s="18" t="str">
        <f>A572</f>
        <v>GETNUMSHIPS</v>
      </c>
      <c r="E73" t="s">
        <v>706</v>
      </c>
    </row>
    <row r="74" spans="1:5" x14ac:dyDescent="0.2">
      <c r="A74" s="18"/>
      <c r="B74">
        <v>820</v>
      </c>
      <c r="C74" s="5" t="s">
        <v>575</v>
      </c>
      <c r="D74" s="18"/>
    </row>
    <row r="75" spans="1:5" x14ac:dyDescent="0.2">
      <c r="A75" s="18"/>
      <c r="B75">
        <v>830</v>
      </c>
      <c r="C75" s="18" t="str">
        <f t="shared" si="0"/>
        <v>CALL GETSHIPLEN(SHIPLEN,(I))</v>
      </c>
      <c r="D75" s="18" t="str">
        <f>A576</f>
        <v>GETSHIPLEN</v>
      </c>
      <c r="E75" t="s">
        <v>790</v>
      </c>
    </row>
    <row r="76" spans="1:5" x14ac:dyDescent="0.2">
      <c r="A76" s="18"/>
      <c r="B76">
        <v>840</v>
      </c>
      <c r="C76" t="s">
        <v>724</v>
      </c>
      <c r="D76" s="18"/>
    </row>
    <row r="77" spans="1:5" x14ac:dyDescent="0.2">
      <c r="A77" s="18"/>
      <c r="B77">
        <v>850</v>
      </c>
      <c r="C77" s="5" t="s">
        <v>679</v>
      </c>
      <c r="D77" s="18"/>
    </row>
    <row r="78" spans="1:5" x14ac:dyDescent="0.2">
      <c r="A78" s="18"/>
      <c r="B78">
        <v>860</v>
      </c>
      <c r="C78" s="5" t="s">
        <v>14</v>
      </c>
      <c r="D78" s="18"/>
    </row>
    <row r="79" spans="1:5" x14ac:dyDescent="0.2">
      <c r="A79" s="18"/>
      <c r="B79">
        <v>870</v>
      </c>
      <c r="C79" s="5" t="s">
        <v>1</v>
      </c>
      <c r="D79" s="18"/>
    </row>
    <row r="80" spans="1:5" x14ac:dyDescent="0.2">
      <c r="A80" s="18"/>
      <c r="B80">
        <v>880</v>
      </c>
      <c r="C80" s="5" t="s">
        <v>555</v>
      </c>
      <c r="D80" s="18"/>
    </row>
    <row r="81" spans="1:5" x14ac:dyDescent="0.2">
      <c r="A81" s="18" t="s">
        <v>862</v>
      </c>
      <c r="B81">
        <v>890</v>
      </c>
      <c r="C81" t="str">
        <f>_xlfn.CONCAT("REM SUBROUTINE ***",A81,"***")</f>
        <v>REM SUBROUTINE ***DEPLOYMANUAL***</v>
      </c>
      <c r="D81" s="18"/>
    </row>
    <row r="82" spans="1:5" x14ac:dyDescent="0.2">
      <c r="A82" s="18"/>
      <c r="B82">
        <v>900</v>
      </c>
      <c r="C82" t="str">
        <f>IF(ISBLANK(E82),_xlfn.CONCAT("SUB ",A81),_xlfn.CONCAT("SUB ",A81,"(",E82,")"))</f>
        <v>SUB DEPLOYMANUAL(SHIPS(,,))</v>
      </c>
      <c r="D82" s="18"/>
      <c r="E82" t="s">
        <v>715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MENUCLEAR</v>
      </c>
      <c r="D83" s="18" t="str">
        <f>A344</f>
        <v>MENUCLEAR</v>
      </c>
    </row>
    <row r="84" spans="1:5" x14ac:dyDescent="0.2">
      <c r="A84" s="18"/>
      <c r="B84">
        <v>920</v>
      </c>
      <c r="C84" s="5" t="s">
        <v>875</v>
      </c>
      <c r="D84" s="18"/>
    </row>
    <row r="85" spans="1:5" x14ac:dyDescent="0.2">
      <c r="A85" s="18"/>
      <c r="B85">
        <v>930</v>
      </c>
      <c r="C85" s="18" t="str">
        <f>IF(ISBLANK(E85),_xlfn.CONCAT("CALL ",D85),_xlfn.CONCAT("CALL ",D85,"(",E85,")"))</f>
        <v>CALL GETNUMSHIPS(NUMSHIPS)</v>
      </c>
      <c r="D85" s="18" t="str">
        <f>A572</f>
        <v>GETNUMSHIPS</v>
      </c>
      <c r="E85" t="s">
        <v>706</v>
      </c>
    </row>
    <row r="86" spans="1:5" x14ac:dyDescent="0.2">
      <c r="A86" s="18"/>
      <c r="B86">
        <v>940</v>
      </c>
      <c r="C86" s="5" t="s">
        <v>574</v>
      </c>
      <c r="D86" s="18"/>
    </row>
    <row r="87" spans="1:5" x14ac:dyDescent="0.2">
      <c r="A87" s="20" t="s">
        <v>865</v>
      </c>
      <c r="B87">
        <v>950</v>
      </c>
      <c r="C87" s="5" t="str">
        <f>_xlfn.CONCAT("REM LABEL ***",A87,"***")</f>
        <v>REM LABEL ***DEPLOYMANSHIP***</v>
      </c>
      <c r="D87" s="18"/>
    </row>
    <row r="88" spans="1:5" x14ac:dyDescent="0.2">
      <c r="A88" s="18"/>
      <c r="B88">
        <v>960</v>
      </c>
      <c r="C88" s="18" t="str">
        <f>IF(ISBLANK(E88),_xlfn.CONCAT("CALL ",D88),_xlfn.CONCAT("CALL ",D88,"(",E88,")"))</f>
        <v>CALL MENUDEPLOY((CURRENTSHIP))</v>
      </c>
      <c r="D88" s="18" t="str">
        <f>A362</f>
        <v>MENUDEPLOY</v>
      </c>
      <c r="E88" t="s">
        <v>805</v>
      </c>
    </row>
    <row r="89" spans="1:5" x14ac:dyDescent="0.2">
      <c r="A89" s="18"/>
      <c r="B89">
        <v>970</v>
      </c>
      <c r="C89" s="18" t="str">
        <f>IF(ISBLANK(E89),_xlfn.CONCAT("CALL ",D89),_xlfn.CONCAT("CALL ",D89,"(",E89,")"))</f>
        <v>CALL INPUTSHIP(SHIP(),(CURRENTSHIP))</v>
      </c>
      <c r="D89" s="18" t="str">
        <f>A425</f>
        <v>INPUTSHIP</v>
      </c>
      <c r="E89" t="s">
        <v>806</v>
      </c>
    </row>
    <row r="90" spans="1:5" x14ac:dyDescent="0.2">
      <c r="A90" s="18"/>
      <c r="B90">
        <v>980</v>
      </c>
      <c r="C90" t="s">
        <v>622</v>
      </c>
      <c r="D90" s="18"/>
    </row>
    <row r="91" spans="1:5" x14ac:dyDescent="0.2">
      <c r="A91" s="18"/>
      <c r="B91">
        <v>990</v>
      </c>
      <c r="C91" t="s">
        <v>1031</v>
      </c>
      <c r="D91" s="18"/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CHECKVALIDSHIP(ERRVAL,(PLAYER),(CURRENTSHIP),SHIP(),SHIPS(,,))</v>
      </c>
      <c r="D92" s="18" t="str">
        <f>A441</f>
        <v>CHECKVALIDSHIP</v>
      </c>
      <c r="E92" t="s">
        <v>1035</v>
      </c>
    </row>
    <row r="93" spans="1:5" x14ac:dyDescent="0.2">
      <c r="A93" s="18"/>
      <c r="B93">
        <v>1010</v>
      </c>
      <c r="C93" s="5" t="str">
        <f>_xlfn.CONCAT("IF ERRVAL=1 THEN ",INDEX(B:B,MATCH(D93,A:A,0),0)," :: REM GOTO ",D93,"")</f>
        <v>IF ERRVAL=1 THEN 950 :: REM GOTO DEPLOYMANSHIP</v>
      </c>
      <c r="D93" s="20" t="str">
        <f>A87</f>
        <v>DEPLOYMANSHIP</v>
      </c>
    </row>
    <row r="94" spans="1:5" x14ac:dyDescent="0.2">
      <c r="A94" s="18"/>
      <c r="B94">
        <v>1020</v>
      </c>
      <c r="C94" s="18" t="str">
        <f>IF(ISBLANK(E94),_xlfn.CONCAT("CALL ",D94),_xlfn.CONCAT("CALL ",D94,"(",E94,")"))</f>
        <v>CALL GETSHIPLEN(SHIPLEN,(CURRENTSHIP))</v>
      </c>
      <c r="D94" s="18" t="str">
        <f>A576</f>
        <v>GETSHIPLEN</v>
      </c>
      <c r="E94" t="s">
        <v>807</v>
      </c>
    </row>
    <row r="95" spans="1:5" x14ac:dyDescent="0.2">
      <c r="A95" s="18"/>
      <c r="B95">
        <v>1030</v>
      </c>
      <c r="C95" s="5" t="s">
        <v>726</v>
      </c>
      <c r="D95" s="18"/>
    </row>
    <row r="96" spans="1:5" x14ac:dyDescent="0.2">
      <c r="A96" s="18"/>
      <c r="B96">
        <v>1040</v>
      </c>
      <c r="C96" s="5" t="s">
        <v>681</v>
      </c>
      <c r="D96" s="18"/>
    </row>
    <row r="97" spans="1:5" x14ac:dyDescent="0.2">
      <c r="A97" s="18"/>
      <c r="B97">
        <v>1050</v>
      </c>
      <c r="C97" s="5" t="s">
        <v>1</v>
      </c>
      <c r="D97" s="18"/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RENDERSHIP((CURRENTSHIP),SHIP())</v>
      </c>
      <c r="D98" s="18" t="str">
        <f>A287</f>
        <v>RENDERSHIP</v>
      </c>
      <c r="E98" t="s">
        <v>808</v>
      </c>
    </row>
    <row r="99" spans="1:5" x14ac:dyDescent="0.2">
      <c r="A99" s="18"/>
      <c r="B99">
        <v>1070</v>
      </c>
      <c r="C99" s="5" t="s">
        <v>552</v>
      </c>
      <c r="D99" s="18"/>
    </row>
    <row r="100" spans="1:5" x14ac:dyDescent="0.2">
      <c r="A100" s="18"/>
      <c r="B100">
        <v>1080</v>
      </c>
      <c r="C100" s="5" t="s">
        <v>555</v>
      </c>
      <c r="D100" s="18"/>
    </row>
    <row r="101" spans="1:5" x14ac:dyDescent="0.2">
      <c r="A101" s="18" t="s">
        <v>867</v>
      </c>
      <c r="B101">
        <v>1090</v>
      </c>
      <c r="C101" t="str">
        <f>_xlfn.CONCAT("REM SUBROUTINE ***",A101,"***")</f>
        <v>REM SUBROUTINE ***DEPLOYCOMPUTER***</v>
      </c>
      <c r="D101" s="18"/>
    </row>
    <row r="102" spans="1:5" x14ac:dyDescent="0.2">
      <c r="A102" s="18"/>
      <c r="B102">
        <v>1100</v>
      </c>
      <c r="C102" t="str">
        <f>IF(ISBLANK(E102),_xlfn.CONCAT("SUB ",A101),_xlfn.CONCAT("SUB ",A101,"(",E102,")"))</f>
        <v>SUB DEPLOYCOMPUTER(VISIBLE,SHIPS(,,))</v>
      </c>
      <c r="D102" s="18"/>
      <c r="E102" t="s">
        <v>787</v>
      </c>
    </row>
    <row r="103" spans="1:5" x14ac:dyDescent="0.2">
      <c r="A103" s="18"/>
      <c r="B103">
        <v>1110</v>
      </c>
      <c r="C103" t="s">
        <v>875</v>
      </c>
      <c r="D103" s="18"/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GETNUMSHIPS(NUMSHIPS)</v>
      </c>
      <c r="D104" s="18" t="str">
        <f>A572</f>
        <v>GETNUMSHIPS</v>
      </c>
      <c r="E104" t="s">
        <v>706</v>
      </c>
    </row>
    <row r="105" spans="1:5" x14ac:dyDescent="0.2">
      <c r="A105" s="18"/>
      <c r="B105">
        <v>1130</v>
      </c>
      <c r="C105" s="18" t="str">
        <f>IF(ISBLANK(E105),_xlfn.CONCAT("CALL ",D105),_xlfn.CONCAT("CALL ",D105,"(",E105,")"))</f>
        <v>CALL GETBOARDORIG(ROW,COL)</v>
      </c>
      <c r="D105" s="18" t="str">
        <f>A586</f>
        <v>GETBOARDORIG</v>
      </c>
      <c r="E105" t="s">
        <v>689</v>
      </c>
    </row>
    <row r="106" spans="1:5" x14ac:dyDescent="0.2">
      <c r="A106" s="18"/>
      <c r="B106">
        <v>1140</v>
      </c>
      <c r="C106" s="18" t="str">
        <f>IF(ISBLANK(E106),_xlfn.CONCAT("CALL ",D106),_xlfn.CONCAT("CALL ",D106,"(",E106,")"))</f>
        <v>CALL GETSHIPCHAR(SHIPCHAR)</v>
      </c>
      <c r="D106" s="18" t="str">
        <f>A556</f>
        <v>GETSHIPCHAR</v>
      </c>
      <c r="E106" t="s">
        <v>714</v>
      </c>
    </row>
    <row r="107" spans="1:5" x14ac:dyDescent="0.2">
      <c r="A107" s="18"/>
      <c r="B107">
        <v>1150</v>
      </c>
      <c r="C107" t="s">
        <v>574</v>
      </c>
      <c r="D107" s="18"/>
    </row>
    <row r="108" spans="1:5" x14ac:dyDescent="0.2">
      <c r="A108" s="20" t="s">
        <v>866</v>
      </c>
      <c r="B108">
        <v>1160</v>
      </c>
      <c r="C108" s="5" t="str">
        <f>_xlfn.CONCAT("REM LABEL ***",A108,"***")</f>
        <v>REM LABEL ***DEPLOYCOMPSHIP***</v>
      </c>
      <c r="D108" s="18"/>
    </row>
    <row r="109" spans="1:5" x14ac:dyDescent="0.2">
      <c r="A109" s="18"/>
      <c r="B109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A576</f>
        <v>GETSHIPLEN</v>
      </c>
      <c r="E109" t="s">
        <v>807</v>
      </c>
    </row>
    <row r="110" spans="1:5" x14ac:dyDescent="0.2">
      <c r="A110" s="18"/>
      <c r="B110">
        <v>1180</v>
      </c>
      <c r="C110" t="s">
        <v>620</v>
      </c>
      <c r="D110" s="18"/>
    </row>
    <row r="111" spans="1:5" x14ac:dyDescent="0.2">
      <c r="A111" s="18"/>
      <c r="B111">
        <v>1190</v>
      </c>
      <c r="C111" t="s">
        <v>728</v>
      </c>
      <c r="D111" s="18"/>
    </row>
    <row r="112" spans="1:5" x14ac:dyDescent="0.2">
      <c r="A112" s="18"/>
      <c r="B112">
        <v>1200</v>
      </c>
      <c r="C112" t="s">
        <v>621</v>
      </c>
      <c r="D112" s="18"/>
    </row>
    <row r="113" spans="1:6" x14ac:dyDescent="0.2">
      <c r="A113" s="18"/>
      <c r="B113">
        <v>1210</v>
      </c>
      <c r="C113" t="s">
        <v>726</v>
      </c>
      <c r="D113" s="18"/>
    </row>
    <row r="114" spans="1:6" x14ac:dyDescent="0.2">
      <c r="A114" s="18"/>
      <c r="B114">
        <v>1220</v>
      </c>
      <c r="C114" t="s">
        <v>682</v>
      </c>
      <c r="D114" s="18"/>
    </row>
    <row r="115" spans="1:6" x14ac:dyDescent="0.2">
      <c r="A115" s="18"/>
      <c r="B115">
        <v>1230</v>
      </c>
      <c r="C115" t="s">
        <v>1</v>
      </c>
      <c r="D115" s="18"/>
    </row>
    <row r="116" spans="1:6" x14ac:dyDescent="0.2">
      <c r="A116" s="18"/>
      <c r="B116">
        <v>1240</v>
      </c>
      <c r="C116" s="5" t="s">
        <v>623</v>
      </c>
      <c r="D116" s="18"/>
    </row>
    <row r="117" spans="1:6" x14ac:dyDescent="0.2">
      <c r="A117" s="18"/>
      <c r="B117">
        <v>1250</v>
      </c>
      <c r="C117" s="5" t="s">
        <v>1031</v>
      </c>
      <c r="D117" s="18"/>
    </row>
    <row r="118" spans="1:6" x14ac:dyDescent="0.2">
      <c r="A118" s="18"/>
      <c r="B118">
        <v>1260</v>
      </c>
      <c r="C118" s="18" t="str">
        <f>IF(ISBLANK(E118),_xlfn.CONCAT("CALL ",D118),_xlfn.CONCAT("CALL ",D118,"(",E118,")"))</f>
        <v>CALL CHECKOVERLAP(ERRVAL,(PLAYER),(CURRENTSHIP),SHIP(),SHIPS(,,))</v>
      </c>
      <c r="D118" s="18" t="str">
        <f>A501</f>
        <v>CHECKOVERLAP</v>
      </c>
      <c r="E118" t="s">
        <v>1035</v>
      </c>
    </row>
    <row r="119" spans="1:6" x14ac:dyDescent="0.2">
      <c r="A119" s="18"/>
      <c r="B119">
        <v>1270</v>
      </c>
      <c r="C119" t="str">
        <f>_xlfn.CONCAT("IF ERRVAL=1 THEN ",INDEX(B:B,MATCH(D119,A:A,0),0)," :: REM GOTO ",D119,"")</f>
        <v>IF ERRVAL=1 THEN 1160 :: REM GOTO DEPLOYCOMPSHIP</v>
      </c>
      <c r="D119" s="20" t="str">
        <f>A108</f>
        <v>DEPLOYCOMPSHIP</v>
      </c>
    </row>
    <row r="120" spans="1:6" x14ac:dyDescent="0.2">
      <c r="A120" s="18"/>
      <c r="B120">
        <v>1280</v>
      </c>
      <c r="C120" s="5" t="s">
        <v>726</v>
      </c>
      <c r="D120" s="18"/>
    </row>
    <row r="121" spans="1:6" x14ac:dyDescent="0.2">
      <c r="A121" s="18"/>
      <c r="B121">
        <v>1290</v>
      </c>
      <c r="C121" s="5" t="s">
        <v>683</v>
      </c>
      <c r="D121" s="18"/>
    </row>
    <row r="122" spans="1:6" x14ac:dyDescent="0.2">
      <c r="A122" s="18"/>
      <c r="B122">
        <v>1300</v>
      </c>
      <c r="C122" s="5" t="s">
        <v>1</v>
      </c>
      <c r="D122" s="18"/>
    </row>
    <row r="123" spans="1:6" x14ac:dyDescent="0.2">
      <c r="A123" s="18"/>
      <c r="B123">
        <v>1310</v>
      </c>
      <c r="C123" s="18" t="str">
        <f>IF(ISBLANK(E123),_xlfn.CONCAT("CALL ",D123),_xlfn.CONCAT("CALL ",D123,"(",E123,")"))</f>
        <v>CALL GETDEBUGFLAG(DEBUG)</v>
      </c>
      <c r="D123" s="18" t="str">
        <f>A598</f>
        <v>GETDEBUGFLAG</v>
      </c>
      <c r="E123" t="s">
        <v>732</v>
      </c>
      <c r="F123" s="17"/>
    </row>
    <row r="124" spans="1:6" x14ac:dyDescent="0.2">
      <c r="A124" s="18"/>
      <c r="B124">
        <v>1320</v>
      </c>
      <c r="C124" s="5" t="s">
        <v>828</v>
      </c>
      <c r="D124" s="18"/>
    </row>
    <row r="125" spans="1:6" x14ac:dyDescent="0.2">
      <c r="A125" s="18"/>
      <c r="B125">
        <v>1330</v>
      </c>
      <c r="C125" s="18" t="str">
        <f>_xlfn.CONCAT("IF VISIBLE=1 THEN CALL ",D125,"(",E125,")")</f>
        <v>IF VISIBLE=1 THEN CALL RENDERSHIP((CURRENTSHIP),SHIP())</v>
      </c>
      <c r="D125" s="18" t="str">
        <f>A287</f>
        <v>RENDERSHIP</v>
      </c>
      <c r="E125" t="s">
        <v>808</v>
      </c>
    </row>
    <row r="126" spans="1:6" x14ac:dyDescent="0.2">
      <c r="A126" s="18"/>
      <c r="B126">
        <v>1340</v>
      </c>
      <c r="C126" t="s">
        <v>552</v>
      </c>
      <c r="D126" s="18"/>
    </row>
    <row r="127" spans="1:6" x14ac:dyDescent="0.2">
      <c r="A127" s="18"/>
      <c r="B127">
        <v>1350</v>
      </c>
      <c r="C127" s="5" t="s">
        <v>555</v>
      </c>
      <c r="D127" s="18"/>
    </row>
    <row r="128" spans="1:6" x14ac:dyDescent="0.2">
      <c r="A128" s="18" t="s">
        <v>687</v>
      </c>
      <c r="B128">
        <v>1360</v>
      </c>
      <c r="C128" t="str">
        <f>_xlfn.CONCAT("REM SUBROUTINE ***",A128,"***")</f>
        <v>REM SUBROUTINE ***PLAYGAME***</v>
      </c>
      <c r="D128" s="18"/>
    </row>
    <row r="129" spans="1:5" x14ac:dyDescent="0.2">
      <c r="A129" s="18"/>
      <c r="B129">
        <v>1370</v>
      </c>
      <c r="C129" t="str">
        <f>IF(ISBLANK(E129),_xlfn.CONCAT("SUB ",A128),_xlfn.CONCAT("SUB ",A128,"(",E129,")"))</f>
        <v>SUB PLAYGAME(SHIPS(,,))</v>
      </c>
      <c r="D129" s="18"/>
      <c r="E129" t="s">
        <v>715</v>
      </c>
    </row>
    <row r="130" spans="1:5" x14ac:dyDescent="0.2">
      <c r="A130" s="18"/>
      <c r="B130">
        <v>1380</v>
      </c>
      <c r="C130" s="18" t="str">
        <f>IF(ISBLANK(E130),_xlfn.CONCAT("CALL ",D130),_xlfn.CONCAT("CALL ",D130,"(",E130,")"))</f>
        <v>CALL MENUCLEAR</v>
      </c>
      <c r="D130" s="18" t="str">
        <f>A344</f>
        <v>MENUCLEAR</v>
      </c>
    </row>
    <row r="131" spans="1:5" x14ac:dyDescent="0.2">
      <c r="A131" s="18"/>
      <c r="B131">
        <v>1390</v>
      </c>
      <c r="C131" s="18" t="str">
        <f>IF(ISBLANK(E131),_xlfn.CONCAT("CALL ",D131),_xlfn.CONCAT("CALL ",D131,"(",E131,")"))</f>
        <v>CALL MENUTARGET</v>
      </c>
      <c r="D131" s="18" t="str">
        <f>A378</f>
        <v>MENUTARGET</v>
      </c>
    </row>
    <row r="132" spans="1:5" x14ac:dyDescent="0.2">
      <c r="A132" s="18"/>
      <c r="B132">
        <v>1400</v>
      </c>
      <c r="C132" t="s">
        <v>686</v>
      </c>
      <c r="D132" s="18"/>
    </row>
    <row r="133" spans="1:5" x14ac:dyDescent="0.2">
      <c r="A133" s="18"/>
      <c r="B133">
        <v>1410</v>
      </c>
      <c r="C133" t="s">
        <v>877</v>
      </c>
      <c r="D133" s="18"/>
    </row>
    <row r="134" spans="1:5" x14ac:dyDescent="0.2">
      <c r="A134" s="18"/>
      <c r="B134">
        <v>1420</v>
      </c>
      <c r="C134" t="s">
        <v>837</v>
      </c>
      <c r="D134" s="18"/>
    </row>
    <row r="135" spans="1:5" x14ac:dyDescent="0.2">
      <c r="A135" s="18"/>
      <c r="B135">
        <v>1430</v>
      </c>
      <c r="C135" s="18" t="str">
        <f>IF(ISBLANK(E135),_xlfn.CONCAT("CALL ",D135),_xlfn.CONCAT("CALL ",D135,"(",E135,")"))</f>
        <v>CALL GETNUMSHIPS(NUMSHIPS)</v>
      </c>
      <c r="D135" s="18" t="str">
        <f>A572</f>
        <v>GETNUMSHIPS</v>
      </c>
      <c r="E135" t="s">
        <v>706</v>
      </c>
    </row>
    <row r="136" spans="1:5" x14ac:dyDescent="0.2">
      <c r="A136" s="18"/>
      <c r="B136">
        <v>1440</v>
      </c>
      <c r="C136" t="s">
        <v>575</v>
      </c>
      <c r="D136" s="18"/>
    </row>
    <row r="137" spans="1:5" x14ac:dyDescent="0.2">
      <c r="A137" s="18"/>
      <c r="B137">
        <v>1450</v>
      </c>
      <c r="C137" s="18" t="str">
        <f>IF(ISBLANK(E137),_xlfn.CONCAT("CALL ",D137),_xlfn.CONCAT("CALL ",D137,"(",E137,")"))</f>
        <v>CALL GETSHIPLEN(SHIPLEN,(I))</v>
      </c>
      <c r="D137" s="18" t="str">
        <f>A576</f>
        <v>GETSHIPLEN</v>
      </c>
      <c r="E137" t="s">
        <v>790</v>
      </c>
    </row>
    <row r="138" spans="1:5" x14ac:dyDescent="0.2">
      <c r="A138" s="18"/>
      <c r="B138">
        <v>1460</v>
      </c>
      <c r="C138" t="s">
        <v>844</v>
      </c>
      <c r="D138" s="18"/>
    </row>
    <row r="139" spans="1:5" x14ac:dyDescent="0.2">
      <c r="A139" s="18"/>
      <c r="B139">
        <v>1470</v>
      </c>
      <c r="C139" t="s">
        <v>1</v>
      </c>
      <c r="D139" s="18"/>
    </row>
    <row r="140" spans="1:5" x14ac:dyDescent="0.2">
      <c r="A140" s="18"/>
      <c r="B140">
        <v>1480</v>
      </c>
      <c r="C140" t="s">
        <v>850</v>
      </c>
      <c r="D140" s="18"/>
    </row>
    <row r="141" spans="1:5" x14ac:dyDescent="0.2">
      <c r="A141" s="18"/>
      <c r="B141">
        <v>1490</v>
      </c>
      <c r="C141" t="s">
        <v>849</v>
      </c>
      <c r="D141" s="18"/>
    </row>
    <row r="142" spans="1:5" x14ac:dyDescent="0.2">
      <c r="A142" s="18"/>
      <c r="B142">
        <v>1500</v>
      </c>
      <c r="C142" s="18" t="str">
        <f>IF(ISBLANK(E142),_xlfn.CONCAT("CALL ",D142),_xlfn.CONCAT("CALL ",D142,"(",E142,")"))</f>
        <v>CALL QUEUEINIT(Q(),QLEN)</v>
      </c>
      <c r="D142" s="18" t="str">
        <f>A520</f>
        <v>QUEUEINIT</v>
      </c>
      <c r="E142" t="s">
        <v>944</v>
      </c>
    </row>
    <row r="143" spans="1:5" x14ac:dyDescent="0.2">
      <c r="A143" s="18"/>
      <c r="B143">
        <v>1510</v>
      </c>
      <c r="C143" s="5" t="s">
        <v>869</v>
      </c>
      <c r="D143" s="18"/>
    </row>
    <row r="144" spans="1:5" x14ac:dyDescent="0.2">
      <c r="A144" s="18"/>
      <c r="B144">
        <v>1520</v>
      </c>
      <c r="C144" s="18" t="str">
        <f>IF(ISBLANK(E144),_xlfn.CONCAT("CALL ",D144),_xlfn.CONCAT("CALL ",D144,"(",E144,")"))</f>
        <v>CALL GETAUTOPLAY(AUTOPLAY)</v>
      </c>
      <c r="D144" s="18" t="str">
        <f>A602</f>
        <v>GETAUTOPLAY</v>
      </c>
      <c r="E144" t="s">
        <v>1014</v>
      </c>
    </row>
    <row r="145" spans="1:5" x14ac:dyDescent="0.2">
      <c r="A145" s="18"/>
      <c r="B145">
        <v>1530</v>
      </c>
      <c r="C145" s="5" t="s">
        <v>1025</v>
      </c>
      <c r="D145" s="18"/>
    </row>
    <row r="146" spans="1:5" x14ac:dyDescent="0.2">
      <c r="A146" s="20" t="s">
        <v>896</v>
      </c>
      <c r="B146">
        <v>1540</v>
      </c>
      <c r="C146" s="5" t="str">
        <f>_xlfn.CONCAT("REM LABEL ***",A146,"***")</f>
        <v>REM LABEL ***TURNLOOP***</v>
      </c>
      <c r="D146" s="18"/>
    </row>
    <row r="147" spans="1:5" x14ac:dyDescent="0.2">
      <c r="A147" s="20"/>
      <c r="B147">
        <v>1550</v>
      </c>
      <c r="C147" s="18" t="str">
        <f>_xlfn.CONCAT("IF PLAYER=0 THEN CALL ",D147,"(",E147,")")</f>
        <v>IF PLAYER=0 THEN CALL PLAYERTURN(ROW,COL,SHOTS(,,))</v>
      </c>
      <c r="D147" s="18" t="str">
        <f>A162</f>
        <v>PLAYERTURN</v>
      </c>
      <c r="E147" t="s">
        <v>1018</v>
      </c>
    </row>
    <row r="148" spans="1:5" x14ac:dyDescent="0.2">
      <c r="A148" s="20"/>
      <c r="B148">
        <v>1560</v>
      </c>
      <c r="C148" s="18" t="str">
        <f>_xlfn.CONCAT("IF PLAYER=1 THEN CALL ",D148,"(",E148,")")</f>
        <v>IF PLAYER=1 THEN CALL COMPUTERTURN(ROW,COL,Q(),QLEN,SHOTS(,,))</v>
      </c>
      <c r="D148" s="18" t="str">
        <f>A170</f>
        <v>COMPUTERTURN</v>
      </c>
      <c r="E148" t="s">
        <v>1010</v>
      </c>
    </row>
    <row r="149" spans="1:5" x14ac:dyDescent="0.2">
      <c r="A149" s="20"/>
      <c r="B149">
        <v>1570</v>
      </c>
      <c r="C149" s="21" t="s">
        <v>785</v>
      </c>
      <c r="D149" s="18"/>
    </row>
    <row r="150" spans="1:5" x14ac:dyDescent="0.2">
      <c r="A150" s="20"/>
      <c r="B150">
        <v>1580</v>
      </c>
      <c r="C150" s="18" t="str">
        <f>IF(ISBLANK(E150),_xlfn.CONCAT("CALL ",D150),_xlfn.CONCAT("CALL ",D150,"(",E150,")"))</f>
        <v>CALL PROCESSSHOT(WINNER,(ROW),(COL),(PLAYER),HITSLEFT(,),SHIPSLEFT(),SHIPS(,,),Q(),QLEN)</v>
      </c>
      <c r="D150" s="18" t="str">
        <f>A178</f>
        <v>PROCESSSHOT</v>
      </c>
      <c r="E150" t="s">
        <v>1020</v>
      </c>
    </row>
    <row r="151" spans="1:5" x14ac:dyDescent="0.2">
      <c r="A151" s="18"/>
      <c r="B151">
        <v>1590</v>
      </c>
      <c r="C151" s="5" t="str">
        <f>_xlfn.CONCAT("IF WINNER=0 OR WINNER=1 THEN ",INDEX(B:B,MATCH(D151,A:A,0),0)," :: REM GOTO ",D151,"")</f>
        <v>IF WINNER=0 OR WINNER=1 THEN 1630 :: REM GOTO GAMEOVER</v>
      </c>
      <c r="D151" s="20" t="str">
        <f>A155</f>
        <v>GAMEOVER</v>
      </c>
    </row>
    <row r="152" spans="1:5" x14ac:dyDescent="0.2">
      <c r="A152" s="18"/>
      <c r="B152">
        <v>1600</v>
      </c>
      <c r="C152" s="18" t="str">
        <f>IF(ISBLANK(E152),_xlfn.CONCAT("CALL ",D152),_xlfn.CONCAT("CALL ",D152,"(",E152,")"))</f>
        <v>CALL GETAUTOPLAY(AUTOPLAY)</v>
      </c>
      <c r="D152" s="20" t="str">
        <f>A602</f>
        <v>GETAUTOPLAY</v>
      </c>
      <c r="E152" t="s">
        <v>1014</v>
      </c>
    </row>
    <row r="153" spans="1:5" x14ac:dyDescent="0.2">
      <c r="A153" s="20"/>
      <c r="B153">
        <v>1610</v>
      </c>
      <c r="C153" s="5" t="s">
        <v>1023</v>
      </c>
      <c r="D153" s="18"/>
    </row>
    <row r="154" spans="1:5" x14ac:dyDescent="0.2">
      <c r="A154" s="18"/>
      <c r="B154">
        <v>1620</v>
      </c>
      <c r="C154" s="5" t="str">
        <f>_xlfn.CONCAT("GOTO ",INDEX(B:B,MATCH(D154,A:A,0),0)," :: REM GOTO ",D154,"")</f>
        <v>GOTO 1540 :: REM GOTO TURNLOOP</v>
      </c>
      <c r="D154" s="20" t="str">
        <f>A146</f>
        <v>TURNLOOP</v>
      </c>
    </row>
    <row r="155" spans="1:5" x14ac:dyDescent="0.2">
      <c r="A155" s="20" t="s">
        <v>675</v>
      </c>
      <c r="B155">
        <v>1630</v>
      </c>
      <c r="C155" s="5" t="str">
        <f>_xlfn.CONCAT("REM LABEL ***",A155,"***")</f>
        <v>REM LABEL ***GAMEOVER***</v>
      </c>
      <c r="D155" s="18"/>
    </row>
    <row r="156" spans="1:5" x14ac:dyDescent="0.2">
      <c r="A156" s="20"/>
      <c r="B156">
        <v>1640</v>
      </c>
      <c r="C156" s="5" t="s">
        <v>892</v>
      </c>
      <c r="D156" s="18"/>
    </row>
    <row r="157" spans="1:5" x14ac:dyDescent="0.2">
      <c r="A157" s="18"/>
      <c r="B157">
        <v>1650</v>
      </c>
      <c r="C157" s="18" t="str">
        <f>IF(ISBLANK(E157),_xlfn.CONCAT("CALL ",D157),_xlfn.CONCAT("CALL ",D157,"(",E157,")"))</f>
        <v>CALL MENUGAMEOVER(PLAYAGAIN$,(WINNER))</v>
      </c>
      <c r="D157" s="18" t="str">
        <f>A398</f>
        <v>MENUGAMEOVER</v>
      </c>
      <c r="E157" t="s">
        <v>891</v>
      </c>
    </row>
    <row r="158" spans="1:5" x14ac:dyDescent="0.2">
      <c r="A158" s="18"/>
      <c r="B158">
        <v>1660</v>
      </c>
      <c r="C158" s="21" t="str">
        <f>_xlfn.CONCAT("IF PLAYAGAIN$=""Y"" THEN ",INDEX(B:B,MATCH(D158,A:A,0),0)," :: REM SUBEND")</f>
        <v>IF PLAYAGAIN$="Y" THEN 1690 :: REM SUBEND</v>
      </c>
      <c r="D158" s="20" t="str">
        <f>A161</f>
        <v>PLAYGAME.SUBEND</v>
      </c>
    </row>
    <row r="159" spans="1:5" x14ac:dyDescent="0.2">
      <c r="A159" s="18"/>
      <c r="B159">
        <v>1670</v>
      </c>
      <c r="C159" s="21" t="s">
        <v>0</v>
      </c>
      <c r="D159" s="18"/>
    </row>
    <row r="160" spans="1:5" x14ac:dyDescent="0.2">
      <c r="A160" s="18"/>
      <c r="B160">
        <v>1680</v>
      </c>
      <c r="C160" s="21" t="s">
        <v>10</v>
      </c>
      <c r="D160" s="18"/>
    </row>
    <row r="161" spans="1:5" x14ac:dyDescent="0.2">
      <c r="A161" s="20" t="str">
        <f>_xlfn.CONCAT(A128,".SUBEND")</f>
        <v>PLAYGAME.SUBEND</v>
      </c>
      <c r="B161">
        <v>1690</v>
      </c>
      <c r="C161" s="5" t="s">
        <v>555</v>
      </c>
      <c r="D161" s="18"/>
    </row>
    <row r="162" spans="1:5" x14ac:dyDescent="0.2">
      <c r="A162" s="18" t="s">
        <v>895</v>
      </c>
      <c r="B162">
        <v>1700</v>
      </c>
      <c r="C162" t="str">
        <f>_xlfn.CONCAT("REM SUBROUTINE ***",A162,"***")</f>
        <v>REM SUBROUTINE ***PLAYERTURN***</v>
      </c>
      <c r="D162" s="18"/>
    </row>
    <row r="163" spans="1:5" x14ac:dyDescent="0.2">
      <c r="A163" s="20"/>
      <c r="B163">
        <v>1710</v>
      </c>
      <c r="C163" t="str">
        <f>IF(ISBLANK(E163),_xlfn.CONCAT("SUB ",A162),_xlfn.CONCAT("SUB ",A162,"(",E163,")"))</f>
        <v>SUB PLAYERTURN(ROW,COL,SHOTS(,,))</v>
      </c>
      <c r="D163" s="18"/>
      <c r="E163" t="s">
        <v>1018</v>
      </c>
    </row>
    <row r="164" spans="1:5" x14ac:dyDescent="0.2">
      <c r="A164" s="20" t="s">
        <v>1019</v>
      </c>
      <c r="B164">
        <v>1720</v>
      </c>
      <c r="C164" s="5" t="str">
        <f>_xlfn.CONCAT("REM LABEL ***",A164,"***")</f>
        <v>REM LABEL ***INPUTLOOP***</v>
      </c>
      <c r="D164" s="18"/>
    </row>
    <row r="165" spans="1:5" x14ac:dyDescent="0.2">
      <c r="B165">
        <v>1730</v>
      </c>
      <c r="C165" s="18" t="str">
        <f>IF(ISBLANK(E165),_xlfn.CONCAT("CALL ",D165),_xlfn.CONCAT("CALL ",D165,"(",E165,")"))</f>
        <v>CALL INPUTTARGET(ROW$,COL)</v>
      </c>
      <c r="D165" s="18" t="str">
        <f>A435</f>
        <v>INPUTTARGET</v>
      </c>
      <c r="E165" t="s">
        <v>769</v>
      </c>
    </row>
    <row r="166" spans="1:5" x14ac:dyDescent="0.2">
      <c r="B166">
        <v>1740</v>
      </c>
      <c r="C166" t="s">
        <v>770</v>
      </c>
      <c r="D166" s="18"/>
    </row>
    <row r="167" spans="1:5" x14ac:dyDescent="0.2">
      <c r="B167">
        <v>1750</v>
      </c>
      <c r="C167" s="18" t="str">
        <f>IF(ISBLANK(E167),_xlfn.CONCAT("CALL ",D167),_xlfn.CONCAT("CALL ",D167,"(",E167,")"))</f>
        <v>CALL CHECKVALIDSHOT(ERRVAL,(ROW),(COL),0,SHOTS(,,))</v>
      </c>
      <c r="D167" s="18" t="str">
        <f>A456</f>
        <v>CHECKVALIDSHOT</v>
      </c>
      <c r="E167" t="s">
        <v>1028</v>
      </c>
    </row>
    <row r="168" spans="1:5" x14ac:dyDescent="0.2">
      <c r="B168">
        <v>1760</v>
      </c>
      <c r="C168" s="5" t="str">
        <f>_xlfn.CONCAT("IF ERRVAL=1 THEN ",INDEX(B:B,MATCH(D168,A:A,0),0)," :: REM GOTO ",D168,"")</f>
        <v>IF ERRVAL=1 THEN 1720 :: REM GOTO INPUTLOOP</v>
      </c>
      <c r="D168" s="20" t="str">
        <f>A164</f>
        <v>INPUTLOOP</v>
      </c>
    </row>
    <row r="169" spans="1:5" x14ac:dyDescent="0.2">
      <c r="A169" s="20"/>
      <c r="B169">
        <v>1770</v>
      </c>
      <c r="C169" s="5" t="s">
        <v>555</v>
      </c>
      <c r="D169" s="18"/>
    </row>
    <row r="170" spans="1:5" x14ac:dyDescent="0.2">
      <c r="A170" s="18" t="s">
        <v>678</v>
      </c>
      <c r="B170">
        <v>1780</v>
      </c>
      <c r="C170" t="str">
        <f>_xlfn.CONCAT("REM SUBROUTINE ***",A170,"***")</f>
        <v>REM SUBROUTINE ***COMPUTERTURN***</v>
      </c>
      <c r="D170" s="18"/>
    </row>
    <row r="171" spans="1:5" x14ac:dyDescent="0.2">
      <c r="A171" s="20"/>
      <c r="B171">
        <v>1790</v>
      </c>
      <c r="C171" t="str">
        <f>IF(ISBLANK(E171),_xlfn.CONCAT("SUB ",A170),_xlfn.CONCAT("SUB ",A170,"(",E171,")"))</f>
        <v>SUB COMPUTERTURN(ROW,COL,Q(),QLEN,SHOTS(,,))</v>
      </c>
      <c r="D171" s="18"/>
      <c r="E171" t="s">
        <v>1010</v>
      </c>
    </row>
    <row r="172" spans="1:5" x14ac:dyDescent="0.2">
      <c r="A172" s="20"/>
      <c r="B172">
        <v>1800</v>
      </c>
      <c r="C172" s="18" t="str">
        <f>IF(ISBLANK(E172),_xlfn.CONCAT("CALL ",D172),_xlfn.CONCAT("CALL ",D172,"(",E172,")"))</f>
        <v>CALL GAMEAI(ROW,COL,Q(),QLEN,SHOTS(,,))</v>
      </c>
      <c r="D172" s="18" t="str">
        <f>A198</f>
        <v>GAMEAI</v>
      </c>
      <c r="E172" t="s">
        <v>1010</v>
      </c>
    </row>
    <row r="173" spans="1:5" x14ac:dyDescent="0.2">
      <c r="A173" s="20"/>
      <c r="B173">
        <v>1810</v>
      </c>
      <c r="C173" s="18" t="str">
        <f>IF(ISBLANK(E173),_xlfn.CONCAT("CALL ",D173),_xlfn.CONCAT("CALL ",D173,"(",E173,")"))</f>
        <v>CALL GETMENUORIG(MROW,MCOL)</v>
      </c>
      <c r="D173" s="18" t="str">
        <f>A594</f>
        <v>GETMENUORIG</v>
      </c>
      <c r="E173" t="s">
        <v>898</v>
      </c>
    </row>
    <row r="174" spans="1:5" x14ac:dyDescent="0.2">
      <c r="A174" s="20"/>
      <c r="B174">
        <v>1820</v>
      </c>
      <c r="C174" s="5" t="s">
        <v>899</v>
      </c>
      <c r="D174" s="18"/>
    </row>
    <row r="175" spans="1:5" x14ac:dyDescent="0.2">
      <c r="A175" s="20"/>
      <c r="B175">
        <v>1830</v>
      </c>
      <c r="C175" s="5" t="s">
        <v>900</v>
      </c>
      <c r="D175" s="18"/>
    </row>
    <row r="176" spans="1:5" x14ac:dyDescent="0.2">
      <c r="A176" s="20"/>
      <c r="B176">
        <v>1840</v>
      </c>
      <c r="C176" s="18" t="str">
        <f>IF(ISBLANK(E176),_xlfn.CONCAT("CALL ",D176),_xlfn.CONCAT("CALL ",D176,"(",E176,")"))</f>
        <v>CALL RENDERTEXT(TEXT$,(MROW+8),(MCOL))</v>
      </c>
      <c r="D176" s="18" t="str">
        <f>A226</f>
        <v>RENDERTEXT</v>
      </c>
      <c r="E176" t="s">
        <v>1041</v>
      </c>
    </row>
    <row r="177" spans="1:5" x14ac:dyDescent="0.2">
      <c r="A177" s="20"/>
      <c r="B177">
        <v>1850</v>
      </c>
      <c r="C177" s="5" t="s">
        <v>555</v>
      </c>
      <c r="D177" s="18"/>
    </row>
    <row r="178" spans="1:5" x14ac:dyDescent="0.2">
      <c r="A178" s="18" t="s">
        <v>870</v>
      </c>
      <c r="B178">
        <v>1860</v>
      </c>
      <c r="C178" t="str">
        <f>_xlfn.CONCAT("REM SUBROUTINE ***",A178,"***")</f>
        <v>REM SUBROUTINE ***PROCESSSHOT***</v>
      </c>
      <c r="D178" s="18"/>
    </row>
    <row r="179" spans="1:5" x14ac:dyDescent="0.2">
      <c r="A179" s="18"/>
      <c r="B179">
        <v>1870</v>
      </c>
      <c r="C179" t="str">
        <f>IF(ISBLANK(E179),_xlfn.CONCAT("SUB ",A178),_xlfn.CONCAT("SUB ",A178,"(",E179,")"))</f>
        <v>SUB PROCESSSHOT(WINNER,ROW,COL,PLAYER,HITSLEFT(,),SHIPSLEFT(),SHIPS(,,),Q(),QLEN)</v>
      </c>
      <c r="D179" s="18"/>
      <c r="E179" t="s">
        <v>1021</v>
      </c>
    </row>
    <row r="180" spans="1:5" x14ac:dyDescent="0.2">
      <c r="A180" s="18"/>
      <c r="B180">
        <v>1880</v>
      </c>
      <c r="C180" s="21" t="s">
        <v>871</v>
      </c>
      <c r="D180" s="18"/>
    </row>
    <row r="181" spans="1:5" x14ac:dyDescent="0.2">
      <c r="A181" s="18"/>
      <c r="B181">
        <v>1890</v>
      </c>
      <c r="C181" s="21" t="s">
        <v>777</v>
      </c>
      <c r="D181" s="18"/>
    </row>
    <row r="182" spans="1:5" x14ac:dyDescent="0.2">
      <c r="A182" s="18"/>
      <c r="B182">
        <v>1900</v>
      </c>
      <c r="C182" s="18" t="str">
        <f>IF(ISBLANK(E182),_xlfn.CONCAT("CALL ",D182),_xlfn.CONCAT("CALL ",D182,"(",E182,")"))</f>
        <v>CALL CHECKHIT(HIT,SHIP,(LOC),(1-PLAYER),SHIPS(,,))</v>
      </c>
      <c r="D182" s="18" t="str">
        <f>A462</f>
        <v>CHECKHIT</v>
      </c>
      <c r="E182" t="s">
        <v>851</v>
      </c>
    </row>
    <row r="183" spans="1:5" x14ac:dyDescent="0.2">
      <c r="A183" s="18"/>
      <c r="B183">
        <v>1910</v>
      </c>
      <c r="C183" s="18" t="str">
        <f>_xlfn.CONCAT("IF PLAYER=1 AND HIT=1 THEN CALL ",D183,"(",E183,")")</f>
        <v>IF PLAYER=1 AND HIT=1 THEN CALL QUEUEADD(Q(),QLEN,(LOC),ERRVAL)</v>
      </c>
      <c r="D183" s="18" t="str">
        <f>A526</f>
        <v>QUEUEADD</v>
      </c>
      <c r="E183" t="s">
        <v>991</v>
      </c>
    </row>
    <row r="184" spans="1:5" x14ac:dyDescent="0.2">
      <c r="A184" s="18"/>
      <c r="B184">
        <v>1920</v>
      </c>
      <c r="C184" s="18" t="str">
        <f>IF(ISBLANK(E184),_xlfn.CONCAT("CALL ",D184),_xlfn.CONCAT("CALL ",D184,"(",E184,")"))</f>
        <v>CALL RENDERSHOT((PLAYER),(HIT),(ROW),(COL))</v>
      </c>
      <c r="D184" s="18" t="str">
        <f>A310</f>
        <v>RENDERSHOT</v>
      </c>
      <c r="E184" t="s">
        <v>788</v>
      </c>
    </row>
    <row r="185" spans="1:5" x14ac:dyDescent="0.2">
      <c r="A185" s="18"/>
      <c r="B185">
        <v>1930</v>
      </c>
      <c r="C185" s="5" t="str">
        <f>_xlfn.CONCAT("IF HIT=0 THEN ",INDEX(B:B,MATCH(D185,A:A,0),0)," :: REM SUBEND")</f>
        <v>IF HIT=0 THEN 2050 :: REM SUBEND</v>
      </c>
      <c r="D185" s="20" t="str">
        <f>A197</f>
        <v>PROCESSSHOT.SUBEND</v>
      </c>
    </row>
    <row r="186" spans="1:5" x14ac:dyDescent="0.2">
      <c r="A186" s="18"/>
      <c r="B186">
        <v>1940</v>
      </c>
      <c r="C186" s="5" t="s">
        <v>853</v>
      </c>
      <c r="D186" s="18"/>
    </row>
    <row r="187" spans="1:5" x14ac:dyDescent="0.2">
      <c r="A187" s="18"/>
      <c r="B187">
        <v>1950</v>
      </c>
      <c r="C187" s="5" t="str">
        <f>_xlfn.CONCAT("IF HITSLEFT(1-PLAYER,SHIP)&gt;0 THEN ",INDEX(B:B,MATCH(D187,A:A,0),0)," :: REM SUBEND")</f>
        <v>IF HITSLEFT(1-PLAYER,SHIP)&gt;0 THEN 2050 :: REM SUBEND</v>
      </c>
      <c r="D187" s="20" t="str">
        <f>A197</f>
        <v>PROCESSSHOT.SUBEND</v>
      </c>
    </row>
    <row r="188" spans="1:5" x14ac:dyDescent="0.2">
      <c r="A188" s="18"/>
      <c r="B188">
        <v>1960</v>
      </c>
      <c r="C188" s="5" t="s">
        <v>852</v>
      </c>
      <c r="D188" s="18"/>
    </row>
    <row r="189" spans="1:5" x14ac:dyDescent="0.2">
      <c r="A189" s="18"/>
      <c r="B189">
        <v>1970</v>
      </c>
      <c r="C189" s="18" t="str">
        <f>IF(ISBLANK(E189),_xlfn.CONCAT("CALL ",D189),_xlfn.CONCAT("CALL ",D189,"(",E189,")"))</f>
        <v>CALL RENDERSUNK((1-PLAYER),(SHIP),SHIPS(,,))</v>
      </c>
      <c r="D189" s="18" t="str">
        <f>A324</f>
        <v>RENDERSUNK</v>
      </c>
      <c r="E189" t="s">
        <v>854</v>
      </c>
    </row>
    <row r="190" spans="1:5" x14ac:dyDescent="0.2">
      <c r="A190" s="18"/>
      <c r="B190">
        <v>1980</v>
      </c>
      <c r="C190" s="18" t="s">
        <v>868</v>
      </c>
      <c r="D190" s="18"/>
    </row>
    <row r="191" spans="1:5" x14ac:dyDescent="0.2">
      <c r="A191" s="18"/>
      <c r="B191">
        <v>1990</v>
      </c>
      <c r="C191" s="5" t="str">
        <f>_xlfn.CONCAT("IF PLAYER=0 THEN ",INDEX(B:B,MATCH(D191,A:A,0),0)," :: REM SUBEND")</f>
        <v>IF PLAYER=0 THEN 2050 :: REM SUBEND</v>
      </c>
      <c r="D191" s="20" t="str">
        <f>A197</f>
        <v>PROCESSSHOT.SUBEND</v>
      </c>
    </row>
    <row r="192" spans="1:5" x14ac:dyDescent="0.2">
      <c r="A192" s="18"/>
      <c r="B192">
        <v>2000</v>
      </c>
      <c r="C192" s="18" t="s">
        <v>1015</v>
      </c>
      <c r="D192" s="18"/>
    </row>
    <row r="193" spans="1:5" x14ac:dyDescent="0.2">
      <c r="A193" s="18"/>
      <c r="B193">
        <v>2010</v>
      </c>
      <c r="C193" s="5" t="s">
        <v>726</v>
      </c>
      <c r="D193" s="18"/>
    </row>
    <row r="194" spans="1:5" x14ac:dyDescent="0.2">
      <c r="A194" s="18"/>
      <c r="B194">
        <v>2020</v>
      </c>
      <c r="C194" s="5" t="s">
        <v>1016</v>
      </c>
      <c r="D194" s="18"/>
    </row>
    <row r="195" spans="1:5" x14ac:dyDescent="0.2">
      <c r="A195" s="18"/>
      <c r="B195">
        <v>2030</v>
      </c>
      <c r="C195" s="18" t="str">
        <f>IF(ISBLANK(E195),_xlfn.CONCAT("CALL ",D195),_xlfn.CONCAT("CALL ",D195,"(",E195,")"))</f>
        <v>CALL QUEUEDEL(Q(),QLEN,(SUNKLOC),ERRVAL)</v>
      </c>
      <c r="D195" s="18" t="str">
        <f>A531</f>
        <v>QUEUEDEL</v>
      </c>
      <c r="E195" t="s">
        <v>1017</v>
      </c>
    </row>
    <row r="196" spans="1:5" x14ac:dyDescent="0.2">
      <c r="A196" s="18"/>
      <c r="B196">
        <v>2040</v>
      </c>
      <c r="C196" s="5" t="s">
        <v>1</v>
      </c>
      <c r="D196" s="18"/>
    </row>
    <row r="197" spans="1:5" x14ac:dyDescent="0.2">
      <c r="A197" s="20" t="str">
        <f>_xlfn.CONCAT(A178,".SUBEND")</f>
        <v>PROCESSSHOT.SUBEND</v>
      </c>
      <c r="B197">
        <v>2050</v>
      </c>
      <c r="C197" s="5" t="s">
        <v>555</v>
      </c>
      <c r="D197" s="18"/>
    </row>
    <row r="198" spans="1:5" x14ac:dyDescent="0.2">
      <c r="A198" s="18" t="s">
        <v>975</v>
      </c>
      <c r="B198">
        <v>2060</v>
      </c>
      <c r="C198" t="str">
        <f>_xlfn.CONCAT("REM SUBROUTINE ***",A198,"***")</f>
        <v>REM SUBROUTINE ***GAMEAI***</v>
      </c>
      <c r="D198" s="18"/>
    </row>
    <row r="199" spans="1:5" x14ac:dyDescent="0.2">
      <c r="A199"/>
      <c r="B199">
        <v>2070</v>
      </c>
      <c r="C199" t="str">
        <f>IF(ISBLANK(E199),_xlfn.CONCAT("SUB ",A198),_xlfn.CONCAT("SUB ",A198,"(",E199,")"))</f>
        <v>SUB GAMEAI(ROW,COL,Q(),QLEN,SHOTS(,,))</v>
      </c>
      <c r="D199" s="18"/>
      <c r="E199" t="s">
        <v>1010</v>
      </c>
    </row>
    <row r="200" spans="1:5" x14ac:dyDescent="0.2">
      <c r="A200" s="20" t="s">
        <v>982</v>
      </c>
      <c r="B200">
        <v>2080</v>
      </c>
      <c r="C200" t="str">
        <f>_xlfn.CONCAT("REM LABEL ***",A200,"***")</f>
        <v>REM LABEL ***AISTART***</v>
      </c>
      <c r="D200" s="18"/>
    </row>
    <row r="201" spans="1:5" x14ac:dyDescent="0.2">
      <c r="A201" s="20"/>
      <c r="B201">
        <v>2090</v>
      </c>
      <c r="C201" t="s">
        <v>1012</v>
      </c>
      <c r="D201" s="18"/>
    </row>
    <row r="202" spans="1:5" x14ac:dyDescent="0.2">
      <c r="A202"/>
      <c r="B202">
        <v>2100</v>
      </c>
      <c r="C202" t="str">
        <f>_xlfn.CONCAT("IF QLEN=0 THEN GOSUB ",INDEX(B:B,MATCH(D202,A:A,0),0)," :: REM GOSUB ",D202,)</f>
        <v>IF QLEN=0 THEN GOSUB 2210 :: REM GOSUB EMPTYQUEUE</v>
      </c>
      <c r="D202" s="17" t="str">
        <f>A213</f>
        <v>EMPTYQUEUE</v>
      </c>
      <c r="E202" s="20"/>
    </row>
    <row r="203" spans="1:5" x14ac:dyDescent="0.2">
      <c r="A203"/>
      <c r="B203">
        <v>2110</v>
      </c>
      <c r="C203" t="str">
        <f>_xlfn.CONCAT("IF QLEN=0 THEN GOTO ",INDEX(B:B,MATCH(D203,A:A,0),0)," :: REM GOTO ",D203)</f>
        <v>IF QLEN=0 THEN GOTO 2160 :: REM GOTO VALIDATESHOT</v>
      </c>
      <c r="D203" s="20" t="str">
        <f>A208</f>
        <v>VALIDATESHOT</v>
      </c>
      <c r="E203" s="20"/>
    </row>
    <row r="204" spans="1:5" x14ac:dyDescent="0.2">
      <c r="A204"/>
      <c r="B204">
        <v>2120</v>
      </c>
      <c r="C204" t="str">
        <f>_xlfn.CONCAT("IF OFFSET=0 THEN GOSUB ",INDEX(B:B,MATCH(D204,A:A,0),0)," :: REM GOSUB ",D204)</f>
        <v>IF OFFSET=0 THEN GOSUB 2250 :: REM GOSUB OFFSETZERO</v>
      </c>
      <c r="D204" s="20" t="str">
        <f>A217</f>
        <v>OFFSETZERO</v>
      </c>
      <c r="E204" s="17"/>
    </row>
    <row r="205" spans="1:5" x14ac:dyDescent="0.2">
      <c r="A205"/>
      <c r="B205">
        <v>2130</v>
      </c>
      <c r="C205" t="s">
        <v>1044</v>
      </c>
      <c r="D205" s="17" t="str">
        <f>A217</f>
        <v>OFFSETZERO</v>
      </c>
      <c r="E205" s="17"/>
    </row>
    <row r="206" spans="1:5" x14ac:dyDescent="0.2">
      <c r="A206"/>
      <c r="B206">
        <v>2140</v>
      </c>
      <c r="C206" t="s">
        <v>976</v>
      </c>
      <c r="D206" s="18"/>
      <c r="E206" s="5"/>
    </row>
    <row r="207" spans="1:5" x14ac:dyDescent="0.2">
      <c r="A207"/>
      <c r="B207">
        <v>2150</v>
      </c>
      <c r="C207" t="s">
        <v>983</v>
      </c>
      <c r="D207" s="18"/>
      <c r="E207" s="5"/>
    </row>
    <row r="208" spans="1:5" x14ac:dyDescent="0.2">
      <c r="A208" s="20" t="s">
        <v>993</v>
      </c>
      <c r="B208">
        <v>2160</v>
      </c>
      <c r="C208" t="str">
        <f>_xlfn.CONCAT("REM LABEL ***",A208,"***")</f>
        <v>REM LABEL ***VALIDATESHOT***</v>
      </c>
      <c r="D208" s="18"/>
      <c r="E208" s="5"/>
    </row>
    <row r="209" spans="1:5" x14ac:dyDescent="0.2">
      <c r="A209"/>
      <c r="B209">
        <v>2170</v>
      </c>
      <c r="C209" s="18" t="str">
        <f>IF(ISBLANK(E209),_xlfn.CONCAT("CALL ",D209),_xlfn.CONCAT("CALL ",D209,"(",E209,")"))</f>
        <v>CALL CHECKVALIDSHOT(ERRVAL,(ROW),(COL),1,SHOTS(,,))</v>
      </c>
      <c r="D209" s="18" t="str">
        <f>A456</f>
        <v>CHECKVALIDSHOT</v>
      </c>
      <c r="E209" t="s">
        <v>1029</v>
      </c>
    </row>
    <row r="210" spans="1:5" x14ac:dyDescent="0.2">
      <c r="A210"/>
      <c r="B210">
        <v>2180</v>
      </c>
      <c r="C210" t="str">
        <f>_xlfn.CONCAT("IF ERRVAL=1 THEN OFFSET=0 :: GOTO ",INDEX(B:B,MATCH(D210,A:A,0),0)," :: REM GOTO ",D210,"")</f>
        <v>IF ERRVAL=1 THEN OFFSET=0 :: GOTO 2080 :: REM GOTO AISTART</v>
      </c>
      <c r="D210" s="20" t="str">
        <f>A200</f>
        <v>AISTART</v>
      </c>
      <c r="E210" s="5"/>
    </row>
    <row r="211" spans="1:5" x14ac:dyDescent="0.2">
      <c r="B211">
        <v>2190</v>
      </c>
      <c r="C211" t="s">
        <v>998</v>
      </c>
      <c r="D211" s="18"/>
    </row>
    <row r="212" spans="1:5" x14ac:dyDescent="0.2">
      <c r="A212"/>
      <c r="B212">
        <v>2200</v>
      </c>
      <c r="C212" t="str">
        <f>_xlfn.CONCAT("GOTO ",INDEX(B:B,MATCH(D212,A:A,0),0)," :: REM GOTO SUBEND")</f>
        <v>GOTO 2330 :: REM GOTO SUBEND</v>
      </c>
      <c r="D212" s="20" t="str">
        <f>A225</f>
        <v>GAMEAI.SUBEND</v>
      </c>
      <c r="E212" s="5"/>
    </row>
    <row r="213" spans="1:5" x14ac:dyDescent="0.2">
      <c r="A213" s="17" t="s">
        <v>984</v>
      </c>
      <c r="B213">
        <v>2210</v>
      </c>
      <c r="C213" t="str">
        <f>_xlfn.CONCAT("REM GOSUB ***",A213,"***")</f>
        <v>REM GOSUB ***EMPTYQUEUE***</v>
      </c>
      <c r="D213" s="18"/>
    </row>
    <row r="214" spans="1:5" x14ac:dyDescent="0.2">
      <c r="A214"/>
      <c r="B214">
        <v>2220</v>
      </c>
      <c r="C214" t="s">
        <v>897</v>
      </c>
      <c r="D214" s="18"/>
    </row>
    <row r="215" spans="1:5" x14ac:dyDescent="0.2">
      <c r="A215"/>
      <c r="B215">
        <v>2230</v>
      </c>
      <c r="C215" t="s">
        <v>988</v>
      </c>
      <c r="D215" s="18"/>
    </row>
    <row r="216" spans="1:5" x14ac:dyDescent="0.2">
      <c r="A216"/>
      <c r="B216">
        <v>2240</v>
      </c>
      <c r="C216" t="s">
        <v>980</v>
      </c>
      <c r="D216" s="18"/>
    </row>
    <row r="217" spans="1:5" x14ac:dyDescent="0.2">
      <c r="A217" s="17" t="s">
        <v>981</v>
      </c>
      <c r="B217">
        <v>2250</v>
      </c>
      <c r="C217" t="str">
        <f>_xlfn.CONCAT("REM GOSUB ***",A217,"***")</f>
        <v>REM GOSUB ***OFFSETZERO***</v>
      </c>
      <c r="D217" s="18"/>
    </row>
    <row r="218" spans="1:5" x14ac:dyDescent="0.2">
      <c r="B218">
        <v>2260</v>
      </c>
      <c r="C218" t="s">
        <v>1045</v>
      </c>
      <c r="D218" s="18"/>
    </row>
    <row r="219" spans="1:5" x14ac:dyDescent="0.2">
      <c r="A219"/>
      <c r="B219">
        <v>2270</v>
      </c>
      <c r="C219" t="s">
        <v>1046</v>
      </c>
      <c r="D219" s="18"/>
    </row>
    <row r="220" spans="1:5" x14ac:dyDescent="0.2">
      <c r="A220"/>
      <c r="B220">
        <v>2280</v>
      </c>
      <c r="C220" t="s">
        <v>1047</v>
      </c>
      <c r="D220" s="18"/>
    </row>
    <row r="221" spans="1:5" x14ac:dyDescent="0.2">
      <c r="A221"/>
      <c r="B221">
        <v>2290</v>
      </c>
      <c r="C221" t="s">
        <v>979</v>
      </c>
      <c r="D221" s="18"/>
    </row>
    <row r="222" spans="1:5" x14ac:dyDescent="0.2">
      <c r="A222"/>
      <c r="B222">
        <v>2300</v>
      </c>
      <c r="C222" t="s">
        <v>977</v>
      </c>
      <c r="D222" s="18"/>
    </row>
    <row r="223" spans="1:5" x14ac:dyDescent="0.2">
      <c r="A223"/>
      <c r="B223">
        <v>2310</v>
      </c>
      <c r="C223" s="5" t="s">
        <v>1048</v>
      </c>
      <c r="D223" s="18"/>
    </row>
    <row r="224" spans="1:5" x14ac:dyDescent="0.2">
      <c r="A224"/>
      <c r="B224">
        <v>2320</v>
      </c>
      <c r="C224" t="s">
        <v>980</v>
      </c>
      <c r="D224" s="18"/>
    </row>
    <row r="225" spans="1:5" x14ac:dyDescent="0.2">
      <c r="A225" s="20" t="str">
        <f>_xlfn.CONCAT(A198,".SUBEND")</f>
        <v>GAMEAI.SUBEND</v>
      </c>
      <c r="B225">
        <v>2330</v>
      </c>
      <c r="C225" t="s">
        <v>555</v>
      </c>
      <c r="D225" s="18"/>
    </row>
    <row r="226" spans="1:5" x14ac:dyDescent="0.2">
      <c r="A226" s="18" t="s">
        <v>553</v>
      </c>
      <c r="B226">
        <v>2340</v>
      </c>
      <c r="C226" t="str">
        <f>_xlfn.CONCAT("REM SUBROUTINE ***",A226,"***")</f>
        <v>REM SUBROUTINE ***RENDERTEXT***</v>
      </c>
      <c r="D226" s="18"/>
    </row>
    <row r="227" spans="1:5" x14ac:dyDescent="0.2">
      <c r="A227" s="18"/>
      <c r="B227">
        <v>2350</v>
      </c>
      <c r="C227" t="str">
        <f>IF(ISBLANK(E227),_xlfn.CONCAT("SUB ",A226),_xlfn.CONCAT("SUB ",A226,"(",E227,")"))</f>
        <v>SUB RENDERTEXT(TEXT$,ROW,COL)</v>
      </c>
      <c r="D227" s="18"/>
      <c r="E227" t="s">
        <v>688</v>
      </c>
    </row>
    <row r="228" spans="1:5" x14ac:dyDescent="0.2">
      <c r="A228" s="18"/>
      <c r="B228">
        <v>2360</v>
      </c>
      <c r="C228" s="5" t="s">
        <v>554</v>
      </c>
      <c r="D228" s="18"/>
    </row>
    <row r="229" spans="1:5" x14ac:dyDescent="0.2">
      <c r="A229" s="18"/>
      <c r="B229">
        <v>2370</v>
      </c>
      <c r="C229" s="5" t="s">
        <v>556</v>
      </c>
      <c r="D229" s="18"/>
    </row>
    <row r="230" spans="1:5" x14ac:dyDescent="0.2">
      <c r="A230" s="18"/>
      <c r="B230">
        <v>2380</v>
      </c>
      <c r="C230" s="5" t="s">
        <v>557</v>
      </c>
      <c r="D230" s="18"/>
    </row>
    <row r="231" spans="1:5" x14ac:dyDescent="0.2">
      <c r="A231" s="18"/>
      <c r="B231">
        <v>2390</v>
      </c>
      <c r="C231" s="5" t="s">
        <v>558</v>
      </c>
      <c r="D231" s="18"/>
    </row>
    <row r="232" spans="1:5" x14ac:dyDescent="0.2">
      <c r="A232" s="18"/>
      <c r="B232">
        <v>2400</v>
      </c>
      <c r="C232" s="5" t="s">
        <v>1</v>
      </c>
      <c r="D232" s="18"/>
    </row>
    <row r="233" spans="1:5" x14ac:dyDescent="0.2">
      <c r="A233" s="18"/>
      <c r="B233">
        <v>2410</v>
      </c>
      <c r="C233" s="5" t="s">
        <v>555</v>
      </c>
      <c r="D233" s="18"/>
    </row>
    <row r="234" spans="1:5" x14ac:dyDescent="0.2">
      <c r="A234" s="18" t="s">
        <v>570</v>
      </c>
      <c r="B234">
        <v>2420</v>
      </c>
      <c r="C234" t="str">
        <f>_xlfn.CONCAT("REM SUBROUTINE ***",A234,"***")</f>
        <v>REM SUBROUTINE ***RENDERBOARDS***</v>
      </c>
      <c r="D234" s="18"/>
    </row>
    <row r="235" spans="1:5" x14ac:dyDescent="0.2">
      <c r="A235" s="18"/>
      <c r="B235">
        <v>2430</v>
      </c>
      <c r="C235" t="str">
        <f>IF(ISBLANK(D235),_xlfn.CONCAT("SUB ",A234),_xlfn.CONCAT("SUB ",A234,"(",D235,")"))</f>
        <v>SUB RENDERBOARDS</v>
      </c>
      <c r="D235" s="18"/>
    </row>
    <row r="236" spans="1:5" x14ac:dyDescent="0.2">
      <c r="A236" s="18"/>
      <c r="B236">
        <v>2440</v>
      </c>
      <c r="C236" t="s">
        <v>0</v>
      </c>
      <c r="D236" s="18"/>
    </row>
    <row r="237" spans="1:5" x14ac:dyDescent="0.2">
      <c r="A237" s="18"/>
      <c r="B237">
        <v>2450</v>
      </c>
      <c r="C237" t="s">
        <v>560</v>
      </c>
      <c r="D237" s="18"/>
    </row>
    <row r="238" spans="1:5" x14ac:dyDescent="0.2">
      <c r="A238" s="18"/>
      <c r="B238">
        <v>2460</v>
      </c>
      <c r="C238" s="18" t="str">
        <f>IF(ISBLANK(E238),_xlfn.CONCAT("CALL ",D238),_xlfn.CONCAT("CALL ",D238,"(",E238,")"))</f>
        <v>CALL RENDERBOARD</v>
      </c>
      <c r="D238" s="18" t="str">
        <f>A241</f>
        <v>RENDERBOARD</v>
      </c>
    </row>
    <row r="239" spans="1:5" x14ac:dyDescent="0.2">
      <c r="A239" s="18"/>
      <c r="B239">
        <v>2470</v>
      </c>
      <c r="C239" s="18" t="str">
        <f>IF(ISBLANK(E239),_xlfn.CONCAT("CALL ",D239),_xlfn.CONCAT("CALL ",D239,"(",E239,")"))</f>
        <v>CALL RENDERAUX</v>
      </c>
      <c r="D239" s="18" t="str">
        <f>A279</f>
        <v>RENDERAUX</v>
      </c>
    </row>
    <row r="240" spans="1:5" x14ac:dyDescent="0.2">
      <c r="A240" s="18"/>
      <c r="B240">
        <v>2480</v>
      </c>
      <c r="C240" t="s">
        <v>555</v>
      </c>
      <c r="D240" s="18"/>
    </row>
    <row r="241" spans="1:5" x14ac:dyDescent="0.2">
      <c r="A241" s="18" t="s">
        <v>616</v>
      </c>
      <c r="B241">
        <v>2490</v>
      </c>
      <c r="C241" t="str">
        <f>_xlfn.CONCAT("REM SUBROUTINE ***",A241,"***")</f>
        <v>REM SUBROUTINE ***RENDERBOARD***</v>
      </c>
      <c r="D241" s="18"/>
    </row>
    <row r="242" spans="1:5" x14ac:dyDescent="0.2">
      <c r="A242" s="18"/>
      <c r="B242">
        <v>2500</v>
      </c>
      <c r="C242" t="str">
        <f>IF(ISBLANK(D242),_xlfn.CONCAT("SUB ",A241),_xlfn.CONCAT("SUB ",A241,"(",D242,")"))</f>
        <v>SUB RENDERBOARD</v>
      </c>
      <c r="D242" s="18"/>
    </row>
    <row r="243" spans="1:5" x14ac:dyDescent="0.2">
      <c r="A243" s="18"/>
      <c r="B243">
        <v>2510</v>
      </c>
      <c r="C243" s="18" t="str">
        <f>IF(ISBLANK(E243),_xlfn.CONCAT("CALL ",D243),_xlfn.CONCAT("CALL ",D243,"(",E243,")"))</f>
        <v>CALL RENDERBACKBOARD</v>
      </c>
      <c r="D243" s="18" t="str">
        <f>A247</f>
        <v>RENDERBACKBOARD</v>
      </c>
    </row>
    <row r="244" spans="1:5" x14ac:dyDescent="0.2">
      <c r="A244" s="18"/>
      <c r="B244">
        <v>2520</v>
      </c>
      <c r="C244" s="18" t="str">
        <f>IF(ISBLANK(E244),_xlfn.CONCAT("CALL ",D244),_xlfn.CONCAT("CALL ",D244,"(",E244,")"))</f>
        <v>CALL RENDERAXES</v>
      </c>
      <c r="D244" s="18" t="str">
        <f>A265</f>
        <v>RENDERAXES</v>
      </c>
    </row>
    <row r="245" spans="1:5" x14ac:dyDescent="0.2">
      <c r="A245" s="18"/>
      <c r="B245">
        <v>2530</v>
      </c>
      <c r="C245" s="18" t="str">
        <f>IF(ISBLANK(E245),_xlfn.CONCAT("CALL ",D245),_xlfn.CONCAT("CALL ",D245,"(",E245,")"))</f>
        <v>CALL RENDERHOLES</v>
      </c>
      <c r="D245" s="18" t="str">
        <f>A255</f>
        <v>RENDERHOLES</v>
      </c>
    </row>
    <row r="246" spans="1:5" x14ac:dyDescent="0.2">
      <c r="A246" s="18"/>
      <c r="B246">
        <v>2540</v>
      </c>
      <c r="C246" t="s">
        <v>555</v>
      </c>
      <c r="D246" s="18"/>
    </row>
    <row r="247" spans="1:5" x14ac:dyDescent="0.2">
      <c r="A247" s="18" t="s">
        <v>628</v>
      </c>
      <c r="B247">
        <v>2550</v>
      </c>
      <c r="C247" t="str">
        <f>_xlfn.CONCAT("REM SUBROUTINE ***",A247,"***")</f>
        <v>REM SUBROUTINE ***RENDERBACKBOARD***</v>
      </c>
      <c r="D247" s="18"/>
    </row>
    <row r="248" spans="1:5" x14ac:dyDescent="0.2">
      <c r="A248" s="18"/>
      <c r="B248">
        <v>2560</v>
      </c>
      <c r="C248" t="str">
        <f>IF(ISBLANK(D248),_xlfn.CONCAT("SUB ",A247),_xlfn.CONCAT("SUB ",A247,"(",D248,")"))</f>
        <v>SUB RENDERBACKBOARD</v>
      </c>
      <c r="D248" s="18"/>
    </row>
    <row r="249" spans="1:5" x14ac:dyDescent="0.2">
      <c r="A249" s="18"/>
      <c r="B249">
        <v>2570</v>
      </c>
      <c r="C249" s="18" t="str">
        <f>IF(ISBLANK(E249),_xlfn.CONCAT("CALL ",D249),_xlfn.CONCAT("CALL ",D249,"(",E249,")"))</f>
        <v>CALL GETBOARDORIG(ROW,COL)</v>
      </c>
      <c r="D249" s="18" t="str">
        <f>A586</f>
        <v>GETBOARDORIG</v>
      </c>
      <c r="E249" t="s">
        <v>689</v>
      </c>
    </row>
    <row r="250" spans="1:5" x14ac:dyDescent="0.2">
      <c r="A250" s="18"/>
      <c r="B250">
        <v>2580</v>
      </c>
      <c r="C250" s="18" t="str">
        <f>IF(ISBLANK(E250),_xlfn.CONCAT("CALL ",D250),_xlfn.CONCAT("CALL ",D250,"(",E250,")"))</f>
        <v>CALL GETFILLCHAR(FILLCHAR)</v>
      </c>
      <c r="D250" s="18" t="str">
        <f>A548</f>
        <v>GETFILLCHAR</v>
      </c>
      <c r="E250" t="s">
        <v>751</v>
      </c>
    </row>
    <row r="251" spans="1:5" x14ac:dyDescent="0.2">
      <c r="A251" s="18"/>
      <c r="B251">
        <v>2590</v>
      </c>
      <c r="C251" t="s">
        <v>629</v>
      </c>
      <c r="D251" s="18"/>
    </row>
    <row r="252" spans="1:5" x14ac:dyDescent="0.2">
      <c r="A252" s="18"/>
      <c r="B252">
        <v>2600</v>
      </c>
      <c r="C252" s="5" t="s">
        <v>766</v>
      </c>
      <c r="D252" s="18"/>
    </row>
    <row r="253" spans="1:5" x14ac:dyDescent="0.2">
      <c r="A253" s="18"/>
      <c r="B253">
        <v>2610</v>
      </c>
      <c r="C253" s="5" t="s">
        <v>1</v>
      </c>
      <c r="D253" s="18"/>
    </row>
    <row r="254" spans="1:5" x14ac:dyDescent="0.2">
      <c r="A254" s="18"/>
      <c r="B254">
        <v>2620</v>
      </c>
      <c r="C254" s="5" t="s">
        <v>555</v>
      </c>
      <c r="D254" s="18"/>
    </row>
    <row r="255" spans="1:5" x14ac:dyDescent="0.2">
      <c r="A255" s="18" t="s">
        <v>627</v>
      </c>
      <c r="B255">
        <v>2630</v>
      </c>
      <c r="C255" t="str">
        <f>_xlfn.CONCAT("REM SUBROUTINE ***",A255,"***")</f>
        <v>REM SUBROUTINE ***RENDERHOLES***</v>
      </c>
      <c r="D255" s="18"/>
    </row>
    <row r="256" spans="1:5" x14ac:dyDescent="0.2">
      <c r="A256" s="18"/>
      <c r="B256">
        <v>2640</v>
      </c>
      <c r="C256" t="str">
        <f>IF(ISBLANK(D256),_xlfn.CONCAT("SUB ",A255),_xlfn.CONCAT("SUB ",A255,"(",D256,")"))</f>
        <v>SUB RENDERHOLES</v>
      </c>
      <c r="D256" s="18"/>
    </row>
    <row r="257" spans="1:5" x14ac:dyDescent="0.2">
      <c r="A257" s="18"/>
      <c r="B257">
        <v>2650</v>
      </c>
      <c r="C257" s="18" t="str">
        <f>IF(ISBLANK(E257),_xlfn.CONCAT("CALL ",D257),_xlfn.CONCAT("CALL ",D257,"(",E257,")"))</f>
        <v>CALL GETBOARDORIG(ROW,COL)</v>
      </c>
      <c r="D257" s="18" t="str">
        <f>A586</f>
        <v>GETBOARDORIG</v>
      </c>
      <c r="E257" t="s">
        <v>689</v>
      </c>
    </row>
    <row r="258" spans="1:5" x14ac:dyDescent="0.2">
      <c r="A258" s="18"/>
      <c r="B258">
        <v>2660</v>
      </c>
      <c r="C258" s="18" t="str">
        <f>IF(ISBLANK(E258),_xlfn.CONCAT("CALL ",D258),_xlfn.CONCAT("CALL ",D258,"(",E258,")"))</f>
        <v>CALL GETHOLECHAR(HOLECHAR)</v>
      </c>
      <c r="D258" s="18" t="str">
        <f>A544</f>
        <v>GETHOLECHAR</v>
      </c>
      <c r="E258" t="s">
        <v>738</v>
      </c>
    </row>
    <row r="259" spans="1:5" x14ac:dyDescent="0.2">
      <c r="A259" s="18"/>
      <c r="B259">
        <v>2670</v>
      </c>
      <c r="C259" s="5" t="s">
        <v>571</v>
      </c>
      <c r="D259" s="18"/>
    </row>
    <row r="260" spans="1:5" x14ac:dyDescent="0.2">
      <c r="A260" s="18"/>
      <c r="B260">
        <v>2680</v>
      </c>
      <c r="C260" s="5" t="s">
        <v>549</v>
      </c>
      <c r="D260" s="18"/>
    </row>
    <row r="261" spans="1:5" x14ac:dyDescent="0.2">
      <c r="A261" s="18"/>
      <c r="B261">
        <v>2690</v>
      </c>
      <c r="C261" s="5" t="s">
        <v>748</v>
      </c>
      <c r="D261" s="18"/>
    </row>
    <row r="262" spans="1:5" x14ac:dyDescent="0.2">
      <c r="A262" s="18"/>
      <c r="B262">
        <v>2700</v>
      </c>
      <c r="C262" s="5" t="s">
        <v>14</v>
      </c>
      <c r="D262" s="18"/>
    </row>
    <row r="263" spans="1:5" x14ac:dyDescent="0.2">
      <c r="A263" s="18"/>
      <c r="B263">
        <v>2710</v>
      </c>
      <c r="C263" s="5" t="s">
        <v>1</v>
      </c>
      <c r="D263" s="18"/>
    </row>
    <row r="264" spans="1:5" x14ac:dyDescent="0.2">
      <c r="A264" s="18"/>
      <c r="B264">
        <v>2720</v>
      </c>
      <c r="C264" s="5" t="s">
        <v>555</v>
      </c>
      <c r="D264" s="18"/>
    </row>
    <row r="265" spans="1:5" x14ac:dyDescent="0.2">
      <c r="A265" s="18" t="s">
        <v>617</v>
      </c>
      <c r="B265">
        <v>2730</v>
      </c>
      <c r="C265" t="str">
        <f>_xlfn.CONCAT("REM SUBROUTINE ***",A265,"***")</f>
        <v>REM SUBROUTINE ***RENDERAXES***</v>
      </c>
      <c r="D265" s="18"/>
    </row>
    <row r="266" spans="1:5" x14ac:dyDescent="0.2">
      <c r="A266" s="18"/>
      <c r="B266">
        <v>2740</v>
      </c>
      <c r="C266" t="str">
        <f>IF(ISBLANK(D266),_xlfn.CONCAT("SUB ",A265),_xlfn.CONCAT("SUB ",A265,"(",D266,")"))</f>
        <v>SUB RENDERAXES</v>
      </c>
      <c r="D266" s="18"/>
    </row>
    <row r="267" spans="1:5" x14ac:dyDescent="0.2">
      <c r="A267" s="18"/>
      <c r="B267">
        <v>2750</v>
      </c>
      <c r="C267" s="18" t="str">
        <f>IF(ISBLANK(E267),_xlfn.CONCAT("CALL ",D267),_xlfn.CONCAT("CALL ",D267,"(",E267,")"))</f>
        <v>CALL GETBOARDORIG(ROW,COL)</v>
      </c>
      <c r="D267" s="18" t="str">
        <f>A586</f>
        <v>GETBOARDORIG</v>
      </c>
      <c r="E267" t="s">
        <v>689</v>
      </c>
    </row>
    <row r="268" spans="1:5" x14ac:dyDescent="0.2">
      <c r="A268" s="18"/>
      <c r="B268">
        <v>2760</v>
      </c>
      <c r="C268" s="18" t="str">
        <f>IF(ISBLANK(E268),_xlfn.CONCAT("CALL ",D268),_xlfn.CONCAT("CALL ",D268,"(",E268,")"))</f>
        <v>CALL GETTENCHAR(TENCHAR)</v>
      </c>
      <c r="D268" s="18" t="str">
        <f>A560</f>
        <v>GETTENCHAR</v>
      </c>
      <c r="E268" t="s">
        <v>742</v>
      </c>
    </row>
    <row r="269" spans="1:5" x14ac:dyDescent="0.2">
      <c r="A269" s="18"/>
      <c r="B269">
        <v>2770</v>
      </c>
      <c r="C269" s="5" t="s">
        <v>573</v>
      </c>
      <c r="D269" s="18"/>
    </row>
    <row r="270" spans="1:5" x14ac:dyDescent="0.2">
      <c r="A270" s="18"/>
      <c r="B270">
        <v>2780</v>
      </c>
      <c r="C270" s="5" t="s">
        <v>548</v>
      </c>
      <c r="D270" s="18"/>
    </row>
    <row r="271" spans="1:5" x14ac:dyDescent="0.2">
      <c r="A271" s="18"/>
      <c r="B271">
        <v>2790</v>
      </c>
      <c r="C271" s="5" t="s">
        <v>739</v>
      </c>
      <c r="D271" s="18"/>
    </row>
    <row r="272" spans="1:5" x14ac:dyDescent="0.2">
      <c r="A272" s="18"/>
      <c r="B272">
        <v>2800</v>
      </c>
      <c r="C272" s="5" t="s">
        <v>1</v>
      </c>
      <c r="D272" s="18"/>
    </row>
    <row r="273" spans="1:5" x14ac:dyDescent="0.2">
      <c r="A273" s="18"/>
      <c r="B273">
        <v>2810</v>
      </c>
      <c r="C273" s="5" t="s">
        <v>740</v>
      </c>
      <c r="D273" s="18"/>
    </row>
    <row r="274" spans="1:5" x14ac:dyDescent="0.2">
      <c r="A274" s="18"/>
      <c r="B274">
        <v>2820</v>
      </c>
      <c r="C274" s="5" t="s">
        <v>572</v>
      </c>
      <c r="D274" s="18"/>
    </row>
    <row r="275" spans="1:5" x14ac:dyDescent="0.2">
      <c r="A275" s="18"/>
      <c r="B275">
        <v>2830</v>
      </c>
      <c r="C275" s="5" t="s">
        <v>31</v>
      </c>
      <c r="D275" s="18"/>
    </row>
    <row r="276" spans="1:5" x14ac:dyDescent="0.2">
      <c r="A276" s="18"/>
      <c r="B276">
        <v>2840</v>
      </c>
      <c r="C276" s="5" t="s">
        <v>741</v>
      </c>
      <c r="D276" s="18"/>
    </row>
    <row r="277" spans="1:5" x14ac:dyDescent="0.2">
      <c r="A277" s="18"/>
      <c r="B277">
        <v>2850</v>
      </c>
      <c r="C277" s="5" t="s">
        <v>1</v>
      </c>
      <c r="D277" s="18"/>
    </row>
    <row r="278" spans="1:5" x14ac:dyDescent="0.2">
      <c r="A278" s="18"/>
      <c r="B278">
        <v>2860</v>
      </c>
      <c r="C278" s="5" t="s">
        <v>555</v>
      </c>
      <c r="D278" s="18"/>
    </row>
    <row r="279" spans="1:5" x14ac:dyDescent="0.2">
      <c r="A279" s="18" t="s">
        <v>619</v>
      </c>
      <c r="B279">
        <v>2870</v>
      </c>
      <c r="C279" t="str">
        <f>_xlfn.CONCAT("REM SUBROUTINE ***",A279,"***")</f>
        <v>REM SUBROUTINE ***RENDERAUX***</v>
      </c>
      <c r="D279" s="18"/>
    </row>
    <row r="280" spans="1:5" x14ac:dyDescent="0.2">
      <c r="A280" s="18"/>
      <c r="B280">
        <v>2880</v>
      </c>
      <c r="C280" t="str">
        <f>IF(ISBLANK(D280),_xlfn.CONCAT("SUB ",A279),_xlfn.CONCAT("SUB ",A279,"(",D280,")"))</f>
        <v>SUB RENDERAUX</v>
      </c>
      <c r="D280" s="18"/>
    </row>
    <row r="281" spans="1:5" x14ac:dyDescent="0.2">
      <c r="A281" s="18"/>
      <c r="B281">
        <v>2890</v>
      </c>
      <c r="C281" s="18" t="str">
        <f>IF(ISBLANK(E281),_xlfn.CONCAT("CALL ",D281),_xlfn.CONCAT("CALL ",D281,"(",E281,")"))</f>
        <v>CALL GETAUXORIG(ROW,COL)</v>
      </c>
      <c r="D281" s="18" t="str">
        <f>A590</f>
        <v>GETAUXORIG</v>
      </c>
      <c r="E281" t="s">
        <v>689</v>
      </c>
    </row>
    <row r="282" spans="1:5" x14ac:dyDescent="0.2">
      <c r="A282" s="18"/>
      <c r="B282">
        <v>2900</v>
      </c>
      <c r="C282" s="18" t="str">
        <f>IF(ISBLANK(E282),_xlfn.CONCAT("CALL ",D282),_xlfn.CONCAT("CALL ",D282,"(",E282,")"))</f>
        <v>CALL GETHOLECHAR(HOLECHAR)</v>
      </c>
      <c r="D282" s="18" t="str">
        <f>A544</f>
        <v>GETHOLECHAR</v>
      </c>
      <c r="E282" t="s">
        <v>738</v>
      </c>
    </row>
    <row r="283" spans="1:5" x14ac:dyDescent="0.2">
      <c r="A283" s="18"/>
      <c r="B283">
        <v>2910</v>
      </c>
      <c r="C283" s="5" t="s">
        <v>15</v>
      </c>
      <c r="D283" s="18"/>
    </row>
    <row r="284" spans="1:5" x14ac:dyDescent="0.2">
      <c r="A284" s="18"/>
      <c r="B284">
        <v>2920</v>
      </c>
      <c r="C284" s="5" t="s">
        <v>736</v>
      </c>
      <c r="D284" s="18"/>
    </row>
    <row r="285" spans="1:5" x14ac:dyDescent="0.2">
      <c r="A285" s="18"/>
      <c r="B285">
        <v>2930</v>
      </c>
      <c r="C285" s="5" t="s">
        <v>1</v>
      </c>
      <c r="D285" s="18"/>
    </row>
    <row r="286" spans="1:5" x14ac:dyDescent="0.2">
      <c r="A286" s="18"/>
      <c r="B286">
        <v>2940</v>
      </c>
      <c r="C286" s="5" t="s">
        <v>555</v>
      </c>
      <c r="D286" s="18"/>
    </row>
    <row r="287" spans="1:5" x14ac:dyDescent="0.2">
      <c r="A287" s="18" t="s">
        <v>569</v>
      </c>
      <c r="B287">
        <v>2950</v>
      </c>
      <c r="C287" t="str">
        <f>_xlfn.CONCAT("REM SUBROUTINE ***",A287,"***")</f>
        <v>REM SUBROUTINE ***RENDERSHIP***</v>
      </c>
      <c r="D287" s="18"/>
    </row>
    <row r="288" spans="1:5" x14ac:dyDescent="0.2">
      <c r="A288" s="18"/>
      <c r="B288">
        <v>2960</v>
      </c>
      <c r="C288" t="str">
        <f>IF(ISBLANK(E288),_xlfn.CONCAT("SUB ",A287),_xlfn.CONCAT("SUB ",A287,"(",E288,")"))</f>
        <v>SUB RENDERSHIP(CURRENTSHIP,SHIP())</v>
      </c>
      <c r="D288" s="18"/>
      <c r="E288" t="s">
        <v>727</v>
      </c>
    </row>
    <row r="289" spans="1:5" x14ac:dyDescent="0.2">
      <c r="A289" s="18"/>
      <c r="B289">
        <v>2970</v>
      </c>
      <c r="C289" s="18" t="str">
        <f>IF(ISBLANK(E289),_xlfn.CONCAT("CALL ",D289),_xlfn.CONCAT("CALL ",D289,"(",E289,")"))</f>
        <v>CALL GETSHIPLEN(SHIPLEN,(CURRENTSHIP))</v>
      </c>
      <c r="D289" s="18" t="str">
        <f>A576</f>
        <v>GETSHIPLEN</v>
      </c>
      <c r="E289" t="s">
        <v>807</v>
      </c>
    </row>
    <row r="290" spans="1:5" x14ac:dyDescent="0.2">
      <c r="A290" s="18"/>
      <c r="B290">
        <v>2980</v>
      </c>
      <c r="C290" s="18" t="str">
        <f>IF(ISBLANK(E290),_xlfn.CONCAT("CALL ",D290),_xlfn.CONCAT("CALL ",D290,"(",E290,")"))</f>
        <v>CALL GETSHIPCHAR(SHIPCHAR)</v>
      </c>
      <c r="D290" s="18" t="str">
        <f>A556</f>
        <v>GETSHIPCHAR</v>
      </c>
      <c r="E290" t="s">
        <v>714</v>
      </c>
    </row>
    <row r="291" spans="1:5" x14ac:dyDescent="0.2">
      <c r="A291" s="18"/>
      <c r="B291">
        <v>2990</v>
      </c>
      <c r="C291" s="18" t="str">
        <f>IF(ISBLANK(E291),_xlfn.CONCAT("CALL ",D291),_xlfn.CONCAT("CALL ",D291,"(",E291,")"))</f>
        <v>CALL GETBOARDORIG(ROW,COL)</v>
      </c>
      <c r="D291" s="18" t="str">
        <f>A586</f>
        <v>GETBOARDORIG</v>
      </c>
      <c r="E291" t="s">
        <v>689</v>
      </c>
    </row>
    <row r="292" spans="1:5" x14ac:dyDescent="0.2">
      <c r="A292" s="18"/>
      <c r="B292">
        <v>3000</v>
      </c>
      <c r="C292" s="5" t="s">
        <v>726</v>
      </c>
      <c r="D292" s="18"/>
    </row>
    <row r="293" spans="1:5" x14ac:dyDescent="0.2">
      <c r="A293" s="18"/>
      <c r="B293">
        <v>3010</v>
      </c>
      <c r="C293" s="5" t="s">
        <v>1039</v>
      </c>
      <c r="D293" s="18"/>
    </row>
    <row r="294" spans="1:5" x14ac:dyDescent="0.2">
      <c r="A294" s="18"/>
      <c r="B294">
        <v>3020</v>
      </c>
      <c r="C294" s="5" t="s">
        <v>692</v>
      </c>
      <c r="D294" s="18"/>
    </row>
    <row r="295" spans="1:5" x14ac:dyDescent="0.2">
      <c r="A295" s="18"/>
      <c r="B295">
        <v>3030</v>
      </c>
      <c r="C295" s="5" t="s">
        <v>1</v>
      </c>
      <c r="D295" s="18"/>
    </row>
    <row r="296" spans="1:5" x14ac:dyDescent="0.2">
      <c r="A296" s="18"/>
      <c r="B296">
        <v>3040</v>
      </c>
      <c r="C296" s="5" t="s">
        <v>555</v>
      </c>
      <c r="D296" s="18"/>
    </row>
    <row r="297" spans="1:5" x14ac:dyDescent="0.2">
      <c r="A297" s="18" t="s">
        <v>618</v>
      </c>
      <c r="B297">
        <v>3050</v>
      </c>
      <c r="C297" t="str">
        <f>_xlfn.CONCAT("REM SUBROUTINE ***",A297,"***")</f>
        <v>REM SUBROUTINE ***RENDERSHIPSAUX***</v>
      </c>
      <c r="D297" s="18"/>
    </row>
    <row r="298" spans="1:5" x14ac:dyDescent="0.2">
      <c r="A298" s="18"/>
      <c r="B298">
        <v>3060</v>
      </c>
      <c r="C298" t="str">
        <f>IF(ISBLANK(E298),_xlfn.CONCAT("SUB ",A297),_xlfn.CONCAT("SUB ",A297,"(",E298,")"))</f>
        <v>SUB RENDERSHIPSAUX(SHIPS(,,))</v>
      </c>
      <c r="D298" s="18"/>
      <c r="E298" t="s">
        <v>715</v>
      </c>
    </row>
    <row r="299" spans="1:5" x14ac:dyDescent="0.2">
      <c r="A299" s="18"/>
      <c r="B299">
        <v>3070</v>
      </c>
      <c r="C299" s="18" t="str">
        <f>IF(ISBLANK(E299),_xlfn.CONCAT("CALL ",D299),_xlfn.CONCAT("CALL ",D299,"(",E299,")"))</f>
        <v>CALL GETNUMSHIPS(NUMSHIPS)</v>
      </c>
      <c r="D299" s="18" t="str">
        <f>A572</f>
        <v>GETNUMSHIPS</v>
      </c>
      <c r="E299" t="s">
        <v>706</v>
      </c>
    </row>
    <row r="300" spans="1:5" x14ac:dyDescent="0.2">
      <c r="A300" s="18"/>
      <c r="B300">
        <v>3080</v>
      </c>
      <c r="C300" s="18" t="str">
        <f>IF(ISBLANK(E300),_xlfn.CONCAT("CALL ",D300),_xlfn.CONCAT("CALL ",D300,"(",E300,")"))</f>
        <v>CALL GETAUXORIG(ROW,COL)</v>
      </c>
      <c r="D300" s="18" t="str">
        <f>A590</f>
        <v>GETAUXORIG</v>
      </c>
      <c r="E300" t="s">
        <v>689</v>
      </c>
    </row>
    <row r="301" spans="1:5" x14ac:dyDescent="0.2">
      <c r="A301" s="18"/>
      <c r="B301">
        <v>3090</v>
      </c>
      <c r="C301" s="18" t="str">
        <f>IF(ISBLANK(E301),_xlfn.CONCAT("CALL ",D301),_xlfn.CONCAT("CALL ",D301,"(",E301,")"))</f>
        <v>CALL GETSHIPCHAR(SHIPCHAR)</v>
      </c>
      <c r="D301" s="18" t="str">
        <f>A556</f>
        <v>GETSHIPCHAR</v>
      </c>
      <c r="E301" t="s">
        <v>714</v>
      </c>
    </row>
    <row r="302" spans="1:5" x14ac:dyDescent="0.2">
      <c r="A302" s="18"/>
      <c r="B302">
        <v>3100</v>
      </c>
      <c r="C302" s="5" t="s">
        <v>575</v>
      </c>
      <c r="D302" s="18"/>
    </row>
    <row r="303" spans="1:5" x14ac:dyDescent="0.2">
      <c r="A303" s="18"/>
      <c r="B303">
        <v>3110</v>
      </c>
      <c r="C303" s="18" t="str">
        <f>IF(ISBLANK(E303),_xlfn.CONCAT("CALL ",D303),_xlfn.CONCAT("CALL ",D303,"(",E303,")"))</f>
        <v>CALL GETSHIPLEN(SHIPLEN,(I))</v>
      </c>
      <c r="D303" s="18" t="str">
        <f>A576</f>
        <v>GETSHIPLEN</v>
      </c>
      <c r="E303" t="s">
        <v>790</v>
      </c>
    </row>
    <row r="304" spans="1:5" x14ac:dyDescent="0.2">
      <c r="A304" s="18"/>
      <c r="B304">
        <v>3120</v>
      </c>
      <c r="C304" t="s">
        <v>724</v>
      </c>
      <c r="D304" s="18"/>
    </row>
    <row r="305" spans="1:6" x14ac:dyDescent="0.2">
      <c r="A305" s="18"/>
      <c r="B305">
        <v>3130</v>
      </c>
      <c r="C305" s="5" t="s">
        <v>1038</v>
      </c>
      <c r="D305" s="18"/>
    </row>
    <row r="306" spans="1:6" x14ac:dyDescent="0.2">
      <c r="A306" s="18"/>
      <c r="B306">
        <v>3140</v>
      </c>
      <c r="C306" s="5" t="s">
        <v>691</v>
      </c>
      <c r="D306" s="18"/>
    </row>
    <row r="307" spans="1:6" x14ac:dyDescent="0.2">
      <c r="A307" s="18"/>
      <c r="B307">
        <v>3150</v>
      </c>
      <c r="C307" t="s">
        <v>14</v>
      </c>
      <c r="D307" s="18"/>
    </row>
    <row r="308" spans="1:6" x14ac:dyDescent="0.2">
      <c r="A308" s="18"/>
      <c r="B308">
        <v>3160</v>
      </c>
      <c r="C308" s="5" t="s">
        <v>1</v>
      </c>
      <c r="D308" s="18"/>
    </row>
    <row r="309" spans="1:6" x14ac:dyDescent="0.2">
      <c r="A309" s="18"/>
      <c r="B309">
        <v>3170</v>
      </c>
      <c r="C309" s="5" t="s">
        <v>555</v>
      </c>
      <c r="D309" s="18"/>
    </row>
    <row r="310" spans="1:6" x14ac:dyDescent="0.2">
      <c r="A310" s="18" t="s">
        <v>774</v>
      </c>
      <c r="B310">
        <v>3180</v>
      </c>
      <c r="C310" t="str">
        <f>_xlfn.CONCAT("REM SUBROUTINE ***",A310,"***")</f>
        <v>REM SUBROUTINE ***RENDERSHOT***</v>
      </c>
      <c r="D310" s="18"/>
    </row>
    <row r="311" spans="1:6" x14ac:dyDescent="0.2">
      <c r="A311" s="18"/>
      <c r="B311">
        <v>3190</v>
      </c>
      <c r="C311" t="str">
        <f>IF(ISBLANK(E311),_xlfn.CONCAT("SUB ",A310),_xlfn.CONCAT("SUB ",A310,"(",E311,")"))</f>
        <v>SUB RENDERSHOT(PLAYER,HIT,SROW,SCOL)</v>
      </c>
      <c r="D311" s="18"/>
      <c r="E311" t="s">
        <v>775</v>
      </c>
    </row>
    <row r="312" spans="1:6" x14ac:dyDescent="0.2">
      <c r="A312" s="18"/>
      <c r="B312">
        <v>3200</v>
      </c>
      <c r="C312" s="18" t="str">
        <f>IF(ISBLANK(E312),_xlfn.CONCAT("CALL ",D312),_xlfn.CONCAT("CALL ",D312,"(",E312,")"))</f>
        <v>CALL GETMENUORIG(ROW,COL)</v>
      </c>
      <c r="D312" s="18" t="str">
        <f>A594</f>
        <v>GETMENUORIG</v>
      </c>
      <c r="E312" t="s">
        <v>689</v>
      </c>
    </row>
    <row r="313" spans="1:6" x14ac:dyDescent="0.2">
      <c r="A313" s="18"/>
      <c r="B313">
        <v>3210</v>
      </c>
      <c r="C313" s="5" t="s">
        <v>773</v>
      </c>
      <c r="D313" s="18"/>
    </row>
    <row r="314" spans="1:6" x14ac:dyDescent="0.2">
      <c r="A314" s="18"/>
      <c r="B314">
        <v>3220</v>
      </c>
      <c r="C314" s="5" t="s">
        <v>893</v>
      </c>
      <c r="D314" s="18"/>
    </row>
    <row r="315" spans="1:6" x14ac:dyDescent="0.2">
      <c r="A315" s="18"/>
      <c r="B315">
        <v>3230</v>
      </c>
      <c r="C315" s="5" t="s">
        <v>786</v>
      </c>
      <c r="D315" s="18"/>
    </row>
    <row r="316" spans="1:6" x14ac:dyDescent="0.2">
      <c r="A316" s="18"/>
      <c r="B316">
        <v>3240</v>
      </c>
      <c r="C316" s="18" t="str">
        <f>IF(ISBLANK(E316),_xlfn.CONCAT("CALL ",D316),_xlfn.CONCAT("CALL ",D316,"(",E316,")"))</f>
        <v>CALL RENDERTEXT((TEXT$),(ROW),(COL))</v>
      </c>
      <c r="D316" s="18" t="str">
        <f>A226</f>
        <v>RENDERTEXT</v>
      </c>
      <c r="E316" t="s">
        <v>789</v>
      </c>
    </row>
    <row r="317" spans="1:6" x14ac:dyDescent="0.2">
      <c r="A317" s="18"/>
      <c r="B317">
        <v>3250</v>
      </c>
      <c r="C317" s="18" t="str">
        <f>_xlfn.CONCAT("IF HIT=1 THEN CALL ",D317,"(",F317,") ELSE CALL ",E317,"(",F317,")")</f>
        <v>IF HIT=1 THEN CALL GETHITCHAR(CHARVAL) ELSE CALL GETMISSCHAR(CHARVAL)</v>
      </c>
      <c r="D317" s="18" t="str">
        <f>A552</f>
        <v>GETHITCHAR</v>
      </c>
      <c r="E317" s="18" t="s">
        <v>755</v>
      </c>
      <c r="F317" t="s">
        <v>747</v>
      </c>
    </row>
    <row r="318" spans="1:6" x14ac:dyDescent="0.2">
      <c r="A318" s="18"/>
      <c r="B318">
        <v>3260</v>
      </c>
      <c r="C318" s="18" t="str">
        <f>_xlfn.CONCAT("IF PLAYER=1 THEN CALL ",D318,"(",F318,") ELSE CALL ",E318,"(",F318,")")</f>
        <v>IF PLAYER=1 THEN CALL GETAUXORIG(ROW,COL) ELSE CALL GETBOARDORIG(ROW,COL)</v>
      </c>
      <c r="D318" s="18" t="str">
        <f>A590</f>
        <v>GETAUXORIG</v>
      </c>
      <c r="E318" s="18" t="str">
        <f>A586</f>
        <v>GETBOARDORIG</v>
      </c>
      <c r="F318" t="s">
        <v>689</v>
      </c>
    </row>
    <row r="319" spans="1:6" x14ac:dyDescent="0.2">
      <c r="A319" s="18"/>
      <c r="B319">
        <v>3270</v>
      </c>
      <c r="C319" s="5" t="s">
        <v>782</v>
      </c>
      <c r="D319" s="18"/>
      <c r="E319" s="18"/>
    </row>
    <row r="320" spans="1:6" x14ac:dyDescent="0.2">
      <c r="A320" s="18"/>
      <c r="B320">
        <v>3280</v>
      </c>
      <c r="C320" s="21" t="s">
        <v>784</v>
      </c>
      <c r="D320" s="18"/>
      <c r="E320" s="18"/>
    </row>
    <row r="321" spans="1:6" x14ac:dyDescent="0.2">
      <c r="A321" s="18"/>
      <c r="B321">
        <v>3290</v>
      </c>
      <c r="C321" s="21" t="s">
        <v>783</v>
      </c>
      <c r="D321" s="18"/>
      <c r="E321" s="18"/>
    </row>
    <row r="322" spans="1:6" x14ac:dyDescent="0.2">
      <c r="A322" s="18"/>
      <c r="B322">
        <v>3300</v>
      </c>
      <c r="C322" s="21" t="s">
        <v>847</v>
      </c>
      <c r="D322" s="18"/>
      <c r="E322" s="18"/>
    </row>
    <row r="323" spans="1:6" x14ac:dyDescent="0.2">
      <c r="A323" s="18"/>
      <c r="B323">
        <v>3310</v>
      </c>
      <c r="C323" s="5" t="s">
        <v>555</v>
      </c>
      <c r="D323" s="18"/>
    </row>
    <row r="324" spans="1:6" x14ac:dyDescent="0.2">
      <c r="A324" s="18" t="s">
        <v>838</v>
      </c>
      <c r="B324">
        <v>3320</v>
      </c>
      <c r="C324" t="str">
        <f>_xlfn.CONCAT("REM SUBROUTINE ***",A324,"***")</f>
        <v>REM SUBROUTINE ***RENDERSUNK***</v>
      </c>
      <c r="D324" s="18"/>
    </row>
    <row r="325" spans="1:6" x14ac:dyDescent="0.2">
      <c r="A325" s="18"/>
      <c r="B325">
        <v>3330</v>
      </c>
      <c r="C325" t="str">
        <f>IF(ISBLANK(E325),_xlfn.CONCAT("SUB ",A324),_xlfn.CONCAT("SUB ",A324,"(",E325,")"))</f>
        <v>SUB RENDERSUNK(PLAYER,SHIP,SHIPS(,,))</v>
      </c>
      <c r="D325" s="18"/>
      <c r="E325" t="s">
        <v>839</v>
      </c>
    </row>
    <row r="326" spans="1:6" x14ac:dyDescent="0.2">
      <c r="A326" s="18"/>
      <c r="B326">
        <v>3340</v>
      </c>
      <c r="C326" s="18" t="str">
        <f>IF(ISBLANK(E326),_xlfn.CONCAT("CALL ",D326),_xlfn.CONCAT("CALL ",D326,"(",E326,")"))</f>
        <v>CALL GETSHIPLEN(SHIPLEN,(SHIP))</v>
      </c>
      <c r="D326" s="18" t="str">
        <f>A576</f>
        <v>GETSHIPLEN</v>
      </c>
      <c r="E326" t="s">
        <v>841</v>
      </c>
    </row>
    <row r="327" spans="1:6" x14ac:dyDescent="0.2">
      <c r="A327" s="18"/>
      <c r="B327">
        <v>3350</v>
      </c>
      <c r="C327" s="18" t="str">
        <f>_xlfn.CONCAT("IF PLAYER=0 THEN CALL ",D327,"(",F327,") ELSE CALL ",E327,"(",F327,")")</f>
        <v>IF PLAYER=0 THEN CALL GETAUXORIG(ROW,COL) ELSE CALL GETBOARDORIG(ROW,COL)</v>
      </c>
      <c r="D327" s="18" t="str">
        <f>A590</f>
        <v>GETAUXORIG</v>
      </c>
      <c r="E327" s="18" t="str">
        <f>A586</f>
        <v>GETBOARDORIG</v>
      </c>
      <c r="F327" t="s">
        <v>689</v>
      </c>
    </row>
    <row r="328" spans="1:6" x14ac:dyDescent="0.2">
      <c r="A328" s="18"/>
      <c r="B328">
        <v>3360</v>
      </c>
      <c r="C328" s="18" t="str">
        <f>IF(ISBLANK(E328),_xlfn.CONCAT("CALL ",D328),_xlfn.CONCAT("CALL ",D328,"(",E328,")"))</f>
        <v>CALL GETSUNKCHAR(SUNKCHAR)</v>
      </c>
      <c r="D328" s="18" t="str">
        <f>A568</f>
        <v>GETSUNKCHAR</v>
      </c>
      <c r="E328" s="5" t="s">
        <v>764</v>
      </c>
    </row>
    <row r="329" spans="1:6" x14ac:dyDescent="0.2">
      <c r="A329" s="18"/>
      <c r="B329">
        <v>3370</v>
      </c>
      <c r="C329" s="5" t="s">
        <v>726</v>
      </c>
      <c r="D329" s="18"/>
    </row>
    <row r="330" spans="1:6" x14ac:dyDescent="0.2">
      <c r="A330" s="18"/>
      <c r="B330">
        <v>3380</v>
      </c>
      <c r="C330" s="5" t="s">
        <v>842</v>
      </c>
      <c r="D330" s="18"/>
    </row>
    <row r="331" spans="1:6" x14ac:dyDescent="0.2">
      <c r="A331" s="18"/>
      <c r="B331">
        <v>3390</v>
      </c>
      <c r="C331" s="5" t="s">
        <v>846</v>
      </c>
      <c r="D331" s="18"/>
    </row>
    <row r="332" spans="1:6" x14ac:dyDescent="0.2">
      <c r="A332" s="18"/>
      <c r="B332">
        <v>3400</v>
      </c>
      <c r="C332" s="5" t="s">
        <v>845</v>
      </c>
      <c r="D332" s="18"/>
    </row>
    <row r="333" spans="1:6" x14ac:dyDescent="0.2">
      <c r="A333" s="18"/>
      <c r="B333">
        <v>3410</v>
      </c>
      <c r="C333" s="5" t="s">
        <v>843</v>
      </c>
      <c r="D333" s="18"/>
    </row>
    <row r="334" spans="1:6" x14ac:dyDescent="0.2">
      <c r="A334" s="18"/>
      <c r="B334">
        <v>3420</v>
      </c>
      <c r="C334" s="5" t="s">
        <v>1</v>
      </c>
      <c r="D334" s="18"/>
    </row>
    <row r="335" spans="1:6" x14ac:dyDescent="0.2">
      <c r="A335" s="18"/>
      <c r="B335">
        <v>3430</v>
      </c>
      <c r="C335" s="18" t="str">
        <f>IF(ISBLANK(E335),_xlfn.CONCAT("CALL ",D335),_xlfn.CONCAT("CALL ",D335,"(",E335,")"))</f>
        <v>CALL GETSHIPNAME(SHIPNAME$,(SHIP))</v>
      </c>
      <c r="D335" s="18" t="str">
        <f>A581</f>
        <v>GETSHIPNAME</v>
      </c>
      <c r="E335" t="s">
        <v>1042</v>
      </c>
    </row>
    <row r="336" spans="1:6" x14ac:dyDescent="0.2">
      <c r="A336" s="18"/>
      <c r="B336">
        <v>3440</v>
      </c>
      <c r="C336" s="18" t="str">
        <f>IF(ISBLANK(E336),_xlfn.CONCAT("CALL ",D336),_xlfn.CONCAT("CALL ",D336,"(",E336,")"))</f>
        <v>CALL GETMENUORIG(ROW,COL)</v>
      </c>
      <c r="D336" s="18" t="str">
        <f>A594</f>
        <v>GETMENUORIG</v>
      </c>
      <c r="E336" t="s">
        <v>689</v>
      </c>
    </row>
    <row r="337" spans="1:5" x14ac:dyDescent="0.2">
      <c r="A337" s="18"/>
      <c r="B337">
        <v>3450</v>
      </c>
      <c r="C337" s="5" t="s">
        <v>873</v>
      </c>
      <c r="D337" s="18"/>
    </row>
    <row r="338" spans="1:5" x14ac:dyDescent="0.2">
      <c r="A338" s="18"/>
      <c r="B338">
        <v>3460</v>
      </c>
      <c r="C338" s="5" t="s">
        <v>786</v>
      </c>
      <c r="D338" s="18"/>
    </row>
    <row r="339" spans="1:5" x14ac:dyDescent="0.2">
      <c r="A339" s="18"/>
      <c r="B339">
        <v>3470</v>
      </c>
      <c r="C339" s="18" t="str">
        <f>IF(ISBLANK(E339),_xlfn.CONCAT("CALL ",D339),_xlfn.CONCAT("CALL ",D339,"(",E339,")"))</f>
        <v>CALL RENDERTEXT("DESTROYED",(ROW),(COL))</v>
      </c>
      <c r="D339" s="18" t="str">
        <f>A226</f>
        <v>RENDERTEXT</v>
      </c>
      <c r="E339" t="s">
        <v>894</v>
      </c>
    </row>
    <row r="340" spans="1:5" x14ac:dyDescent="0.2">
      <c r="A340" s="18"/>
      <c r="B340">
        <v>3480</v>
      </c>
      <c r="C340" s="5" t="s">
        <v>786</v>
      </c>
      <c r="D340" s="18"/>
    </row>
    <row r="341" spans="1:5" x14ac:dyDescent="0.2">
      <c r="A341" s="18"/>
      <c r="B341">
        <v>3490</v>
      </c>
      <c r="C341" s="18" t="str">
        <f>IF(ISBLANK(E341),_xlfn.CONCAT("CALL ",D341),_xlfn.CONCAT("CALL ",D341,"(",E341,")"))</f>
        <v>CALL RENDERTEXT((SHIPNAME$),(ROW),(COL))</v>
      </c>
      <c r="D341" s="18" t="str">
        <f>A226</f>
        <v>RENDERTEXT</v>
      </c>
      <c r="E341" t="s">
        <v>872</v>
      </c>
    </row>
    <row r="342" spans="1:5" x14ac:dyDescent="0.2">
      <c r="A342" s="18"/>
      <c r="B342">
        <v>3500</v>
      </c>
      <c r="C342" s="5" t="s">
        <v>848</v>
      </c>
      <c r="D342" s="18"/>
    </row>
    <row r="343" spans="1:5" x14ac:dyDescent="0.2">
      <c r="A343" s="18"/>
      <c r="B343">
        <v>3510</v>
      </c>
      <c r="C343" s="5" t="s">
        <v>555</v>
      </c>
      <c r="D343" s="18"/>
    </row>
    <row r="344" spans="1:5" x14ac:dyDescent="0.2">
      <c r="A344" s="18" t="s">
        <v>858</v>
      </c>
      <c r="B344">
        <v>3520</v>
      </c>
      <c r="C344" t="str">
        <f>_xlfn.CONCAT("REM SUBROUTINE ***",A344,"***")</f>
        <v>REM SUBROUTINE ***MENUCLEAR***</v>
      </c>
      <c r="D344" s="18"/>
    </row>
    <row r="345" spans="1:5" x14ac:dyDescent="0.2">
      <c r="A345" s="18"/>
      <c r="B345">
        <v>3530</v>
      </c>
      <c r="C345" t="str">
        <f>IF(ISBLANK(D345),_xlfn.CONCAT("SUB ",A344),_xlfn.CONCAT("SUB ",A344,"(",D345,")"))</f>
        <v>SUB MENUCLEAR</v>
      </c>
      <c r="D345" s="18"/>
    </row>
    <row r="346" spans="1:5" x14ac:dyDescent="0.2">
      <c r="A346" s="18"/>
      <c r="B346">
        <v>3540</v>
      </c>
      <c r="C346" s="18" t="str">
        <f>IF(ISBLANK(E346),_xlfn.CONCAT("CALL ",D346),_xlfn.CONCAT("CALL ",D346,"(",E346,")"))</f>
        <v>CALL GETMENUORIG(ROW,COL)</v>
      </c>
      <c r="D346" s="18" t="str">
        <f>A594</f>
        <v>GETMENUORIG</v>
      </c>
      <c r="E346" t="s">
        <v>689</v>
      </c>
    </row>
    <row r="347" spans="1:5" x14ac:dyDescent="0.2">
      <c r="A347" s="18"/>
      <c r="B347">
        <v>3550</v>
      </c>
      <c r="C347" s="5" t="s">
        <v>690</v>
      </c>
      <c r="D347" s="18"/>
    </row>
    <row r="348" spans="1:5" x14ac:dyDescent="0.2">
      <c r="A348" s="18"/>
      <c r="B348">
        <v>3560</v>
      </c>
      <c r="C348" s="5" t="s">
        <v>555</v>
      </c>
      <c r="D348" s="18"/>
    </row>
    <row r="349" spans="1:5" x14ac:dyDescent="0.2">
      <c r="A349" s="18" t="s">
        <v>886</v>
      </c>
      <c r="B349">
        <v>3570</v>
      </c>
      <c r="C349" t="str">
        <f>_xlfn.CONCAT("REM SUBROUTINE ***",A349,"***")</f>
        <v>REM SUBROUTINE ***MENUAUTODEPLOY***</v>
      </c>
      <c r="D349" s="18"/>
    </row>
    <row r="350" spans="1:5" x14ac:dyDescent="0.2">
      <c r="A350" s="18"/>
      <c r="B350">
        <v>3580</v>
      </c>
      <c r="C350" t="str">
        <f>IF(ISBLANK(E350),_xlfn.CONCAT("SUB ",A349),_xlfn.CONCAT("SUB ",A349,"(",E350,")"))</f>
        <v>SUB MENUAUTODEPLOY(AUTODEPLOY$)</v>
      </c>
      <c r="D350" s="18"/>
      <c r="E350" t="s">
        <v>887</v>
      </c>
    </row>
    <row r="351" spans="1:5" x14ac:dyDescent="0.2">
      <c r="A351" s="18"/>
      <c r="B351">
        <v>3590</v>
      </c>
      <c r="C351" s="18" t="str">
        <f>IF(ISBLANK(E351),_xlfn.CONCAT("CALL ",D351),_xlfn.CONCAT("CALL ",D351,"(",E351,")"))</f>
        <v>CALL GETMENUORIG(ROW,COL)</v>
      </c>
      <c r="D351" s="18" t="str">
        <f>A594</f>
        <v>GETMENUORIG</v>
      </c>
      <c r="E351" t="s">
        <v>689</v>
      </c>
    </row>
    <row r="352" spans="1:5" x14ac:dyDescent="0.2">
      <c r="A352" s="18"/>
      <c r="B352">
        <v>3600</v>
      </c>
      <c r="C352" s="18" t="str">
        <f>IF(ISBLANK(E352),_xlfn.CONCAT("CALL ",D352),_xlfn.CONCAT("CALL ",D352,"(",E352,")"))</f>
        <v>CALL MENUCLEAR</v>
      </c>
      <c r="D352" s="18" t="str">
        <f>A344</f>
        <v>MENUCLEAR</v>
      </c>
    </row>
    <row r="353" spans="1:5" x14ac:dyDescent="0.2">
      <c r="A353" s="18"/>
      <c r="B353">
        <v>3610</v>
      </c>
      <c r="C353" s="18" t="str">
        <f t="shared" ref="C353:C357" si="1">IF(ISBLANK(E353),_xlfn.CONCAT("CALL ",D353),_xlfn.CONCAT("CALL ",D353,"(",E353,")"))</f>
        <v>CALL RENDERTEXT("AUTO",(ROW),(COL))</v>
      </c>
      <c r="D353" s="18" t="str">
        <f>A226</f>
        <v>RENDERTEXT</v>
      </c>
      <c r="E353" t="s">
        <v>797</v>
      </c>
    </row>
    <row r="354" spans="1:5" x14ac:dyDescent="0.2">
      <c r="A354" s="18"/>
      <c r="B354">
        <v>3620</v>
      </c>
      <c r="C354" s="18" t="str">
        <f t="shared" si="1"/>
        <v>CALL RENDERTEXT("DEPLOY",(ROW+1),(COL))</v>
      </c>
      <c r="D354" s="18" t="str">
        <f>A226</f>
        <v>RENDERTEXT</v>
      </c>
      <c r="E354" t="s">
        <v>798</v>
      </c>
    </row>
    <row r="355" spans="1:5" x14ac:dyDescent="0.2">
      <c r="A355" s="18"/>
      <c r="B355">
        <v>3630</v>
      </c>
      <c r="C355" s="18" t="str">
        <f t="shared" si="1"/>
        <v>CALL RENDERTEXT("YOUR",(ROW+2),(COL))</v>
      </c>
      <c r="D355" s="18" t="str">
        <f>A226</f>
        <v>RENDERTEXT</v>
      </c>
      <c r="E355" t="s">
        <v>799</v>
      </c>
    </row>
    <row r="356" spans="1:5" x14ac:dyDescent="0.2">
      <c r="A356" s="18"/>
      <c r="B356">
        <v>3640</v>
      </c>
      <c r="C356" s="18" t="str">
        <f t="shared" si="1"/>
        <v>CALL RENDERTEXT("SHIPS?",(ROW+3),(COL))</v>
      </c>
      <c r="D356" s="18" t="str">
        <f>A226</f>
        <v>RENDERTEXT</v>
      </c>
      <c r="E356" t="s">
        <v>800</v>
      </c>
    </row>
    <row r="357" spans="1:5" x14ac:dyDescent="0.2">
      <c r="A357" s="18"/>
      <c r="B357">
        <v>3650</v>
      </c>
      <c r="C357" s="18" t="str">
        <f t="shared" si="1"/>
        <v>CALL RENDERTEXT("[Y/N]:",(ROW+4),(COL))</v>
      </c>
      <c r="D357" s="18" t="str">
        <f>A226</f>
        <v>RENDERTEXT</v>
      </c>
      <c r="E357" t="s">
        <v>801</v>
      </c>
    </row>
    <row r="358" spans="1:5" x14ac:dyDescent="0.2">
      <c r="A358" s="20" t="s">
        <v>1026</v>
      </c>
      <c r="B358">
        <v>3660</v>
      </c>
      <c r="C358" s="5" t="str">
        <f>_xlfn.CONCAT("REM LABEL ***",A358,"***")</f>
        <v>REM LABEL ***ASKAUTO***</v>
      </c>
      <c r="D358" s="18"/>
    </row>
    <row r="359" spans="1:5" x14ac:dyDescent="0.2">
      <c r="A359" s="18"/>
      <c r="B359">
        <v>3670</v>
      </c>
      <c r="C359" s="5" t="s">
        <v>734</v>
      </c>
      <c r="D359" s="18"/>
    </row>
    <row r="360" spans="1:5" x14ac:dyDescent="0.2">
      <c r="A360" s="18"/>
      <c r="B360">
        <v>3680</v>
      </c>
      <c r="C360" s="5" t="str">
        <f>_xlfn.CONCAT("IF AUTODEPLOY$="""" THEN  ",INDEX(B:B,MATCH(D360,A:A,0),0)," :: REM GOTO ",D360,"")</f>
        <v>IF AUTODEPLOY$="" THEN  3660 :: REM GOTO ASKAUTO</v>
      </c>
      <c r="D360" s="20" t="str">
        <f>A358</f>
        <v>ASKAUTO</v>
      </c>
    </row>
    <row r="361" spans="1:5" x14ac:dyDescent="0.2">
      <c r="A361" s="18"/>
      <c r="B361">
        <v>3690</v>
      </c>
      <c r="C361" s="5" t="s">
        <v>555</v>
      </c>
      <c r="D361" s="18"/>
    </row>
    <row r="362" spans="1:5" x14ac:dyDescent="0.2">
      <c r="A362" s="18" t="s">
        <v>860</v>
      </c>
      <c r="B362">
        <v>3700</v>
      </c>
      <c r="C362" t="str">
        <f>_xlfn.CONCAT("REM SUBROUTINE ***",A362,"***")</f>
        <v>REM SUBROUTINE ***MENUDEPLOY***</v>
      </c>
      <c r="D362" s="18"/>
    </row>
    <row r="363" spans="1:5" x14ac:dyDescent="0.2">
      <c r="A363" s="18"/>
      <c r="B363">
        <v>3710</v>
      </c>
      <c r="C363" t="str">
        <f>IF(ISBLANK(E363),_xlfn.CONCAT("SUB ",A362),_xlfn.CONCAT("SUB ",A362,"(",E363,")"))</f>
        <v>SUB MENUDEPLOY(CURRENTSHIP)</v>
      </c>
      <c r="D363" s="18"/>
      <c r="E363" t="s">
        <v>731</v>
      </c>
    </row>
    <row r="364" spans="1:5" x14ac:dyDescent="0.2">
      <c r="A364" s="18"/>
      <c r="B364">
        <v>3720</v>
      </c>
      <c r="C364" s="18" t="str">
        <f t="shared" ref="C364:C372" si="2">IF(ISBLANK(E364),_xlfn.CONCAT("CALL ",D364),_xlfn.CONCAT("CALL ",D364,"(",E364,")"))</f>
        <v>CALL GETMENUORIG(ROW,COL)</v>
      </c>
      <c r="D364" s="18" t="str">
        <f>A594</f>
        <v>GETMENUORIG</v>
      </c>
      <c r="E364" t="s">
        <v>689</v>
      </c>
    </row>
    <row r="365" spans="1:5" x14ac:dyDescent="0.2">
      <c r="A365" s="18"/>
      <c r="B365">
        <v>3730</v>
      </c>
      <c r="C365" s="18" t="str">
        <f t="shared" si="2"/>
        <v>CALL RENDERTEXT("INPUT THE",(ROW),(COL))</v>
      </c>
      <c r="D365" s="18" t="str">
        <f>A226</f>
        <v>RENDERTEXT</v>
      </c>
      <c r="E365" t="s">
        <v>809</v>
      </c>
    </row>
    <row r="366" spans="1:5" x14ac:dyDescent="0.2">
      <c r="A366" s="18"/>
      <c r="B366">
        <v>3740</v>
      </c>
      <c r="C366" s="18" t="str">
        <f t="shared" si="2"/>
        <v>CALL RENDERTEXT("LOCATIONS",(ROW+1),(COL))</v>
      </c>
      <c r="D366" s="18" t="str">
        <f>A226</f>
        <v>RENDERTEXT</v>
      </c>
      <c r="E366" t="s">
        <v>810</v>
      </c>
    </row>
    <row r="367" spans="1:5" x14ac:dyDescent="0.2">
      <c r="A367" s="18"/>
      <c r="B367">
        <v>3750</v>
      </c>
      <c r="C367" s="18" t="str">
        <f t="shared" si="2"/>
        <v>CALL RENDERTEXT("FOR YOUR",(ROW+2),(COL))</v>
      </c>
      <c r="D367" s="18" t="str">
        <f>A226</f>
        <v>RENDERTEXT</v>
      </c>
      <c r="E367" t="s">
        <v>811</v>
      </c>
    </row>
    <row r="368" spans="1:5" x14ac:dyDescent="0.2">
      <c r="A368" s="18"/>
      <c r="B368">
        <v>3760</v>
      </c>
      <c r="C368" s="18" t="str">
        <f t="shared" si="2"/>
        <v>CALL RENDERTEXT("          ",(ROW+3),(COL))</v>
      </c>
      <c r="D368" s="18" t="str">
        <f>A226</f>
        <v>RENDERTEXT</v>
      </c>
      <c r="E368" t="s">
        <v>812</v>
      </c>
    </row>
    <row r="369" spans="1:5" x14ac:dyDescent="0.2">
      <c r="A369" s="18"/>
      <c r="B369">
        <v>3770</v>
      </c>
      <c r="C369" s="18" t="str">
        <f t="shared" si="2"/>
        <v>CALL GETSHIPNAME(SHIPNAME$,(CURRENTSHIP))</v>
      </c>
      <c r="D369" s="18" t="str">
        <f>A581</f>
        <v>GETSHIPNAME</v>
      </c>
      <c r="E369" t="s">
        <v>813</v>
      </c>
    </row>
    <row r="370" spans="1:5" x14ac:dyDescent="0.2">
      <c r="A370" s="18"/>
      <c r="B370">
        <v>3780</v>
      </c>
      <c r="C370" s="18" t="str">
        <f t="shared" si="2"/>
        <v>CALL RENDERTEXT((SHIPNAME$),(ROW+3),(COL))</v>
      </c>
      <c r="D370" s="18" t="str">
        <f>A226</f>
        <v>RENDERTEXT</v>
      </c>
      <c r="E370" t="s">
        <v>825</v>
      </c>
    </row>
    <row r="371" spans="1:5" x14ac:dyDescent="0.2">
      <c r="A371" s="18"/>
      <c r="B371">
        <v>3790</v>
      </c>
      <c r="C371" s="18" t="str">
        <f t="shared" si="2"/>
        <v>CALL RENDERTEXT("[IE. C3]:",(ROW+4),(COL))</v>
      </c>
      <c r="D371" s="18" t="str">
        <f>A226</f>
        <v>RENDERTEXT</v>
      </c>
      <c r="E371" t="s">
        <v>814</v>
      </c>
    </row>
    <row r="372" spans="1:5" x14ac:dyDescent="0.2">
      <c r="A372" s="18"/>
      <c r="B372">
        <v>3800</v>
      </c>
      <c r="C372" s="18" t="str">
        <f t="shared" si="2"/>
        <v>CALL GETSHIPLEN(SHIPLEN,(CURRENTSHIP))</v>
      </c>
      <c r="D372" s="18" t="str">
        <f>A576</f>
        <v>GETSHIPLEN</v>
      </c>
      <c r="E372" t="s">
        <v>807</v>
      </c>
    </row>
    <row r="373" spans="1:5" x14ac:dyDescent="0.2">
      <c r="A373" s="18"/>
      <c r="B373">
        <v>3810</v>
      </c>
      <c r="C373" s="5" t="s">
        <v>3</v>
      </c>
      <c r="D373" s="18"/>
    </row>
    <row r="374" spans="1:5" x14ac:dyDescent="0.2">
      <c r="A374" s="18"/>
      <c r="B374">
        <v>3820</v>
      </c>
      <c r="C374" s="5" t="s">
        <v>730</v>
      </c>
      <c r="D374" s="18"/>
    </row>
    <row r="375" spans="1:5" x14ac:dyDescent="0.2">
      <c r="A375" s="18"/>
      <c r="B375">
        <v>3830</v>
      </c>
      <c r="C375" s="18" t="str">
        <f>IF(ISBLANK(E375),_xlfn.CONCAT("CALL ",D375),_xlfn.CONCAT("CALL ",D375,"(",E375,")"))</f>
        <v>CALL RENDERTEXT((TEXT$),(ROW+4+I),(COL))</v>
      </c>
      <c r="D375" s="18" t="str">
        <f>A226</f>
        <v>RENDERTEXT</v>
      </c>
      <c r="E375" t="s">
        <v>815</v>
      </c>
    </row>
    <row r="376" spans="1:5" x14ac:dyDescent="0.2">
      <c r="A376" s="18"/>
      <c r="B376">
        <v>3840</v>
      </c>
      <c r="C376" s="5" t="s">
        <v>1</v>
      </c>
      <c r="D376" s="18"/>
    </row>
    <row r="377" spans="1:5" x14ac:dyDescent="0.2">
      <c r="A377" s="18"/>
      <c r="B377">
        <v>3850</v>
      </c>
      <c r="C377" s="5" t="s">
        <v>555</v>
      </c>
      <c r="D377" s="18"/>
    </row>
    <row r="378" spans="1:5" x14ac:dyDescent="0.2">
      <c r="A378" s="18" t="s">
        <v>859</v>
      </c>
      <c r="B378">
        <v>3860</v>
      </c>
      <c r="C378" t="str">
        <f>_xlfn.CONCAT("REM SUBROUTINE ***",A378,"***")</f>
        <v>REM SUBROUTINE ***MENUTARGET***</v>
      </c>
      <c r="D378" s="18"/>
    </row>
    <row r="379" spans="1:5" x14ac:dyDescent="0.2">
      <c r="A379" s="18"/>
      <c r="B379">
        <v>3870</v>
      </c>
      <c r="C379" t="str">
        <f>IF(ISBLANK(D379),_xlfn.CONCAT("SUB ",A378),_xlfn.CONCAT("SUB ",A378,"(",D379,")"))</f>
        <v>SUB MENUTARGET</v>
      </c>
      <c r="D379" s="18"/>
    </row>
    <row r="380" spans="1:5" x14ac:dyDescent="0.2">
      <c r="A380" s="18"/>
      <c r="B380">
        <v>3880</v>
      </c>
      <c r="C380" s="18" t="str">
        <f t="shared" ref="C380:C385" si="3">IF(ISBLANK(E380),_xlfn.CONCAT("CALL ",D380),_xlfn.CONCAT("CALL ",D380,"(",E380,")"))</f>
        <v>CALL GETMENUORIG(ROW,COL)</v>
      </c>
      <c r="D380" s="18" t="str">
        <f>A594</f>
        <v>GETMENUORIG</v>
      </c>
      <c r="E380" t="s">
        <v>689</v>
      </c>
    </row>
    <row r="381" spans="1:5" x14ac:dyDescent="0.2">
      <c r="A381" s="18"/>
      <c r="B381">
        <v>3890</v>
      </c>
      <c r="C381" s="18" t="str">
        <f t="shared" si="3"/>
        <v>CALL RENDERTEXT("PLAYER",(ROW),(COL))</v>
      </c>
      <c r="D381" s="18" t="str">
        <f>A226</f>
        <v>RENDERTEXT</v>
      </c>
      <c r="E381" t="s">
        <v>792</v>
      </c>
    </row>
    <row r="382" spans="1:5" x14ac:dyDescent="0.2">
      <c r="A382" s="18"/>
      <c r="B382">
        <v>3900</v>
      </c>
      <c r="C382" s="18" t="str">
        <f t="shared" si="3"/>
        <v>CALL RENDERTEXT("TARGET",(ROW+1),(COL))</v>
      </c>
      <c r="D382" s="18" t="str">
        <f>A226</f>
        <v>RENDERTEXT</v>
      </c>
      <c r="E382" t="s">
        <v>793</v>
      </c>
    </row>
    <row r="383" spans="1:5" x14ac:dyDescent="0.2">
      <c r="A383" s="18"/>
      <c r="B383">
        <v>3910</v>
      </c>
      <c r="C383" s="18" t="str">
        <f t="shared" si="3"/>
        <v>CALL RENDERTEXT("[IE. C3]",(ROW+2),(COL))</v>
      </c>
      <c r="D383" s="18" t="str">
        <f>A226</f>
        <v>RENDERTEXT</v>
      </c>
      <c r="E383" t="s">
        <v>794</v>
      </c>
    </row>
    <row r="384" spans="1:5" x14ac:dyDescent="0.2">
      <c r="A384" s="18"/>
      <c r="B384">
        <v>3920</v>
      </c>
      <c r="C384" s="18" t="str">
        <f t="shared" si="3"/>
        <v>CALL RENDERTEXT("COMPUTER",(ROW+6),(COL))</v>
      </c>
      <c r="D384" s="18" t="str">
        <f>A226</f>
        <v>RENDERTEXT</v>
      </c>
      <c r="E384" t="s">
        <v>795</v>
      </c>
    </row>
    <row r="385" spans="1:5" x14ac:dyDescent="0.2">
      <c r="A385" s="18"/>
      <c r="B385">
        <v>3930</v>
      </c>
      <c r="C385" s="18" t="str">
        <f t="shared" si="3"/>
        <v>CALL RENDERTEXT("TARGET",(ROW+7),(COL))</v>
      </c>
      <c r="D385" s="18" t="str">
        <f>A226</f>
        <v>RENDERTEXT</v>
      </c>
      <c r="E385" t="s">
        <v>796</v>
      </c>
    </row>
    <row r="386" spans="1:5" x14ac:dyDescent="0.2">
      <c r="A386" s="18"/>
      <c r="B386">
        <v>3940</v>
      </c>
      <c r="C386" s="5" t="s">
        <v>555</v>
      </c>
      <c r="D386" s="18"/>
    </row>
    <row r="387" spans="1:5" x14ac:dyDescent="0.2">
      <c r="A387" s="18" t="s">
        <v>864</v>
      </c>
      <c r="B387">
        <v>3950</v>
      </c>
      <c r="C387" t="str">
        <f>_xlfn.CONCAT("REM SUBROUTINE ***",A387,"***")</f>
        <v>REM SUBROUTINE ***MENUDEPLOYING***</v>
      </c>
      <c r="D387" s="18"/>
    </row>
    <row r="388" spans="1:5" x14ac:dyDescent="0.2">
      <c r="A388" s="18"/>
      <c r="B388">
        <v>3960</v>
      </c>
      <c r="C388" t="str">
        <f>IF(ISBLANK(D388),_xlfn.CONCAT("SUB ",A387),_xlfn.CONCAT("SUB ",A387,"(",D388,")"))</f>
        <v>SUB MENUDEPLOYING</v>
      </c>
      <c r="D388" s="18"/>
    </row>
    <row r="389" spans="1:5" x14ac:dyDescent="0.2">
      <c r="A389" s="18"/>
      <c r="B389">
        <v>3970</v>
      </c>
      <c r="C389" s="18" t="str">
        <f>IF(ISBLANK(E389),_xlfn.CONCAT("CALL ",D389),_xlfn.CONCAT("CALL ",D389,"(",E389,")"))</f>
        <v>CALL GETMENUORIG(ROW,COL)</v>
      </c>
      <c r="D389" s="18" t="str">
        <f>A594</f>
        <v>GETMENUORIG</v>
      </c>
      <c r="E389" t="s">
        <v>689</v>
      </c>
    </row>
    <row r="390" spans="1:5" x14ac:dyDescent="0.2">
      <c r="A390" s="18"/>
      <c r="B390">
        <v>3980</v>
      </c>
      <c r="C390" s="18" t="str">
        <f t="shared" ref="C390:C396" si="4">IF(ISBLANK(E390),_xlfn.CONCAT("CALL ",D390),_xlfn.CONCAT("CALL ",D390,"(",E390,")"))</f>
        <v>CALL MENUCLEAR</v>
      </c>
      <c r="D390" s="18" t="str">
        <f>A344</f>
        <v>MENUCLEAR</v>
      </c>
    </row>
    <row r="391" spans="1:5" x14ac:dyDescent="0.2">
      <c r="A391" s="18"/>
      <c r="B391">
        <v>3990</v>
      </c>
      <c r="C391" s="18" t="str">
        <f t="shared" si="4"/>
        <v>CALL RENDERTEXT("PLAYER'S",(ROW),(COL))</v>
      </c>
      <c r="D391" s="18" t="str">
        <f>A226</f>
        <v>RENDERTEXT</v>
      </c>
      <c r="E391" t="s">
        <v>818</v>
      </c>
    </row>
    <row r="392" spans="1:5" x14ac:dyDescent="0.2">
      <c r="A392" s="18"/>
      <c r="B392">
        <v>4000</v>
      </c>
      <c r="C392" s="18" t="str">
        <f t="shared" si="4"/>
        <v>CALL RENDERTEXT("SHIPS",(ROW+1),(COL))</v>
      </c>
      <c r="D392" s="18" t="str">
        <f>A226</f>
        <v>RENDERTEXT</v>
      </c>
      <c r="E392" t="s">
        <v>819</v>
      </c>
    </row>
    <row r="393" spans="1:5" x14ac:dyDescent="0.2">
      <c r="A393" s="18"/>
      <c r="B393">
        <v>4010</v>
      </c>
      <c r="C393" s="18" t="str">
        <f t="shared" si="4"/>
        <v>CALL RENDERTEXT("DEPLOYED.",(ROW+2),(COL))</v>
      </c>
      <c r="D393" s="18" t="s">
        <v>553</v>
      </c>
      <c r="E393" t="s">
        <v>820</v>
      </c>
    </row>
    <row r="394" spans="1:5" x14ac:dyDescent="0.2">
      <c r="A394" s="18"/>
      <c r="B394">
        <v>4020</v>
      </c>
      <c r="C394" s="18" t="str">
        <f t="shared" si="4"/>
        <v>CALL RENDERTEXT("COMPUTER",(ROW+4),(COL))</v>
      </c>
      <c r="D394" s="18" t="str">
        <f>A226</f>
        <v>RENDERTEXT</v>
      </c>
      <c r="E394" t="s">
        <v>821</v>
      </c>
    </row>
    <row r="395" spans="1:5" x14ac:dyDescent="0.2">
      <c r="A395" s="18"/>
      <c r="B395">
        <v>4030</v>
      </c>
      <c r="C395" s="18" t="str">
        <f t="shared" si="4"/>
        <v>CALL RENDERTEXT("DEPLOYING",(ROW+5),(COL))</v>
      </c>
      <c r="D395" s="18" t="s">
        <v>553</v>
      </c>
      <c r="E395" t="s">
        <v>822</v>
      </c>
    </row>
    <row r="396" spans="1:5" x14ac:dyDescent="0.2">
      <c r="A396" s="18"/>
      <c r="B396">
        <v>4040</v>
      </c>
      <c r="C396" s="18" t="str">
        <f t="shared" si="4"/>
        <v>CALL RENDERTEXT("SHIPS...",(ROW+6),(COL))</v>
      </c>
      <c r="D396" s="18" t="str">
        <f>A226</f>
        <v>RENDERTEXT</v>
      </c>
      <c r="E396" t="s">
        <v>823</v>
      </c>
    </row>
    <row r="397" spans="1:5" x14ac:dyDescent="0.2">
      <c r="A397" s="18"/>
      <c r="B397">
        <v>4050</v>
      </c>
      <c r="C397" s="5" t="s">
        <v>555</v>
      </c>
      <c r="D397" s="18"/>
    </row>
    <row r="398" spans="1:5" x14ac:dyDescent="0.2">
      <c r="A398" s="18" t="s">
        <v>878</v>
      </c>
      <c r="B398">
        <v>4060</v>
      </c>
      <c r="C398" t="str">
        <f>_xlfn.CONCAT("REM SUBROUTINE ***",A398,"***")</f>
        <v>REM SUBROUTINE ***MENUGAMEOVER***</v>
      </c>
      <c r="D398" s="18"/>
    </row>
    <row r="399" spans="1:5" x14ac:dyDescent="0.2">
      <c r="A399" s="18"/>
      <c r="B399">
        <v>4070</v>
      </c>
      <c r="C399" t="str">
        <f>IF(ISBLANK(D399),_xlfn.CONCAT("SUB ",A398),_xlfn.CONCAT("SUB ",A398,"(",D399,")"))</f>
        <v>SUB MENUGAMEOVER(PLAYAGAIN$,WINNER)</v>
      </c>
      <c r="D399" s="18" t="s">
        <v>879</v>
      </c>
    </row>
    <row r="400" spans="1:5" x14ac:dyDescent="0.2">
      <c r="A400" s="18"/>
      <c r="B400">
        <v>4080</v>
      </c>
      <c r="C400" s="18" t="str">
        <f t="shared" ref="C400" si="5">IF(ISBLANK(E400),_xlfn.CONCAT("CALL ",D400),_xlfn.CONCAT("CALL ",D400,"(",E400,")"))</f>
        <v>CALL GETMENUORIG(ROW,COL)</v>
      </c>
      <c r="D400" s="18" t="str">
        <f>A594</f>
        <v>GETMENUORIG</v>
      </c>
      <c r="E400" t="s">
        <v>689</v>
      </c>
    </row>
    <row r="401" spans="1:5" x14ac:dyDescent="0.2">
      <c r="A401" s="18"/>
      <c r="B401">
        <v>4090</v>
      </c>
      <c r="C401" s="18" t="str">
        <f>IF(ISBLANK(E401),_xlfn.CONCAT("CALL ",D401),_xlfn.CONCAT("CALL ",D401,"(",E401,")"))</f>
        <v>CALL MENUCLEAR</v>
      </c>
      <c r="D401" s="18" t="str">
        <f>A344</f>
        <v>MENUCLEAR</v>
      </c>
    </row>
    <row r="402" spans="1:5" x14ac:dyDescent="0.2">
      <c r="A402" s="18"/>
      <c r="B402">
        <v>4100</v>
      </c>
      <c r="C402" s="18" t="str">
        <f t="shared" ref="C402:C408" si="6">IF(ISBLANK(E402),_xlfn.CONCAT("CALL ",D402),_xlfn.CONCAT("CALL ",D402,"(",E402,")"))</f>
        <v>CALL RENDERTEXT("GAME OVER",(ROW),(COL))</v>
      </c>
      <c r="D402" s="18" t="str">
        <f>A226</f>
        <v>RENDERTEXT</v>
      </c>
      <c r="E402" t="s">
        <v>880</v>
      </c>
    </row>
    <row r="403" spans="1:5" x14ac:dyDescent="0.2">
      <c r="A403" s="18"/>
      <c r="B403">
        <v>4110</v>
      </c>
      <c r="C403" s="18" t="str">
        <f t="shared" si="6"/>
        <v>CALL RENDERTEXT("WINNER:",(ROW+1),(COL))</v>
      </c>
      <c r="D403" s="18" t="str">
        <f>A226</f>
        <v>RENDERTEXT</v>
      </c>
      <c r="E403" t="s">
        <v>881</v>
      </c>
    </row>
    <row r="404" spans="1:5" x14ac:dyDescent="0.2">
      <c r="A404" s="18"/>
      <c r="B404">
        <v>4120</v>
      </c>
      <c r="C404" s="5" t="s">
        <v>882</v>
      </c>
      <c r="D404" s="18"/>
    </row>
    <row r="405" spans="1:5" x14ac:dyDescent="0.2">
      <c r="A405" s="18"/>
      <c r="B405">
        <v>4130</v>
      </c>
      <c r="C405" s="18" t="str">
        <f t="shared" si="6"/>
        <v>CALL RENDERTEXT(TEXT$,(ROW+2),(COL))</v>
      </c>
      <c r="D405" s="18" t="str">
        <f>A226</f>
        <v>RENDERTEXT</v>
      </c>
      <c r="E405" t="s">
        <v>883</v>
      </c>
    </row>
    <row r="406" spans="1:5" x14ac:dyDescent="0.2">
      <c r="A406" s="18"/>
      <c r="B406">
        <v>4140</v>
      </c>
      <c r="C406" s="18" t="str">
        <f t="shared" si="6"/>
        <v>CALL RENDERTEXT("PLAY", (ROW+4),(COL))</v>
      </c>
      <c r="D406" s="18" t="str">
        <f>A226</f>
        <v>RENDERTEXT</v>
      </c>
      <c r="E406" t="s">
        <v>884</v>
      </c>
    </row>
    <row r="407" spans="1:5" x14ac:dyDescent="0.2">
      <c r="A407" s="18"/>
      <c r="B407">
        <v>4150</v>
      </c>
      <c r="C407" s="18" t="str">
        <f t="shared" si="6"/>
        <v>CALL RENDERTEXT("AGAIN?",(ROW+5),(COL))</v>
      </c>
      <c r="D407" s="18" t="str">
        <f>A226</f>
        <v>RENDERTEXT</v>
      </c>
      <c r="E407" t="s">
        <v>885</v>
      </c>
    </row>
    <row r="408" spans="1:5" x14ac:dyDescent="0.2">
      <c r="A408" s="18"/>
      <c r="B408">
        <v>4160</v>
      </c>
      <c r="C408" s="18" t="str">
        <f t="shared" si="6"/>
        <v>CALL RENDERTEXT("[Y/N]:",(ROW+6),(COL))</v>
      </c>
      <c r="D408" s="18" t="str">
        <f>A226</f>
        <v>RENDERTEXT</v>
      </c>
      <c r="E408" t="s">
        <v>890</v>
      </c>
    </row>
    <row r="409" spans="1:5" x14ac:dyDescent="0.2">
      <c r="A409" s="20" t="s">
        <v>1027</v>
      </c>
      <c r="B409">
        <v>4170</v>
      </c>
      <c r="C409" s="5" t="str">
        <f>_xlfn.CONCAT("REM LABEL ***",A409,"***")</f>
        <v>REM LABEL ***ASKPLAYAGAIN***</v>
      </c>
      <c r="D409" s="18"/>
    </row>
    <row r="410" spans="1:5" x14ac:dyDescent="0.2">
      <c r="A410" s="18"/>
      <c r="B410">
        <v>4180</v>
      </c>
      <c r="C410" s="5" t="s">
        <v>889</v>
      </c>
      <c r="D410" s="18"/>
    </row>
    <row r="411" spans="1:5" x14ac:dyDescent="0.2">
      <c r="A411" s="18"/>
      <c r="B411">
        <v>4190</v>
      </c>
      <c r="C411" s="5" t="str">
        <f>_xlfn.CONCAT("IF PLAYAGAIN$="""" THEN  ",INDEX(B:B,MATCH(D411,A:A,0),0)," :: REM GOTO ",D411,"")</f>
        <v>IF PLAYAGAIN$="" THEN  4170 :: REM GOTO ASKPLAYAGAIN</v>
      </c>
      <c r="D411" s="20" t="str">
        <f>A409</f>
        <v>ASKPLAYAGAIN</v>
      </c>
    </row>
    <row r="412" spans="1:5" x14ac:dyDescent="0.2">
      <c r="A412" s="18"/>
      <c r="B412">
        <v>4200</v>
      </c>
      <c r="C412" s="5" t="s">
        <v>555</v>
      </c>
      <c r="D412" s="18"/>
    </row>
    <row r="413" spans="1:5" x14ac:dyDescent="0.2">
      <c r="A413" s="18" t="s">
        <v>704</v>
      </c>
      <c r="B413">
        <v>4210</v>
      </c>
      <c r="C413" t="str">
        <f>_xlfn.CONCAT("REM SUBROUTINE ***",A413,"***")</f>
        <v>REM SUBROUTINE ***INPUTPOS***</v>
      </c>
      <c r="D413" s="18"/>
    </row>
    <row r="414" spans="1:5" x14ac:dyDescent="0.2">
      <c r="A414" s="18"/>
      <c r="B414">
        <v>4220</v>
      </c>
      <c r="C414" t="str">
        <f>IF(ISBLANK(E414),_xlfn.CONCAT("SUB ",A413),_xlfn.CONCAT("SUB ",A413,"(",E414,")"))</f>
        <v>SUB INPUTPOS(ROW,COL,INPUTROW$,INPUTCOL)</v>
      </c>
      <c r="D414" s="18"/>
      <c r="E414" t="s">
        <v>698</v>
      </c>
    </row>
    <row r="415" spans="1:5" x14ac:dyDescent="0.2">
      <c r="A415" s="18"/>
      <c r="B415">
        <v>4230</v>
      </c>
      <c r="C415" s="5" t="s">
        <v>22</v>
      </c>
      <c r="D415" s="18"/>
    </row>
    <row r="416" spans="1:5" x14ac:dyDescent="0.2">
      <c r="A416" s="19" t="s">
        <v>700</v>
      </c>
      <c r="B416">
        <v>4240</v>
      </c>
      <c r="C416" s="5" t="str">
        <f>_xlfn.CONCAT("REM LABEL ***",A416,"***")</f>
        <v>REM LABEL ***GETROW***</v>
      </c>
      <c r="D416" s="18"/>
    </row>
    <row r="417" spans="1:5" x14ac:dyDescent="0.2">
      <c r="A417" s="18"/>
      <c r="B417">
        <v>4250</v>
      </c>
      <c r="C417" s="5" t="s">
        <v>701</v>
      </c>
      <c r="D417" s="18"/>
    </row>
    <row r="418" spans="1:5" x14ac:dyDescent="0.2">
      <c r="A418" s="18"/>
      <c r="B418">
        <v>4260</v>
      </c>
      <c r="C418" s="5" t="str">
        <f>_xlfn.CONCAT("IF INPUTROW$="""" THEN  ",INDEX(B:B,MATCH(D418,A:A,0),0)," :: REM GOTO ",D418,"")</f>
        <v>IF INPUTROW$="" THEN  4240 :: REM GOTO GETROW</v>
      </c>
      <c r="D418" s="20" t="str">
        <f>A416</f>
        <v>GETROW</v>
      </c>
    </row>
    <row r="419" spans="1:5" x14ac:dyDescent="0.2">
      <c r="A419" s="19" t="s">
        <v>699</v>
      </c>
      <c r="B419">
        <v>4270</v>
      </c>
      <c r="C419" s="5" t="str">
        <f>_xlfn.CONCAT("REM LABEL ***",A419,"***")</f>
        <v>REM LABEL ***GETCOL***</v>
      </c>
      <c r="D419" s="18"/>
    </row>
    <row r="420" spans="1:5" x14ac:dyDescent="0.2">
      <c r="A420" s="18"/>
      <c r="B420">
        <v>4280</v>
      </c>
      <c r="C420" s="5" t="s">
        <v>729</v>
      </c>
      <c r="D420" s="18"/>
    </row>
    <row r="421" spans="1:5" x14ac:dyDescent="0.2">
      <c r="A421" s="18"/>
      <c r="B421">
        <v>4290</v>
      </c>
      <c r="C421" s="5" t="str">
        <f>_xlfn.CONCAT("IF INPUTCOL&gt;10 THEN  ",INDEX(B:B,MATCH(D421,A:A,0),0)," :: REM GOTO ",D421,"")</f>
        <v>IF INPUTCOL&gt;10 THEN  4270 :: REM GOTO GETCOL</v>
      </c>
      <c r="D421" s="20" t="str">
        <f>A419</f>
        <v>GETCOL</v>
      </c>
    </row>
    <row r="422" spans="1:5" x14ac:dyDescent="0.2">
      <c r="A422" s="18"/>
      <c r="B422">
        <v>4300</v>
      </c>
      <c r="C422" s="5" t="str">
        <f>_xlfn.CONCAT("IF INPUTCOL&lt;1 THEN  ",INDEX(B:B,MATCH(D422,A:A,0),0)," :: REM GOTO ",D422,"")</f>
        <v>IF INPUTCOL&lt;1 THEN  4270 :: REM GOTO GETCOL</v>
      </c>
      <c r="D422" s="20" t="str">
        <f>A419</f>
        <v>GETCOL</v>
      </c>
    </row>
    <row r="423" spans="1:5" x14ac:dyDescent="0.2">
      <c r="A423" s="18"/>
      <c r="B423">
        <v>4310</v>
      </c>
      <c r="C423" s="5" t="s">
        <v>559</v>
      </c>
      <c r="D423" s="18"/>
    </row>
    <row r="424" spans="1:5" x14ac:dyDescent="0.2">
      <c r="A424" s="18"/>
      <c r="B424">
        <v>4320</v>
      </c>
      <c r="C424" s="5" t="s">
        <v>555</v>
      </c>
      <c r="D424" s="18"/>
    </row>
    <row r="425" spans="1:5" x14ac:dyDescent="0.2">
      <c r="A425" s="18" t="s">
        <v>526</v>
      </c>
      <c r="B425">
        <v>4330</v>
      </c>
      <c r="C425" t="str">
        <f>_xlfn.CONCAT("REM SUBROUTINE ***",A425,"***")</f>
        <v>REM SUBROUTINE ***INPUTSHIP***</v>
      </c>
      <c r="D425" s="18"/>
    </row>
    <row r="426" spans="1:5" x14ac:dyDescent="0.2">
      <c r="A426" s="18"/>
      <c r="B426">
        <v>4340</v>
      </c>
      <c r="C426" t="str">
        <f>IF(ISBLANK(E426),_xlfn.CONCAT("SUB ",A425),_xlfn.CONCAT("SUB ",A425,"(",E426,")"))</f>
        <v>SUB INPUTSHIP(SHIP(),CURRENTSHIP)</v>
      </c>
      <c r="D426" s="18"/>
      <c r="E426" t="s">
        <v>735</v>
      </c>
    </row>
    <row r="427" spans="1:5" x14ac:dyDescent="0.2">
      <c r="A427" s="18"/>
      <c r="B427">
        <v>4350</v>
      </c>
      <c r="C427" s="18" t="str">
        <f>IF(ISBLANK(E427),_xlfn.CONCAT("CALL ",D427),_xlfn.CONCAT("CALL ",D427,"(",E427,")"))</f>
        <v>CALL GETSHIPLEN(SHIPLEN,(CURRENTSHIP))</v>
      </c>
      <c r="D427" s="18" t="str">
        <f>A576</f>
        <v>GETSHIPLEN</v>
      </c>
      <c r="E427" t="s">
        <v>807</v>
      </c>
    </row>
    <row r="428" spans="1:5" x14ac:dyDescent="0.2">
      <c r="A428" s="18"/>
      <c r="B428">
        <v>4360</v>
      </c>
      <c r="C428" s="18" t="str">
        <f>IF(ISBLANK(E428),_xlfn.CONCAT("CALL ",D428),_xlfn.CONCAT("CALL ",D428,"(",E428,")"))</f>
        <v>CALL GETMENUORIG(ROW,COL)</v>
      </c>
      <c r="D428" s="18" t="str">
        <f>A594</f>
        <v>GETMENUORIG</v>
      </c>
      <c r="E428" t="s">
        <v>689</v>
      </c>
    </row>
    <row r="429" spans="1:5" x14ac:dyDescent="0.2">
      <c r="A429" s="18"/>
      <c r="B429">
        <v>4370</v>
      </c>
      <c r="C429" s="5" t="s">
        <v>726</v>
      </c>
      <c r="D429" s="18"/>
    </row>
    <row r="430" spans="1:5" x14ac:dyDescent="0.2">
      <c r="A430" s="18"/>
      <c r="B430">
        <v>4380</v>
      </c>
      <c r="C430" s="5" t="s">
        <v>703</v>
      </c>
      <c r="D430" s="18"/>
    </row>
    <row r="431" spans="1:5" x14ac:dyDescent="0.2">
      <c r="A431" s="18"/>
      <c r="B431">
        <v>4390</v>
      </c>
      <c r="C431" s="18" t="str">
        <f>IF(ISBLANK(E431),_xlfn.CONCAT("CALL ",D431),_xlfn.CONCAT("CALL ",D431,"(",E431,")"))</f>
        <v>CALL INPUTPOS((ROW+5+I),(COL+5),INPUTROW$,INPUTCOL)</v>
      </c>
      <c r="D431" s="18" t="str">
        <f>A413</f>
        <v>INPUTPOS</v>
      </c>
      <c r="E431" t="s">
        <v>816</v>
      </c>
    </row>
    <row r="432" spans="1:5" x14ac:dyDescent="0.2">
      <c r="A432" s="18"/>
      <c r="B432">
        <v>4400</v>
      </c>
      <c r="C432" s="5" t="s">
        <v>702</v>
      </c>
      <c r="D432" s="18"/>
    </row>
    <row r="433" spans="1:5" x14ac:dyDescent="0.2">
      <c r="A433" s="18"/>
      <c r="B433">
        <v>4410</v>
      </c>
      <c r="C433" s="5" t="s">
        <v>1</v>
      </c>
      <c r="D433" s="18"/>
    </row>
    <row r="434" spans="1:5" x14ac:dyDescent="0.2">
      <c r="A434" s="18"/>
      <c r="B434">
        <v>4420</v>
      </c>
      <c r="C434" s="5" t="s">
        <v>555</v>
      </c>
      <c r="D434" s="18"/>
    </row>
    <row r="435" spans="1:5" x14ac:dyDescent="0.2">
      <c r="A435" s="18" t="s">
        <v>767</v>
      </c>
      <c r="B435">
        <v>4430</v>
      </c>
      <c r="C435" t="str">
        <f>_xlfn.CONCAT("REM SUBROUTINE ***",A435,"***")</f>
        <v>REM SUBROUTINE ***INPUTTARGET***</v>
      </c>
      <c r="D435" s="18"/>
    </row>
    <row r="436" spans="1:5" x14ac:dyDescent="0.2">
      <c r="A436" s="18"/>
      <c r="B436">
        <v>4440</v>
      </c>
      <c r="C436" t="str">
        <f>IF(ISBLANK(E436),_xlfn.CONCAT("SUB ",A435),_xlfn.CONCAT("SUB ",A435,"(",E436,")"))</f>
        <v>SUB INPUTTARGET(TARGETROW$,TARGETCOL)</v>
      </c>
      <c r="D436" s="18"/>
      <c r="E436" t="s">
        <v>768</v>
      </c>
    </row>
    <row r="437" spans="1:5" x14ac:dyDescent="0.2">
      <c r="A437" s="18"/>
      <c r="B437">
        <v>4450</v>
      </c>
      <c r="C437" s="18" t="str">
        <f>IF(ISBLANK(E437),_xlfn.CONCAT("CALL ",D437),_xlfn.CONCAT("CALL ",D437,"(",E437,")"))</f>
        <v>CALL GETMENUORIG(ROW,COL)</v>
      </c>
      <c r="D437" s="18" t="str">
        <f>A594</f>
        <v>GETMENUORIG</v>
      </c>
      <c r="E437" t="s">
        <v>689</v>
      </c>
    </row>
    <row r="438" spans="1:5" x14ac:dyDescent="0.2">
      <c r="A438" s="18"/>
      <c r="B438">
        <v>4460</v>
      </c>
      <c r="C438" s="5" t="s">
        <v>752</v>
      </c>
      <c r="D438" s="18"/>
    </row>
    <row r="439" spans="1:5" x14ac:dyDescent="0.2">
      <c r="A439" s="18"/>
      <c r="B439">
        <v>4470</v>
      </c>
      <c r="C439" s="18" t="str">
        <f>IF(ISBLANK(E439),_xlfn.CONCAT("CALL ",D439),_xlfn.CONCAT("CALL ",D439,"(",E439,")"))</f>
        <v>CALL INPUTPOS((ROW+3),(COL),TARGETROW$,TARGETCOL)</v>
      </c>
      <c r="D439" s="18" t="str">
        <f>A413</f>
        <v>INPUTPOS</v>
      </c>
      <c r="E439" t="s">
        <v>791</v>
      </c>
    </row>
    <row r="440" spans="1:5" x14ac:dyDescent="0.2">
      <c r="A440" s="18"/>
      <c r="B440">
        <v>4480</v>
      </c>
      <c r="C440" s="5" t="s">
        <v>555</v>
      </c>
      <c r="D440" s="18"/>
    </row>
    <row r="441" spans="1:5" x14ac:dyDescent="0.2">
      <c r="A441" s="18" t="s">
        <v>855</v>
      </c>
      <c r="B441">
        <v>4490</v>
      </c>
      <c r="C441" t="str">
        <f>_xlfn.CONCAT("REM SUBROUTINE ***",A441,"***")</f>
        <v>REM SUBROUTINE ***CHECKVALIDSHIP***</v>
      </c>
      <c r="D441" s="18"/>
    </row>
    <row r="442" spans="1:5" x14ac:dyDescent="0.2">
      <c r="A442" s="18"/>
      <c r="B442">
        <v>4500</v>
      </c>
      <c r="C442" t="str">
        <f>IF(ISBLANK(E442),_xlfn.CONCAT("SUB ",A441),_xlfn.CONCAT("SUB ",A441,"(",E442,")"))</f>
        <v>SUB CHECKVALIDSHIP(ERRVAL,PLAYER,CURRENTSHIP,SHIP(),SHIPS(,,))</v>
      </c>
      <c r="D442" s="18"/>
      <c r="E442" t="s">
        <v>1033</v>
      </c>
    </row>
    <row r="443" spans="1:5" x14ac:dyDescent="0.2">
      <c r="A443" s="18"/>
      <c r="B443">
        <v>4510</v>
      </c>
      <c r="C443" s="5" t="s">
        <v>1031</v>
      </c>
      <c r="D443" s="18"/>
    </row>
    <row r="444" spans="1:5" x14ac:dyDescent="0.2">
      <c r="A444" s="18"/>
      <c r="B444">
        <v>4520</v>
      </c>
      <c r="C444" s="5" t="s">
        <v>564</v>
      </c>
      <c r="D444" s="18"/>
    </row>
    <row r="445" spans="1:5" x14ac:dyDescent="0.2">
      <c r="A445" s="18"/>
      <c r="B445">
        <v>4530</v>
      </c>
      <c r="C445" s="18" t="str">
        <f>IF(ISBLANK(E445),_xlfn.CONCAT("CALL ",D445),_xlfn.CONCAT("CALL ",D445,"(",E445,")"))</f>
        <v>CALL GETSHIPLEN(SHIPLEN,(CURRENTSHIP))</v>
      </c>
      <c r="D445" s="18" t="str">
        <f>A576</f>
        <v>GETSHIPLEN</v>
      </c>
      <c r="E445" t="s">
        <v>807</v>
      </c>
    </row>
    <row r="446" spans="1:5" x14ac:dyDescent="0.2">
      <c r="A446" s="18"/>
      <c r="B446">
        <v>4540</v>
      </c>
      <c r="C446" s="18" t="str">
        <f>IF(ISBLANK(E446),_xlfn.CONCAT("CALL ",D446),_xlfn.CONCAT("CALL ",D446,"(",E446,")"))</f>
        <v>CALL CHECKHORIZONTAL(HORIZONTAL,(CURRENTSHIP),SHIP())</v>
      </c>
      <c r="D446" s="18" t="str">
        <f>A473</f>
        <v>CHECKHORIZONTAL</v>
      </c>
      <c r="E446" t="s">
        <v>817</v>
      </c>
    </row>
    <row r="447" spans="1:5" x14ac:dyDescent="0.2">
      <c r="A447" s="18"/>
      <c r="B447">
        <v>4550</v>
      </c>
      <c r="C447" s="1" t="s">
        <v>876</v>
      </c>
      <c r="D447" s="18"/>
    </row>
    <row r="448" spans="1:5" x14ac:dyDescent="0.2">
      <c r="A448" s="18"/>
      <c r="B448">
        <v>4560</v>
      </c>
      <c r="C448" s="5" t="s">
        <v>726</v>
      </c>
      <c r="D448" s="18"/>
    </row>
    <row r="449" spans="1:5" x14ac:dyDescent="0.2">
      <c r="A449" s="18"/>
      <c r="B449">
        <v>4570</v>
      </c>
      <c r="C449" s="5" t="s">
        <v>1040</v>
      </c>
      <c r="D449" s="18"/>
    </row>
    <row r="450" spans="1:5" x14ac:dyDescent="0.2">
      <c r="A450" s="18"/>
      <c r="B450">
        <v>4580</v>
      </c>
      <c r="C450" s="5" t="s">
        <v>693</v>
      </c>
      <c r="D450" s="18"/>
    </row>
    <row r="451" spans="1:5" x14ac:dyDescent="0.2">
      <c r="A451" s="18"/>
      <c r="B451">
        <v>4590</v>
      </c>
      <c r="C451" s="5" t="s">
        <v>1</v>
      </c>
      <c r="D451" s="18"/>
    </row>
    <row r="452" spans="1:5" x14ac:dyDescent="0.2">
      <c r="A452" s="18"/>
      <c r="B452">
        <v>4600</v>
      </c>
      <c r="C452" s="18" t="str">
        <f>IF(ISBLANK(E452),_xlfn.CONCAT("CALL ",D452),_xlfn.CONCAT("CALL ",D452,"(",E452,")"))</f>
        <v>CALL CHECKSEQUENTIAL(ERRVAL,(CURRENTSHIP),SEQUENCE())</v>
      </c>
      <c r="D452" s="18" t="str">
        <f>A483</f>
        <v>CHECKSEQUENTIAL</v>
      </c>
      <c r="E452" t="s">
        <v>1034</v>
      </c>
    </row>
    <row r="453" spans="1:5" x14ac:dyDescent="0.2">
      <c r="A453" s="18"/>
      <c r="B453">
        <v>4610</v>
      </c>
      <c r="C453" t="str">
        <f>_xlfn.CONCAT("IF ERRVAL=1 THEN ",INDEX(B:B,MATCH(D453,A:A,0),0)," :: REM SUBEND")</f>
        <v>IF ERRVAL=1 THEN 4630 :: REM SUBEND</v>
      </c>
      <c r="D453" s="20" t="str">
        <f>A455</f>
        <v>CHECKVALIDSHIP.SUBEND</v>
      </c>
    </row>
    <row r="454" spans="1:5" x14ac:dyDescent="0.2">
      <c r="A454" s="18"/>
      <c r="B454">
        <v>4620</v>
      </c>
      <c r="C454" s="18" t="str">
        <f>IF(ISBLANK(E454),_xlfn.CONCAT("CALL ",D454),_xlfn.CONCAT("CALL ",D454,"(",E454,")"))</f>
        <v>CALL CHECKOVERLAP(ERRVAL,(PLAYER),(CURRENTSHIP),SHIP(),SHIPS(,,))</v>
      </c>
      <c r="D454" s="18" t="str">
        <f>A501</f>
        <v>CHECKOVERLAP</v>
      </c>
      <c r="E454" t="s">
        <v>1035</v>
      </c>
    </row>
    <row r="455" spans="1:5" x14ac:dyDescent="0.2">
      <c r="A455" s="20" t="str">
        <f>_xlfn.CONCAT(A441,".SUBEND")</f>
        <v>CHECKVALIDSHIP.SUBEND</v>
      </c>
      <c r="B455">
        <v>4630</v>
      </c>
      <c r="C455" s="5" t="s">
        <v>555</v>
      </c>
      <c r="D455" s="18"/>
    </row>
    <row r="456" spans="1:5" x14ac:dyDescent="0.2">
      <c r="A456" s="18" t="s">
        <v>856</v>
      </c>
      <c r="B456">
        <v>4640</v>
      </c>
      <c r="C456" t="str">
        <f>_xlfn.CONCAT("REM SUBROUTINE ***",A456,"***")</f>
        <v>REM SUBROUTINE ***CHECKVALIDSHOT***</v>
      </c>
      <c r="D456" s="18"/>
    </row>
    <row r="457" spans="1:5" x14ac:dyDescent="0.2">
      <c r="A457" s="18"/>
      <c r="B457">
        <v>4650</v>
      </c>
      <c r="C457" t="str">
        <f>IF(ISBLANK(E457),_xlfn.CONCAT("SUB ",A456),_xlfn.CONCAT("SUB ",A456,"(",E457,")"))</f>
        <v>SUB CHECKVALIDSHOT(ERRVAL,ROW,COL,PLAYER,SHOTS(,,))</v>
      </c>
      <c r="D457" s="18"/>
      <c r="E457" t="s">
        <v>1030</v>
      </c>
    </row>
    <row r="458" spans="1:5" x14ac:dyDescent="0.2">
      <c r="A458" s="18"/>
      <c r="B458">
        <v>4660</v>
      </c>
      <c r="C458" t="s">
        <v>1031</v>
      </c>
      <c r="D458" s="18"/>
    </row>
    <row r="459" spans="1:5" x14ac:dyDescent="0.2">
      <c r="A459" s="18"/>
      <c r="B459">
        <v>4670</v>
      </c>
      <c r="C459" t="str">
        <f>_xlfn.CONCAT("IF ROW&lt;1 OR ROW&gt;10 OR COL&lt;1 OR COL&gt;10 THEN ERRVAL=1 :: GOTO  ",INDEX(B:B,MATCH(D459,A:A,0),0)," :: REM GOTO SUBEND")</f>
        <v>IF ROW&lt;1 OR ROW&gt;10 OR COL&lt;1 OR COL&gt;10 THEN ERRVAL=1 :: GOTO  4690 :: REM GOTO SUBEND</v>
      </c>
      <c r="D459" s="20" t="str">
        <f>A461</f>
        <v>CHECKVALIDSHOT.SUBEND</v>
      </c>
    </row>
    <row r="460" spans="1:5" x14ac:dyDescent="0.2">
      <c r="A460" s="18"/>
      <c r="B460">
        <v>4680</v>
      </c>
      <c r="C460" s="5" t="s">
        <v>1032</v>
      </c>
      <c r="D460" s="18"/>
    </row>
    <row r="461" spans="1:5" x14ac:dyDescent="0.2">
      <c r="A461" s="20" t="str">
        <f>_xlfn.CONCAT(A456,".SUBEND")</f>
        <v>CHECKVALIDSHOT.SUBEND</v>
      </c>
      <c r="B461">
        <v>4690</v>
      </c>
      <c r="C461" s="5" t="s">
        <v>555</v>
      </c>
      <c r="D461" s="18"/>
    </row>
    <row r="462" spans="1:5" x14ac:dyDescent="0.2">
      <c r="A462" s="18" t="s">
        <v>772</v>
      </c>
      <c r="B462">
        <v>4700</v>
      </c>
      <c r="C462" t="str">
        <f>_xlfn.CONCAT("REM SUBROUTINE ***",A462,"***")</f>
        <v>REM SUBROUTINE ***CHECKHIT***</v>
      </c>
      <c r="D462" s="18"/>
    </row>
    <row r="463" spans="1:5" x14ac:dyDescent="0.2">
      <c r="A463" s="18"/>
      <c r="B463">
        <v>4710</v>
      </c>
      <c r="C463" t="str">
        <f>IF(ISBLANK(E463),_xlfn.CONCAT("SUB ",A462),_xlfn.CONCAT("SUB ",A462,"(",E463,")"))</f>
        <v>SUB CHECKHIT(HIT,SHIP,LOC,PLAYER,SHIPS(,,))</v>
      </c>
      <c r="D463" s="18"/>
      <c r="E463" t="s">
        <v>778</v>
      </c>
    </row>
    <row r="464" spans="1:5" x14ac:dyDescent="0.2">
      <c r="A464" s="18"/>
      <c r="B464">
        <v>4720</v>
      </c>
      <c r="C464" t="s">
        <v>771</v>
      </c>
      <c r="D464" s="18"/>
    </row>
    <row r="465" spans="1:5" x14ac:dyDescent="0.2">
      <c r="A465" s="18"/>
      <c r="B465">
        <v>4730</v>
      </c>
      <c r="C465" s="18" t="str">
        <f t="shared" ref="C465:C467" si="7">IF(ISBLANK(E465),_xlfn.CONCAT("CALL ",D465),_xlfn.CONCAT("CALL ",D465,"(",E465,")"))</f>
        <v>CALL GETNUMSHIPS(NUMSHIPS)</v>
      </c>
      <c r="D465" s="18" t="str">
        <f>A572</f>
        <v>GETNUMSHIPS</v>
      </c>
      <c r="E465" t="s">
        <v>706</v>
      </c>
    </row>
    <row r="466" spans="1:5" x14ac:dyDescent="0.2">
      <c r="A466" s="18"/>
      <c r="B466">
        <v>4740</v>
      </c>
      <c r="C466" s="5" t="s">
        <v>575</v>
      </c>
      <c r="D466" s="18"/>
    </row>
    <row r="467" spans="1:5" x14ac:dyDescent="0.2">
      <c r="A467" s="18"/>
      <c r="B467">
        <v>4750</v>
      </c>
      <c r="C467" s="18" t="str">
        <f t="shared" si="7"/>
        <v>CALL GETSHIPLEN(SHIPLEN,(I))</v>
      </c>
      <c r="D467" s="18" t="str">
        <f>A576</f>
        <v>GETSHIPLEN</v>
      </c>
      <c r="E467" t="s">
        <v>790</v>
      </c>
    </row>
    <row r="468" spans="1:5" x14ac:dyDescent="0.2">
      <c r="A468" s="18"/>
      <c r="B468">
        <v>4760</v>
      </c>
      <c r="C468" t="s">
        <v>724</v>
      </c>
      <c r="D468" s="18"/>
    </row>
    <row r="469" spans="1:5" x14ac:dyDescent="0.2">
      <c r="A469" s="18"/>
      <c r="B469">
        <v>4770</v>
      </c>
      <c r="C469" s="5" t="str">
        <f>_xlfn.CONCAT("IF SHIPS(PLAYER,I,J)=LOC THEN HIT=1 :: SHIP=I :: GOTO ",INDEX(B:B,MATCH(D469,A:A,0),0)," :: REM SUBEND")</f>
        <v>IF SHIPS(PLAYER,I,J)=LOC THEN HIT=1 :: SHIP=I :: GOTO 4800 :: REM SUBEND</v>
      </c>
      <c r="D469" s="20" t="str">
        <f>A472</f>
        <v>CHECKHIT.SUBEND</v>
      </c>
    </row>
    <row r="470" spans="1:5" x14ac:dyDescent="0.2">
      <c r="A470" s="18"/>
      <c r="B470">
        <v>4780</v>
      </c>
      <c r="C470" s="5" t="s">
        <v>14</v>
      </c>
      <c r="D470" s="18"/>
    </row>
    <row r="471" spans="1:5" x14ac:dyDescent="0.2">
      <c r="A471" s="18"/>
      <c r="B471">
        <v>4790</v>
      </c>
      <c r="C471" s="5" t="s">
        <v>1</v>
      </c>
      <c r="D471" s="18"/>
    </row>
    <row r="472" spans="1:5" x14ac:dyDescent="0.2">
      <c r="A472" s="20" t="str">
        <f>_xlfn.CONCAT(A462,".SUBEND")</f>
        <v>CHECKHIT.SUBEND</v>
      </c>
      <c r="B472">
        <v>4800</v>
      </c>
      <c r="C472" s="5" t="s">
        <v>555</v>
      </c>
      <c r="D472" s="18"/>
    </row>
    <row r="473" spans="1:5" x14ac:dyDescent="0.2">
      <c r="A473" s="18" t="s">
        <v>563</v>
      </c>
      <c r="B473">
        <v>4810</v>
      </c>
      <c r="C473" t="str">
        <f>_xlfn.CONCAT("REM SUBROUTINE ***",A473,"***")</f>
        <v>REM SUBROUTINE ***CHECKHORIZONTAL***</v>
      </c>
      <c r="D473" s="18"/>
    </row>
    <row r="474" spans="1:5" x14ac:dyDescent="0.2">
      <c r="A474" s="18"/>
      <c r="B474">
        <v>4820</v>
      </c>
      <c r="C474" t="str">
        <f>IF(ISBLANK(E474),_xlfn.CONCAT("SUB ",A473),_xlfn.CONCAT("SUB ",A473,"(",E474,")"))</f>
        <v>SUB CHECKHORIZONTAL(HORIZONTAL,CURRENTSHIP,SHIP())</v>
      </c>
      <c r="D474" s="18"/>
      <c r="E474" t="s">
        <v>723</v>
      </c>
    </row>
    <row r="475" spans="1:5" x14ac:dyDescent="0.2">
      <c r="A475" s="18"/>
      <c r="B475">
        <v>4830</v>
      </c>
      <c r="C475" t="s">
        <v>564</v>
      </c>
      <c r="D475" s="18"/>
    </row>
    <row r="476" spans="1:5" x14ac:dyDescent="0.2">
      <c r="A476" s="18"/>
      <c r="B476">
        <v>4840</v>
      </c>
      <c r="C476" s="18" t="str">
        <f>IF(ISBLANK(E476),_xlfn.CONCAT("CALL ",D476),_xlfn.CONCAT("CALL ",D476,"(",E476,")"))</f>
        <v>CALL GETSHIPLEN(SHIPLEN,(CURRENTSHIP))</v>
      </c>
      <c r="D476" s="18" t="str">
        <f>A576</f>
        <v>GETSHIPLEN</v>
      </c>
      <c r="E476" t="s">
        <v>807</v>
      </c>
    </row>
    <row r="477" spans="1:5" x14ac:dyDescent="0.2">
      <c r="A477" s="18"/>
      <c r="B477">
        <v>4850</v>
      </c>
      <c r="C477" t="s">
        <v>722</v>
      </c>
      <c r="D477" s="18"/>
    </row>
    <row r="478" spans="1:5" x14ac:dyDescent="0.2">
      <c r="A478" s="18"/>
      <c r="B478">
        <v>4860</v>
      </c>
      <c r="C478" s="5" t="s">
        <v>685</v>
      </c>
      <c r="D478" s="18"/>
    </row>
    <row r="479" spans="1:5" x14ac:dyDescent="0.2">
      <c r="A479" s="18"/>
      <c r="B479">
        <v>4870</v>
      </c>
      <c r="C479" t="str">
        <f>_xlfn.CONCAT("IF PREV&lt;&gt;CURR THEN ",INDEX(B:B,MATCH(D479,A:A,0),0)," :: REM SUBEND")</f>
        <v>IF PREV&lt;&gt;CURR THEN 4900 :: REM SUBEND</v>
      </c>
      <c r="D479" s="20" t="str">
        <f>A482</f>
        <v>CHECKHORIZONTAL.SUBEND</v>
      </c>
    </row>
    <row r="480" spans="1:5" x14ac:dyDescent="0.2">
      <c r="A480" s="18"/>
      <c r="B480">
        <v>4880</v>
      </c>
      <c r="C480" t="s">
        <v>1</v>
      </c>
      <c r="D480" s="18"/>
    </row>
    <row r="481" spans="1:5" x14ac:dyDescent="0.2">
      <c r="A481" s="18"/>
      <c r="B481">
        <v>4890</v>
      </c>
      <c r="C481" s="5" t="s">
        <v>565</v>
      </c>
      <c r="D481" s="18"/>
    </row>
    <row r="482" spans="1:5" x14ac:dyDescent="0.2">
      <c r="A482" s="20" t="str">
        <f>_xlfn.CONCAT(A473,".SUBEND")</f>
        <v>CHECKHORIZONTAL.SUBEND</v>
      </c>
      <c r="B482">
        <v>4900</v>
      </c>
      <c r="C482" s="5" t="s">
        <v>555</v>
      </c>
      <c r="D482" s="18"/>
    </row>
    <row r="483" spans="1:5" x14ac:dyDescent="0.2">
      <c r="A483" s="18" t="s">
        <v>857</v>
      </c>
      <c r="B483">
        <v>4910</v>
      </c>
      <c r="C483" t="str">
        <f>_xlfn.CONCAT("REM SUBROUTINE ***",A483,"***")</f>
        <v>REM SUBROUTINE ***CHECKSEQUENTIAL***</v>
      </c>
      <c r="D483" s="18"/>
    </row>
    <row r="484" spans="1:5" x14ac:dyDescent="0.2">
      <c r="A484" s="18"/>
      <c r="B484">
        <v>4920</v>
      </c>
      <c r="C484" t="str">
        <f>IF(ISBLANK(E484),_xlfn.CONCAT("SUB ",A483),_xlfn.CONCAT("SUB ",A483,"(",E484,")"))</f>
        <v>SUB CHECKSEQUENTIAL(ERRVAL,CURRENTSHIP,SEQUENCE())</v>
      </c>
      <c r="D484" s="18"/>
      <c r="E484" t="s">
        <v>1036</v>
      </c>
    </row>
    <row r="485" spans="1:5" x14ac:dyDescent="0.2">
      <c r="A485" s="18"/>
      <c r="B485">
        <v>4930</v>
      </c>
      <c r="C485" t="s">
        <v>1031</v>
      </c>
      <c r="D485" s="18"/>
    </row>
    <row r="486" spans="1:5" x14ac:dyDescent="0.2">
      <c r="A486" s="18"/>
      <c r="B486">
        <v>4940</v>
      </c>
      <c r="C486" s="18" t="str">
        <f>IF(ISBLANK(E486),_xlfn.CONCAT("CALL ",D486),_xlfn.CONCAT("CALL ",D486,"(",E486,")"))</f>
        <v>CALL GETSHIPLEN(SHIPLEN,(CURRENTSHIP))</v>
      </c>
      <c r="D486" s="18" t="str">
        <f>A576</f>
        <v>GETSHIPLEN</v>
      </c>
      <c r="E486" t="s">
        <v>807</v>
      </c>
    </row>
    <row r="487" spans="1:5" x14ac:dyDescent="0.2">
      <c r="A487" s="18"/>
      <c r="B487">
        <v>4950</v>
      </c>
      <c r="C487" t="s">
        <v>694</v>
      </c>
      <c r="D487" s="18"/>
    </row>
    <row r="488" spans="1:5" x14ac:dyDescent="0.2">
      <c r="A488" s="18"/>
      <c r="B488">
        <v>4960</v>
      </c>
      <c r="C488" s="5" t="s">
        <v>722</v>
      </c>
      <c r="D488" s="18"/>
    </row>
    <row r="489" spans="1:5" x14ac:dyDescent="0.2">
      <c r="A489" s="18"/>
      <c r="B489">
        <v>4970</v>
      </c>
      <c r="C489" s="5" t="s">
        <v>697</v>
      </c>
      <c r="D489" s="18"/>
    </row>
    <row r="490" spans="1:5" x14ac:dyDescent="0.2">
      <c r="A490" s="18"/>
      <c r="B490">
        <v>4980</v>
      </c>
      <c r="C490" s="5" t="s">
        <v>1</v>
      </c>
      <c r="D490" s="18"/>
    </row>
    <row r="491" spans="1:5" x14ac:dyDescent="0.2">
      <c r="A491" s="18"/>
      <c r="B491">
        <v>4990</v>
      </c>
      <c r="C491" s="5" t="s">
        <v>561</v>
      </c>
      <c r="D491" s="18"/>
    </row>
    <row r="492" spans="1:5" x14ac:dyDescent="0.2">
      <c r="A492" s="18"/>
      <c r="B492">
        <v>5000</v>
      </c>
      <c r="C492" s="5" t="s">
        <v>722</v>
      </c>
      <c r="D492" s="18"/>
    </row>
    <row r="493" spans="1:5" x14ac:dyDescent="0.2">
      <c r="A493" s="18"/>
      <c r="B493">
        <v>5010</v>
      </c>
      <c r="C493" s="5" t="s">
        <v>562</v>
      </c>
      <c r="D493" s="18"/>
    </row>
    <row r="494" spans="1:5" x14ac:dyDescent="0.2">
      <c r="A494" s="18"/>
      <c r="B494">
        <v>5020</v>
      </c>
      <c r="C494" s="5" t="s">
        <v>1</v>
      </c>
      <c r="D494" s="18"/>
    </row>
    <row r="495" spans="1:5" x14ac:dyDescent="0.2">
      <c r="A495" s="18"/>
      <c r="B495">
        <v>5030</v>
      </c>
      <c r="C495" s="5" t="s">
        <v>695</v>
      </c>
      <c r="D495" s="18"/>
    </row>
    <row r="496" spans="1:5" x14ac:dyDescent="0.2">
      <c r="A496" s="18"/>
      <c r="B496">
        <v>5040</v>
      </c>
      <c r="C496" s="5" t="s">
        <v>722</v>
      </c>
      <c r="D496" s="18"/>
    </row>
    <row r="497" spans="1:5" x14ac:dyDescent="0.2">
      <c r="A497" s="18"/>
      <c r="B497">
        <v>5050</v>
      </c>
      <c r="C497" s="5" t="s">
        <v>696</v>
      </c>
      <c r="D497" s="18"/>
    </row>
    <row r="498" spans="1:5" x14ac:dyDescent="0.2">
      <c r="A498" s="18"/>
      <c r="B498">
        <v>5060</v>
      </c>
      <c r="C498" s="5" t="s">
        <v>1</v>
      </c>
      <c r="D498" s="18"/>
    </row>
    <row r="499" spans="1:5" x14ac:dyDescent="0.2">
      <c r="A499" s="18"/>
      <c r="B499">
        <v>5070</v>
      </c>
      <c r="C499" s="5" t="s">
        <v>1037</v>
      </c>
      <c r="D499" s="18"/>
    </row>
    <row r="500" spans="1:5" x14ac:dyDescent="0.2">
      <c r="A500" s="18"/>
      <c r="B500">
        <v>5080</v>
      </c>
      <c r="C500" s="5" t="s">
        <v>555</v>
      </c>
      <c r="D500" s="18"/>
    </row>
    <row r="501" spans="1:5" x14ac:dyDescent="0.2">
      <c r="A501" s="18" t="s">
        <v>566</v>
      </c>
      <c r="B501">
        <v>5090</v>
      </c>
      <c r="C501" t="str">
        <f>_xlfn.CONCAT("REM SUBROUTINE ***",A501,"***")</f>
        <v>REM SUBROUTINE ***CHECKOVERLAP***</v>
      </c>
      <c r="D501" s="18"/>
    </row>
    <row r="502" spans="1:5" x14ac:dyDescent="0.2">
      <c r="A502" s="18"/>
      <c r="B502">
        <v>5100</v>
      </c>
      <c r="C502" t="str">
        <f>IF(ISBLANK(E502),_xlfn.CONCAT("SUB ",A501),_xlfn.CONCAT("SUB ",A501,"(",E502,")"))</f>
        <v>SUB CHECKOVERLAP(ERRVAL,PLAYER,CURRENTSHIP,SHIP(),SHIPS(,,))</v>
      </c>
      <c r="D502" s="18"/>
      <c r="E502" t="s">
        <v>1033</v>
      </c>
    </row>
    <row r="503" spans="1:5" x14ac:dyDescent="0.2">
      <c r="A503" s="18"/>
      <c r="B503">
        <v>5110</v>
      </c>
      <c r="C503" s="5" t="s">
        <v>1031</v>
      </c>
      <c r="D503" s="18"/>
    </row>
    <row r="504" spans="1:5" x14ac:dyDescent="0.2">
      <c r="A504" s="18"/>
      <c r="B504">
        <v>5120</v>
      </c>
      <c r="C504" s="18" t="str">
        <f>IF(ISBLANK(E504),_xlfn.CONCAT("CALL ",D504),_xlfn.CONCAT("CALL ",D504,"(",E504,")"))</f>
        <v>CALL GETSHIPLEN(CURRENTSHIPLEN,(CURRENTSHIP))</v>
      </c>
      <c r="D504" s="18" t="str">
        <f>A576</f>
        <v>GETSHIPLEN</v>
      </c>
      <c r="E504" t="s">
        <v>824</v>
      </c>
    </row>
    <row r="505" spans="1:5" x14ac:dyDescent="0.2">
      <c r="A505" s="18"/>
      <c r="B505">
        <v>5130</v>
      </c>
      <c r="C505" t="s">
        <v>567</v>
      </c>
      <c r="D505" s="18"/>
    </row>
    <row r="506" spans="1:5" x14ac:dyDescent="0.2">
      <c r="A506" s="18"/>
      <c r="B506">
        <v>5140</v>
      </c>
      <c r="C506" s="18" t="str">
        <f>IF(ISBLANK(E506),_xlfn.CONCAT("CALL ",D506),_xlfn.CONCAT("CALL ",D506,"(",E506,")"))</f>
        <v>CALL GETSHIPLEN(SHIPLEN,(I))</v>
      </c>
      <c r="D506" s="18" t="str">
        <f>A576</f>
        <v>GETSHIPLEN</v>
      </c>
      <c r="E506" t="s">
        <v>790</v>
      </c>
    </row>
    <row r="507" spans="1:5" x14ac:dyDescent="0.2">
      <c r="A507" s="18"/>
      <c r="B507">
        <v>5150</v>
      </c>
      <c r="C507" t="s">
        <v>724</v>
      </c>
      <c r="D507" s="18"/>
    </row>
    <row r="508" spans="1:5" x14ac:dyDescent="0.2">
      <c r="A508" s="18"/>
      <c r="B508">
        <v>5160</v>
      </c>
      <c r="C508" t="s">
        <v>680</v>
      </c>
      <c r="D508" s="18"/>
    </row>
    <row r="509" spans="1:5" x14ac:dyDescent="0.2">
      <c r="A509" s="18"/>
      <c r="B509">
        <v>5170</v>
      </c>
      <c r="C509" t="s">
        <v>725</v>
      </c>
      <c r="D509" s="18"/>
    </row>
    <row r="510" spans="1:5" x14ac:dyDescent="0.2">
      <c r="A510" s="18"/>
      <c r="B510">
        <v>5180</v>
      </c>
      <c r="C510" t="s">
        <v>684</v>
      </c>
      <c r="D510" s="18"/>
    </row>
    <row r="511" spans="1:5" x14ac:dyDescent="0.2">
      <c r="A511" s="18"/>
      <c r="B511">
        <v>5190</v>
      </c>
      <c r="C511" s="5" t="str">
        <f>_xlfn.CONCAT("IF LOC=STOREDLOC THEN ERRVAL=1 :: GOTO ",INDEX(B:B,MATCH(D511,A:A,0),0)," :: REM SUBEND")</f>
        <v>IF LOC=STOREDLOC THEN ERRVAL=1 :: GOTO 5230 :: REM SUBEND</v>
      </c>
      <c r="D511" s="20" t="str">
        <f>A515</f>
        <v>CHECKOVERLAP.SUBEND</v>
      </c>
    </row>
    <row r="512" spans="1:5" x14ac:dyDescent="0.2">
      <c r="A512" s="18"/>
      <c r="B512">
        <v>5200</v>
      </c>
      <c r="C512" t="s">
        <v>84</v>
      </c>
      <c r="D512" s="18"/>
    </row>
    <row r="513" spans="1:5" x14ac:dyDescent="0.2">
      <c r="A513" s="18"/>
      <c r="B513">
        <v>5210</v>
      </c>
      <c r="C513" t="s">
        <v>14</v>
      </c>
      <c r="D513" s="18"/>
    </row>
    <row r="514" spans="1:5" x14ac:dyDescent="0.2">
      <c r="A514" s="18"/>
      <c r="B514">
        <v>5220</v>
      </c>
      <c r="C514" t="s">
        <v>1</v>
      </c>
      <c r="D514" s="18"/>
    </row>
    <row r="515" spans="1:5" x14ac:dyDescent="0.2">
      <c r="A515" s="20" t="str">
        <f>_xlfn.CONCAT(A501,".SUBEND")</f>
        <v>CHECKOVERLAP.SUBEND</v>
      </c>
      <c r="B515">
        <v>5230</v>
      </c>
      <c r="C515" s="5" t="s">
        <v>555</v>
      </c>
      <c r="D515" s="18"/>
    </row>
    <row r="516" spans="1:5" x14ac:dyDescent="0.2">
      <c r="A516" s="18" t="s">
        <v>954</v>
      </c>
      <c r="B516">
        <v>5240</v>
      </c>
      <c r="C516" t="str">
        <f>_xlfn.CONCAT("REM SUBROUTINE ***",A516,"***")</f>
        <v>REM SUBROUTINE ***QUEUESIZE***</v>
      </c>
      <c r="D516" s="18"/>
    </row>
    <row r="517" spans="1:5" x14ac:dyDescent="0.2">
      <c r="A517" s="18"/>
      <c r="B517">
        <v>5250</v>
      </c>
      <c r="C517" t="str">
        <f>IF(ISBLANK(E517),_xlfn.CONCAT("SUB ",A516),_xlfn.CONCAT("SUB ",A516,"(",E517,")"))</f>
        <v>SUB QUEUESIZE(QSIZE)</v>
      </c>
      <c r="D517" s="18"/>
      <c r="E517" t="s">
        <v>955</v>
      </c>
    </row>
    <row r="518" spans="1:5" x14ac:dyDescent="0.2">
      <c r="A518" s="18"/>
      <c r="B518">
        <v>5260</v>
      </c>
      <c r="C518" t="s">
        <v>956</v>
      </c>
      <c r="D518" s="18"/>
    </row>
    <row r="519" spans="1:5" x14ac:dyDescent="0.2">
      <c r="A519" s="18"/>
      <c r="B519">
        <v>5270</v>
      </c>
      <c r="C519" t="s">
        <v>555</v>
      </c>
      <c r="D519" s="18"/>
    </row>
    <row r="520" spans="1:5" x14ac:dyDescent="0.2">
      <c r="A520" s="18" t="s">
        <v>953</v>
      </c>
      <c r="B520">
        <v>5280</v>
      </c>
      <c r="C520" t="str">
        <f>_xlfn.CONCAT("REM SUBROUTINE ***",A520,"***")</f>
        <v>REM SUBROUTINE ***QUEUEINIT***</v>
      </c>
      <c r="D520" s="18"/>
    </row>
    <row r="521" spans="1:5" x14ac:dyDescent="0.2">
      <c r="A521" s="18"/>
      <c r="B521">
        <v>5290</v>
      </c>
      <c r="C521" t="str">
        <f>IF(ISBLANK(E521),_xlfn.CONCAT("SUB ",A520),_xlfn.CONCAT("SUB ",A520,"(",E521,")"))</f>
        <v>SUB QUEUEINIT(Q(),QLEN)</v>
      </c>
      <c r="D521" s="18"/>
      <c r="E521" t="s">
        <v>944</v>
      </c>
    </row>
    <row r="522" spans="1:5" x14ac:dyDescent="0.2">
      <c r="A522" s="18"/>
      <c r="B522">
        <v>5300</v>
      </c>
      <c r="C522" s="18" t="str">
        <f>IF(ISBLANK(E522),_xlfn.CONCAT("CALL ",D522),_xlfn.CONCAT("CALL ",D522,"(",E522,")"))</f>
        <v>CALL QUEUESIZE(QSIZE)</v>
      </c>
      <c r="D522" s="18" t="str">
        <f>A516</f>
        <v>QUEUESIZE</v>
      </c>
      <c r="E522" t="s">
        <v>955</v>
      </c>
    </row>
    <row r="523" spans="1:5" x14ac:dyDescent="0.2">
      <c r="A523" s="18"/>
      <c r="B523">
        <v>5310</v>
      </c>
      <c r="C523" t="s">
        <v>963</v>
      </c>
      <c r="D523" s="18"/>
    </row>
    <row r="524" spans="1:5" x14ac:dyDescent="0.2">
      <c r="A524" s="18"/>
      <c r="B524">
        <v>5320</v>
      </c>
      <c r="C524" t="s">
        <v>958</v>
      </c>
      <c r="D524" s="18"/>
    </row>
    <row r="525" spans="1:5" x14ac:dyDescent="0.2">
      <c r="A525" s="18"/>
      <c r="B525">
        <v>5330</v>
      </c>
      <c r="C525" t="s">
        <v>555</v>
      </c>
      <c r="D525" s="18"/>
    </row>
    <row r="526" spans="1:5" x14ac:dyDescent="0.2">
      <c r="A526" s="18" t="s">
        <v>945</v>
      </c>
      <c r="B526">
        <v>5340</v>
      </c>
      <c r="C526" t="str">
        <f>_xlfn.CONCAT("REM SUBROUTINE ***",A526,"***")</f>
        <v>REM SUBROUTINE ***QUEUEADD***</v>
      </c>
      <c r="D526" s="18"/>
    </row>
    <row r="527" spans="1:5" x14ac:dyDescent="0.2">
      <c r="A527" s="18"/>
      <c r="B527">
        <v>5350</v>
      </c>
      <c r="C527" t="str">
        <f>IF(ISBLANK(E527),_xlfn.CONCAT("SUB ",A526),_xlfn.CONCAT("SUB ",A526,"(",E527,")"))</f>
        <v>SUB QUEUEADD(Q(),QLEN,VALUE,ERRVAL)</v>
      </c>
      <c r="D527" s="18"/>
      <c r="E527" t="s">
        <v>968</v>
      </c>
    </row>
    <row r="528" spans="1:5" x14ac:dyDescent="0.2">
      <c r="A528" s="18"/>
      <c r="B528">
        <v>5360</v>
      </c>
      <c r="C528" s="18" t="str">
        <f>IF(ISBLANK(E528),_xlfn.CONCAT("CALL ",D528),_xlfn.CONCAT("CALL ",D528,"(",E528,")"))</f>
        <v>CALL QUEUESIZE(QSIZE)</v>
      </c>
      <c r="D528" s="18" t="str">
        <f>A516</f>
        <v>QUEUESIZE</v>
      </c>
      <c r="E528" t="s">
        <v>955</v>
      </c>
    </row>
    <row r="529" spans="1:5" x14ac:dyDescent="0.2">
      <c r="A529" s="18"/>
      <c r="B529">
        <v>5370</v>
      </c>
      <c r="C529" t="s">
        <v>971</v>
      </c>
      <c r="D529" s="18"/>
    </row>
    <row r="530" spans="1:5" x14ac:dyDescent="0.2">
      <c r="A530" s="18"/>
      <c r="B530">
        <v>5380</v>
      </c>
      <c r="C530" t="s">
        <v>555</v>
      </c>
      <c r="D530" s="18"/>
    </row>
    <row r="531" spans="1:5" x14ac:dyDescent="0.2">
      <c r="A531" s="18" t="s">
        <v>959</v>
      </c>
      <c r="B531">
        <v>5390</v>
      </c>
      <c r="C531" t="str">
        <f>_xlfn.CONCAT("REM SUBROUTINE ***",A531,"***")</f>
        <v>REM SUBROUTINE ***QUEUEDEL***</v>
      </c>
      <c r="D531" s="18"/>
    </row>
    <row r="532" spans="1:5" x14ac:dyDescent="0.2">
      <c r="A532" s="18"/>
      <c r="B532">
        <v>5400</v>
      </c>
      <c r="C532" t="str">
        <f>IF(ISBLANK(E532),_xlfn.CONCAT("SUB ",A531),_xlfn.CONCAT("SUB ",A531,"(",E532,")"))</f>
        <v>SUB QUEUEDEL(Q(),QLEN,VALUE,ERRVAL)</v>
      </c>
      <c r="D532" s="18"/>
      <c r="E532" t="s">
        <v>968</v>
      </c>
    </row>
    <row r="533" spans="1:5" x14ac:dyDescent="0.2">
      <c r="A533" s="18"/>
      <c r="B533">
        <v>5410</v>
      </c>
      <c r="C533" t="s">
        <v>961</v>
      </c>
      <c r="D533" s="18"/>
    </row>
    <row r="534" spans="1:5" x14ac:dyDescent="0.2">
      <c r="A534" s="18"/>
      <c r="B534">
        <v>5420</v>
      </c>
      <c r="C534" t="s">
        <v>960</v>
      </c>
      <c r="D534" s="18"/>
    </row>
    <row r="535" spans="1:5" x14ac:dyDescent="0.2">
      <c r="A535" s="18"/>
      <c r="B535">
        <v>5430</v>
      </c>
      <c r="C535" t="str">
        <f>_xlfn.CONCAT("IF VALUE=Q(I) THEN DINDEX=I :: GOTO ",INDEX(B:B,MATCH(D535,A:A,0),0)," :: REM GOTO ",D535)</f>
        <v>IF VALUE=Q(I) THEN DINDEX=I :: GOTO 5460 :: REM GOTO CONTRACT</v>
      </c>
      <c r="D535" s="20" t="str">
        <f>A538</f>
        <v>CONTRACT</v>
      </c>
    </row>
    <row r="536" spans="1:5" x14ac:dyDescent="0.2">
      <c r="A536" s="18"/>
      <c r="B536">
        <v>5440</v>
      </c>
      <c r="C536" t="s">
        <v>1</v>
      </c>
      <c r="D536" s="18"/>
    </row>
    <row r="537" spans="1:5" x14ac:dyDescent="0.2">
      <c r="A537" s="20"/>
      <c r="B537">
        <v>5450</v>
      </c>
      <c r="C537" t="str">
        <f>_xlfn.CONCAT("GOTO ",INDEX(B:B,MATCH(D537,A:A,0),0)," :: REM SUBEND")</f>
        <v>GOTO 5510 :: REM SUBEND</v>
      </c>
      <c r="D537" s="20" t="str">
        <f>A543</f>
        <v>QUEUEDEL.SUBEND</v>
      </c>
    </row>
    <row r="538" spans="1:5" x14ac:dyDescent="0.2">
      <c r="A538" s="20" t="s">
        <v>1043</v>
      </c>
      <c r="B538">
        <v>5460</v>
      </c>
      <c r="C538" s="5" t="str">
        <f>_xlfn.CONCAT("REM LABEL ***",A538,"***")</f>
        <v>REM LABEL ***CONTRACT***</v>
      </c>
      <c r="D538" s="20"/>
    </row>
    <row r="539" spans="1:5" x14ac:dyDescent="0.2">
      <c r="A539"/>
      <c r="B539">
        <v>5470</v>
      </c>
      <c r="C539" t="s">
        <v>952</v>
      </c>
      <c r="D539" s="18"/>
    </row>
    <row r="540" spans="1:5" x14ac:dyDescent="0.2">
      <c r="A540"/>
      <c r="B540">
        <v>5480</v>
      </c>
      <c r="C540" t="s">
        <v>962</v>
      </c>
      <c r="D540" s="18"/>
    </row>
    <row r="541" spans="1:5" x14ac:dyDescent="0.2">
      <c r="A541"/>
      <c r="B541">
        <v>5490</v>
      </c>
      <c r="C541" t="s">
        <v>1</v>
      </c>
      <c r="D541" s="18"/>
    </row>
    <row r="542" spans="1:5" x14ac:dyDescent="0.2">
      <c r="A542"/>
      <c r="B542">
        <v>5500</v>
      </c>
      <c r="C542" t="s">
        <v>970</v>
      </c>
      <c r="D542" s="18"/>
    </row>
    <row r="543" spans="1:5" x14ac:dyDescent="0.2">
      <c r="A543" s="20" t="str">
        <f>_xlfn.CONCAT(A531,".SUBEND")</f>
        <v>QUEUEDEL.SUBEND</v>
      </c>
      <c r="B543">
        <v>5510</v>
      </c>
      <c r="C543" t="s">
        <v>555</v>
      </c>
      <c r="D543" s="18"/>
    </row>
    <row r="544" spans="1:5" x14ac:dyDescent="0.2">
      <c r="A544" s="18" t="s">
        <v>737</v>
      </c>
      <c r="B544">
        <v>5520</v>
      </c>
      <c r="C544" t="str">
        <f>_xlfn.CONCAT("REM SUBROUTINE ***",A544,"***")</f>
        <v>REM SUBROUTINE ***GETHOLECHAR***</v>
      </c>
      <c r="D544" s="18"/>
    </row>
    <row r="545" spans="1:5" x14ac:dyDescent="0.2">
      <c r="A545" s="18"/>
      <c r="B545">
        <v>5530</v>
      </c>
      <c r="C545" t="str">
        <f>IF(ISBLANK(E545),_xlfn.CONCAT("SUB ",A544),_xlfn.CONCAT("SUB ",A544,"(",E545,")"))</f>
        <v>SUB GETHOLECHAR(CHARVAL)</v>
      </c>
      <c r="D545" s="18"/>
      <c r="E545" t="s">
        <v>747</v>
      </c>
    </row>
    <row r="546" spans="1:5" x14ac:dyDescent="0.2">
      <c r="A546" s="18"/>
      <c r="B546">
        <v>5540</v>
      </c>
      <c r="C546" s="5" t="s">
        <v>745</v>
      </c>
      <c r="D546" s="18"/>
    </row>
    <row r="547" spans="1:5" x14ac:dyDescent="0.2">
      <c r="A547" s="18"/>
      <c r="B547">
        <v>5550</v>
      </c>
      <c r="C547" s="5" t="s">
        <v>555</v>
      </c>
      <c r="D547" s="18"/>
    </row>
    <row r="548" spans="1:5" x14ac:dyDescent="0.2">
      <c r="A548" s="18" t="s">
        <v>749</v>
      </c>
      <c r="B548">
        <v>5560</v>
      </c>
      <c r="C548" t="str">
        <f>_xlfn.CONCAT("REM SUBROUTINE ***",A548,"***")</f>
        <v>REM SUBROUTINE ***GETFILLCHAR***</v>
      </c>
      <c r="D548" s="18"/>
    </row>
    <row r="549" spans="1:5" x14ac:dyDescent="0.2">
      <c r="A549" s="18"/>
      <c r="B549">
        <v>5570</v>
      </c>
      <c r="C549" t="str">
        <f>IF(ISBLANK(E549),_xlfn.CONCAT("SUB ",A548),_xlfn.CONCAT("SUB ",A548,"(",E549,")"))</f>
        <v>SUB GETFILLCHAR(CHARVAL)</v>
      </c>
      <c r="D549" s="18"/>
      <c r="E549" t="s">
        <v>747</v>
      </c>
    </row>
    <row r="550" spans="1:5" x14ac:dyDescent="0.2">
      <c r="A550" s="18"/>
      <c r="B550">
        <v>5580</v>
      </c>
      <c r="C550" s="5" t="s">
        <v>750</v>
      </c>
      <c r="D550" s="18"/>
    </row>
    <row r="551" spans="1:5" x14ac:dyDescent="0.2">
      <c r="A551" s="18"/>
      <c r="B551">
        <v>5590</v>
      </c>
      <c r="C551" s="5" t="s">
        <v>555</v>
      </c>
      <c r="D551" s="18"/>
    </row>
    <row r="552" spans="1:5" x14ac:dyDescent="0.2">
      <c r="A552" s="18" t="s">
        <v>753</v>
      </c>
      <c r="B552">
        <v>5600</v>
      </c>
      <c r="C552" t="str">
        <f>_xlfn.CONCAT("REM SUBROUTINE ***",A552,"***")</f>
        <v>REM SUBROUTINE ***GETHITCHAR***</v>
      </c>
      <c r="D552" s="18"/>
    </row>
    <row r="553" spans="1:5" x14ac:dyDescent="0.2">
      <c r="A553" s="18"/>
      <c r="B553">
        <v>5610</v>
      </c>
      <c r="C553" t="str">
        <f>IF(ISBLANK(E553),_xlfn.CONCAT("SUB ",A552),_xlfn.CONCAT("SUB ",A552,"(",E553,")"))</f>
        <v>SUB GETHITCHAR(CHARVAL)</v>
      </c>
      <c r="D553" s="18"/>
      <c r="E553" t="s">
        <v>747</v>
      </c>
    </row>
    <row r="554" spans="1:5" x14ac:dyDescent="0.2">
      <c r="A554" s="18"/>
      <c r="B554">
        <v>5620</v>
      </c>
      <c r="C554" s="5" t="s">
        <v>754</v>
      </c>
      <c r="D554" s="18"/>
    </row>
    <row r="555" spans="1:5" x14ac:dyDescent="0.2">
      <c r="A555" s="18"/>
      <c r="B555">
        <v>5630</v>
      </c>
      <c r="C555" s="5" t="s">
        <v>555</v>
      </c>
      <c r="D555" s="18"/>
    </row>
    <row r="556" spans="1:5" x14ac:dyDescent="0.2">
      <c r="A556" s="18" t="s">
        <v>713</v>
      </c>
      <c r="B556">
        <v>5640</v>
      </c>
      <c r="C556" t="str">
        <f>_xlfn.CONCAT("REM SUBROUTINE ***",A556,"***")</f>
        <v>REM SUBROUTINE ***GETSHIPCHAR***</v>
      </c>
      <c r="D556" s="18"/>
    </row>
    <row r="557" spans="1:5" x14ac:dyDescent="0.2">
      <c r="A557" s="18"/>
      <c r="B557">
        <v>5650</v>
      </c>
      <c r="C557" t="str">
        <f>IF(ISBLANK(E557),_xlfn.CONCAT("SUB ",A556),_xlfn.CONCAT("SUB ",A556,"(",E557,")"))</f>
        <v>SUB GETSHIPCHAR(CHARVAL)</v>
      </c>
      <c r="D557" s="18"/>
      <c r="E557" t="s">
        <v>747</v>
      </c>
    </row>
    <row r="558" spans="1:5" x14ac:dyDescent="0.2">
      <c r="A558" s="18"/>
      <c r="B558">
        <v>5660</v>
      </c>
      <c r="C558" s="5" t="s">
        <v>744</v>
      </c>
      <c r="D558" s="18"/>
    </row>
    <row r="559" spans="1:5" x14ac:dyDescent="0.2">
      <c r="A559" s="18"/>
      <c r="B559">
        <v>5670</v>
      </c>
      <c r="C559" s="5" t="s">
        <v>555</v>
      </c>
      <c r="D559" s="18"/>
    </row>
    <row r="560" spans="1:5" x14ac:dyDescent="0.2">
      <c r="A560" s="18" t="s">
        <v>743</v>
      </c>
      <c r="B560">
        <v>5680</v>
      </c>
      <c r="C560" t="str">
        <f>_xlfn.CONCAT("REM SUBROUTINE ***",A560,"***")</f>
        <v>REM SUBROUTINE ***GETTENCHAR***</v>
      </c>
      <c r="D560" s="18"/>
    </row>
    <row r="561" spans="1:5" x14ac:dyDescent="0.2">
      <c r="A561" s="18"/>
      <c r="B561">
        <v>5690</v>
      </c>
      <c r="C561" t="str">
        <f>IF(ISBLANK(E561),_xlfn.CONCAT("SUB ",A560),_xlfn.CONCAT("SUB ",A560,"(",E561,")"))</f>
        <v>SUB GETTENCHAR(CHARVAL)</v>
      </c>
      <c r="D561" s="18"/>
      <c r="E561" t="s">
        <v>747</v>
      </c>
    </row>
    <row r="562" spans="1:5" x14ac:dyDescent="0.2">
      <c r="A562" s="18"/>
      <c r="B562">
        <v>5700</v>
      </c>
      <c r="C562" s="5" t="s">
        <v>746</v>
      </c>
      <c r="D562" s="18"/>
    </row>
    <row r="563" spans="1:5" x14ac:dyDescent="0.2">
      <c r="A563" s="18"/>
      <c r="B563">
        <v>5710</v>
      </c>
      <c r="C563" s="5" t="s">
        <v>555</v>
      </c>
      <c r="D563" s="18"/>
    </row>
    <row r="564" spans="1:5" x14ac:dyDescent="0.2">
      <c r="A564" s="18" t="s">
        <v>755</v>
      </c>
      <c r="B564">
        <v>5720</v>
      </c>
      <c r="C564" t="str">
        <f>_xlfn.CONCAT("REM SUBROUTINE ***",A564,"***")</f>
        <v>REM SUBROUTINE ***GETMISSCHAR***</v>
      </c>
      <c r="D564" s="18"/>
    </row>
    <row r="565" spans="1:5" x14ac:dyDescent="0.2">
      <c r="A565" s="18"/>
      <c r="B565">
        <v>5730</v>
      </c>
      <c r="C565" t="str">
        <f>IF(ISBLANK(E565),_xlfn.CONCAT("SUB ",A564),_xlfn.CONCAT("SUB ",A564,"(",E565,")"))</f>
        <v>SUB GETMISSCHAR(CHARVAL)</v>
      </c>
      <c r="D565" s="18"/>
      <c r="E565" t="s">
        <v>747</v>
      </c>
    </row>
    <row r="566" spans="1:5" x14ac:dyDescent="0.2">
      <c r="A566" s="18"/>
      <c r="B566">
        <v>5740</v>
      </c>
      <c r="C566" s="5" t="s">
        <v>756</v>
      </c>
      <c r="D566" s="18"/>
    </row>
    <row r="567" spans="1:5" x14ac:dyDescent="0.2">
      <c r="A567" s="18"/>
      <c r="B567">
        <v>5750</v>
      </c>
      <c r="C567" s="5" t="s">
        <v>555</v>
      </c>
      <c r="D567" s="18"/>
    </row>
    <row r="568" spans="1:5" x14ac:dyDescent="0.2">
      <c r="A568" s="18" t="s">
        <v>762</v>
      </c>
      <c r="B568">
        <v>5760</v>
      </c>
      <c r="C568" t="str">
        <f>_xlfn.CONCAT("REM SUBROUTINE ***",A568,"***")</f>
        <v>REM SUBROUTINE ***GETSUNKCHAR***</v>
      </c>
      <c r="D568" s="18"/>
    </row>
    <row r="569" spans="1:5" x14ac:dyDescent="0.2">
      <c r="A569" s="18"/>
      <c r="B569">
        <v>5770</v>
      </c>
      <c r="C569" t="str">
        <f>IF(ISBLANK(E569),_xlfn.CONCAT("SUB ",A568),_xlfn.CONCAT("SUB ",A568,"(",E569,")"))</f>
        <v>SUB GETSUNKCHAR(CHARVAL)</v>
      </c>
      <c r="D569" s="18"/>
      <c r="E569" t="s">
        <v>747</v>
      </c>
    </row>
    <row r="570" spans="1:5" x14ac:dyDescent="0.2">
      <c r="A570" s="18"/>
      <c r="B570">
        <v>5780</v>
      </c>
      <c r="C570" s="5" t="s">
        <v>763</v>
      </c>
      <c r="D570" s="18"/>
    </row>
    <row r="571" spans="1:5" x14ac:dyDescent="0.2">
      <c r="A571" s="18"/>
      <c r="B571">
        <v>5790</v>
      </c>
      <c r="C571" s="5" t="s">
        <v>555</v>
      </c>
      <c r="D571" s="18"/>
    </row>
    <row r="572" spans="1:5" x14ac:dyDescent="0.2">
      <c r="A572" s="18" t="s">
        <v>705</v>
      </c>
      <c r="B572">
        <v>5800</v>
      </c>
      <c r="C572" t="str">
        <f>_xlfn.CONCAT("REM SUBROUTINE ***",A572,"***")</f>
        <v>REM SUBROUTINE ***GETNUMSHIPS***</v>
      </c>
      <c r="D572" s="18"/>
    </row>
    <row r="573" spans="1:5" x14ac:dyDescent="0.2">
      <c r="A573" s="18"/>
      <c r="B573">
        <v>5810</v>
      </c>
      <c r="C573" t="str">
        <f>IF(ISBLANK(E573),_xlfn.CONCAT("SUB ",A572),_xlfn.CONCAT("SUB ",A572,"(",E573,")"))</f>
        <v>SUB GETNUMSHIPS(NUMSHIPS)</v>
      </c>
      <c r="D573" s="18"/>
      <c r="E573" t="s">
        <v>706</v>
      </c>
    </row>
    <row r="574" spans="1:5" x14ac:dyDescent="0.2">
      <c r="A574" s="18"/>
      <c r="B574">
        <v>5820</v>
      </c>
      <c r="C574" t="s">
        <v>550</v>
      </c>
      <c r="D574" s="18"/>
    </row>
    <row r="575" spans="1:5" x14ac:dyDescent="0.2">
      <c r="A575" s="18"/>
      <c r="B575">
        <v>5830</v>
      </c>
      <c r="C575" t="s">
        <v>555</v>
      </c>
      <c r="D575" s="18"/>
    </row>
    <row r="576" spans="1:5" x14ac:dyDescent="0.2">
      <c r="A576" s="18" t="s">
        <v>717</v>
      </c>
      <c r="B576">
        <v>5840</v>
      </c>
      <c r="C576" t="str">
        <f>_xlfn.CONCAT("REM SUBROUTINE ***",A576,"***")</f>
        <v>REM SUBROUTINE ***GETSHIPLEN***</v>
      </c>
      <c r="D576" s="18"/>
    </row>
    <row r="577" spans="1:5" x14ac:dyDescent="0.2">
      <c r="A577" s="18"/>
      <c r="B577">
        <v>5850</v>
      </c>
      <c r="C577" t="str">
        <f>IF(ISBLANK(E577),_xlfn.CONCAT("SUB ",A576),_xlfn.CONCAT("SUB ",A576,"(",E577,")"))</f>
        <v>SUB GETSHIPLEN(SHIPLEN,INDEX)</v>
      </c>
      <c r="D577" s="18"/>
      <c r="E577" t="s">
        <v>718</v>
      </c>
    </row>
    <row r="578" spans="1:5" x14ac:dyDescent="0.2">
      <c r="A578" s="18"/>
      <c r="B578">
        <v>5860</v>
      </c>
      <c r="C578" t="s">
        <v>614</v>
      </c>
      <c r="D578" s="18"/>
    </row>
    <row r="579" spans="1:5" x14ac:dyDescent="0.2">
      <c r="A579" s="18"/>
      <c r="B579">
        <v>5870</v>
      </c>
      <c r="C579" t="s">
        <v>721</v>
      </c>
      <c r="D579" s="18"/>
    </row>
    <row r="580" spans="1:5" x14ac:dyDescent="0.2">
      <c r="A580" s="18"/>
      <c r="B580">
        <v>5880</v>
      </c>
      <c r="C580" s="5" t="s">
        <v>555</v>
      </c>
      <c r="D580" s="18"/>
    </row>
    <row r="581" spans="1:5" x14ac:dyDescent="0.2">
      <c r="A581" s="18" t="s">
        <v>716</v>
      </c>
      <c r="B581">
        <v>5890</v>
      </c>
      <c r="C581" t="str">
        <f>_xlfn.CONCAT("REM SUBROUTINE ***",A581,"***")</f>
        <v>REM SUBROUTINE ***GETSHIPNAME***</v>
      </c>
      <c r="D581" s="18"/>
    </row>
    <row r="582" spans="1:5" x14ac:dyDescent="0.2">
      <c r="A582" s="18"/>
      <c r="B582">
        <v>5900</v>
      </c>
      <c r="C582" t="str">
        <f>IF(ISBLANK(E582),_xlfn.CONCAT("SUB ",A581),_xlfn.CONCAT("SUB ",A581,"(",E582,")"))</f>
        <v>SUB GETSHIPNAME(SHIPNAME$,INDEX)</v>
      </c>
      <c r="D582" s="18"/>
      <c r="E582" t="s">
        <v>719</v>
      </c>
    </row>
    <row r="583" spans="1:5" x14ac:dyDescent="0.2">
      <c r="A583" s="18"/>
      <c r="B583">
        <v>5910</v>
      </c>
      <c r="C583" t="s">
        <v>615</v>
      </c>
      <c r="D583" s="18"/>
    </row>
    <row r="584" spans="1:5" x14ac:dyDescent="0.2">
      <c r="A584" s="18"/>
      <c r="B584">
        <v>5920</v>
      </c>
      <c r="C584" t="s">
        <v>720</v>
      </c>
      <c r="D584" s="18"/>
    </row>
    <row r="585" spans="1:5" x14ac:dyDescent="0.2">
      <c r="A585" s="18"/>
      <c r="B585">
        <v>5930</v>
      </c>
      <c r="C585" s="5" t="s">
        <v>555</v>
      </c>
      <c r="D585" s="18"/>
    </row>
    <row r="586" spans="1:5" x14ac:dyDescent="0.2">
      <c r="A586" s="18" t="s">
        <v>707</v>
      </c>
      <c r="B586">
        <v>5940</v>
      </c>
      <c r="C586" t="str">
        <f>_xlfn.CONCAT("REM SUBROUTINE ***",A586,"***")</f>
        <v>REM SUBROUTINE ***GETBOARDORIG***</v>
      </c>
      <c r="D586" s="18"/>
    </row>
    <row r="587" spans="1:5" x14ac:dyDescent="0.2">
      <c r="A587" s="18"/>
      <c r="B587">
        <v>5950</v>
      </c>
      <c r="C587" t="str">
        <f>IF(ISBLANK(E587),_xlfn.CONCAT("SUB ",A586),_xlfn.CONCAT("SUB ",A586,"(",E587,")"))</f>
        <v>SUB GETBOARDORIG(ROW,COL)</v>
      </c>
      <c r="D587" s="18"/>
      <c r="E587" t="s">
        <v>689</v>
      </c>
    </row>
    <row r="588" spans="1:5" x14ac:dyDescent="0.2">
      <c r="A588" s="18"/>
      <c r="B588">
        <v>5960</v>
      </c>
      <c r="C588" t="s">
        <v>708</v>
      </c>
      <c r="D588" s="18"/>
    </row>
    <row r="589" spans="1:5" x14ac:dyDescent="0.2">
      <c r="A589" s="18"/>
      <c r="B589">
        <v>5970</v>
      </c>
      <c r="C589" s="5" t="s">
        <v>555</v>
      </c>
      <c r="D589" s="18"/>
    </row>
    <row r="590" spans="1:5" x14ac:dyDescent="0.2">
      <c r="A590" s="18" t="s">
        <v>711</v>
      </c>
      <c r="B590">
        <v>5980</v>
      </c>
      <c r="C590" t="str">
        <f>_xlfn.CONCAT("REM SUBROUTINE ***",A590,"***")</f>
        <v>REM SUBROUTINE ***GETAUXORIG***</v>
      </c>
      <c r="D590" s="18"/>
    </row>
    <row r="591" spans="1:5" x14ac:dyDescent="0.2">
      <c r="A591" s="18"/>
      <c r="B591">
        <v>5990</v>
      </c>
      <c r="C591" t="str">
        <f>IF(ISBLANK(E591),_xlfn.CONCAT("SUB ",A590),_xlfn.CONCAT("SUB ",A590,"(",E591,")"))</f>
        <v>SUB GETAUXORIG(ROW,COL)</v>
      </c>
      <c r="D591" s="18"/>
      <c r="E591" t="s">
        <v>689</v>
      </c>
    </row>
    <row r="592" spans="1:5" x14ac:dyDescent="0.2">
      <c r="A592" s="18"/>
      <c r="B592">
        <v>6000</v>
      </c>
      <c r="C592" t="s">
        <v>709</v>
      </c>
      <c r="D592" s="18"/>
    </row>
    <row r="593" spans="1:6" x14ac:dyDescent="0.2">
      <c r="A593" s="18"/>
      <c r="B593">
        <v>6010</v>
      </c>
      <c r="C593" s="5" t="s">
        <v>555</v>
      </c>
      <c r="D593" s="18"/>
    </row>
    <row r="594" spans="1:6" x14ac:dyDescent="0.2">
      <c r="A594" s="18" t="s">
        <v>710</v>
      </c>
      <c r="B594">
        <v>6020</v>
      </c>
      <c r="C594" t="str">
        <f>_xlfn.CONCAT("REM SUBROUTINE ***",A594,"***")</f>
        <v>REM SUBROUTINE ***GETMENUORIG***</v>
      </c>
      <c r="D594" s="18"/>
    </row>
    <row r="595" spans="1:6" x14ac:dyDescent="0.2">
      <c r="A595" s="18"/>
      <c r="B595">
        <v>6030</v>
      </c>
      <c r="C595" t="str">
        <f>IF(ISBLANK(E595),_xlfn.CONCAT("SUB ",A594),_xlfn.CONCAT("SUB ",A594,"(",E595,")"))</f>
        <v>SUB GETMENUORIG(ROW,COL)</v>
      </c>
      <c r="D595" s="18"/>
      <c r="E595" t="s">
        <v>689</v>
      </c>
    </row>
    <row r="596" spans="1:6" x14ac:dyDescent="0.2">
      <c r="A596" s="18"/>
      <c r="B596">
        <v>6040</v>
      </c>
      <c r="C596" t="s">
        <v>712</v>
      </c>
      <c r="D596" s="18"/>
    </row>
    <row r="597" spans="1:6" x14ac:dyDescent="0.2">
      <c r="A597" s="18"/>
      <c r="B597">
        <v>6050</v>
      </c>
      <c r="C597" s="5" t="s">
        <v>555</v>
      </c>
      <c r="D597" s="18"/>
    </row>
    <row r="598" spans="1:6" x14ac:dyDescent="0.2">
      <c r="A598" s="18" t="s">
        <v>733</v>
      </c>
      <c r="B598">
        <v>6060</v>
      </c>
      <c r="C598" t="str">
        <f>_xlfn.CONCAT("REM SUBROUTINE ***",A598,"***")</f>
        <v>REM SUBROUTINE ***GETDEBUGFLAG***</v>
      </c>
      <c r="D598" s="18"/>
    </row>
    <row r="599" spans="1:6" x14ac:dyDescent="0.2">
      <c r="A599" s="18"/>
      <c r="B599">
        <v>6070</v>
      </c>
      <c r="C599" t="str">
        <f>IF(ISBLANK(E599),_xlfn.CONCAT("SUB ",A598),_xlfn.CONCAT("SUB ",A598,"(",E599,")"))</f>
        <v>SUB GETDEBUGFLAG(DEBUG)</v>
      </c>
      <c r="D599" s="18"/>
      <c r="E599" t="s">
        <v>732</v>
      </c>
    </row>
    <row r="600" spans="1:6" x14ac:dyDescent="0.2">
      <c r="A600" s="18"/>
      <c r="B600">
        <v>6080</v>
      </c>
      <c r="C600" s="5" t="s">
        <v>1022</v>
      </c>
      <c r="D600" s="18"/>
    </row>
    <row r="601" spans="1:6" x14ac:dyDescent="0.2">
      <c r="A601" s="18"/>
      <c r="B601">
        <v>6090</v>
      </c>
      <c r="C601" s="5" t="s">
        <v>555</v>
      </c>
      <c r="D601" s="18"/>
      <c r="F601" t="str">
        <f>_xlfn.IFNA(MATCH(D601,A:A,0),"")</f>
        <v/>
      </c>
    </row>
    <row r="602" spans="1:6" x14ac:dyDescent="0.2">
      <c r="A602" s="18" t="s">
        <v>1013</v>
      </c>
      <c r="B602">
        <v>6100</v>
      </c>
      <c r="C602" t="str">
        <f>_xlfn.CONCAT("REM SUBROUTINE ***",A602,"***")</f>
        <v>REM SUBROUTINE ***GETAUTOPLAY***</v>
      </c>
      <c r="D602" s="18"/>
    </row>
    <row r="603" spans="1:6" x14ac:dyDescent="0.2">
      <c r="A603" s="18"/>
      <c r="B603">
        <v>6110</v>
      </c>
      <c r="C603" t="str">
        <f>IF(ISBLANK(E603),_xlfn.CONCAT("SUB ",A602),_xlfn.CONCAT("SUB ",A602,"(",E603,")"))</f>
        <v>SUB GETAUTOPLAY(AUTOPLAY)</v>
      </c>
      <c r="D603" s="18"/>
      <c r="E603" t="s">
        <v>1014</v>
      </c>
    </row>
    <row r="604" spans="1:6" x14ac:dyDescent="0.2">
      <c r="A604" s="18"/>
      <c r="B604">
        <v>6120</v>
      </c>
      <c r="C604" s="5" t="s">
        <v>1024</v>
      </c>
      <c r="D604" s="18"/>
    </row>
    <row r="605" spans="1:6" x14ac:dyDescent="0.2">
      <c r="A605" s="18"/>
      <c r="B605">
        <v>6130</v>
      </c>
      <c r="C605" s="5" t="s">
        <v>555</v>
      </c>
      <c r="D605" s="18"/>
      <c r="F605" t="str">
        <f>_xlfn.IFNA(MATCH(D605,A:A,0),"")</f>
        <v/>
      </c>
    </row>
    <row r="606" spans="1:6" x14ac:dyDescent="0.2">
      <c r="C606" s="5"/>
    </row>
    <row r="607" spans="1:6" x14ac:dyDescent="0.2">
      <c r="C607" s="5"/>
    </row>
    <row r="608" spans="1:6" x14ac:dyDescent="0.2">
      <c r="C608" s="5"/>
    </row>
    <row r="609" spans="1:3" x14ac:dyDescent="0.2">
      <c r="C609" s="5"/>
    </row>
    <row r="610" spans="1:3" x14ac:dyDescent="0.2">
      <c r="A610"/>
      <c r="C610" s="5"/>
    </row>
    <row r="611" spans="1:3" x14ac:dyDescent="0.2">
      <c r="A611"/>
      <c r="C611" s="5"/>
    </row>
    <row r="612" spans="1:3" x14ac:dyDescent="0.2">
      <c r="A612"/>
      <c r="C612" s="5"/>
    </row>
    <row r="613" spans="1:3" x14ac:dyDescent="0.2">
      <c r="A613"/>
      <c r="C613" s="5"/>
    </row>
    <row r="614" spans="1:3" x14ac:dyDescent="0.2">
      <c r="A614"/>
      <c r="C614" s="5"/>
    </row>
    <row r="615" spans="1:3" x14ac:dyDescent="0.2">
      <c r="A615"/>
      <c r="C615" s="5"/>
    </row>
    <row r="616" spans="1:3" x14ac:dyDescent="0.2">
      <c r="A616"/>
      <c r="C616" s="5"/>
    </row>
    <row r="617" spans="1:3" x14ac:dyDescent="0.2">
      <c r="A617"/>
      <c r="C617" s="5"/>
    </row>
    <row r="638" spans="1:3" x14ac:dyDescent="0.2">
      <c r="A638"/>
      <c r="C638" s="5"/>
    </row>
    <row r="639" spans="1:3" x14ac:dyDescent="0.2">
      <c r="A639"/>
      <c r="C639" s="5"/>
    </row>
    <row r="643" spans="1:3" x14ac:dyDescent="0.2">
      <c r="A643"/>
      <c r="C643" s="5"/>
    </row>
    <row r="646" spans="1:3" x14ac:dyDescent="0.2">
      <c r="A646"/>
      <c r="C646" s="5"/>
    </row>
    <row r="652" spans="1:3" x14ac:dyDescent="0.2">
      <c r="A652"/>
      <c r="C652" s="5"/>
    </row>
    <row r="656" spans="1:3" x14ac:dyDescent="0.2">
      <c r="A656"/>
      <c r="C656" s="5"/>
    </row>
    <row r="660" spans="1:3" x14ac:dyDescent="0.2">
      <c r="A660"/>
      <c r="C660" s="5"/>
    </row>
    <row r="664" spans="1:3" x14ac:dyDescent="0.2">
      <c r="A664"/>
      <c r="C664" s="5"/>
    </row>
    <row r="674" spans="1:3" x14ac:dyDescent="0.2">
      <c r="A674"/>
      <c r="C674" s="5"/>
    </row>
    <row r="681" spans="1:3" x14ac:dyDescent="0.2">
      <c r="A681"/>
      <c r="C681" s="5"/>
    </row>
    <row r="685" spans="1:3" x14ac:dyDescent="0.2">
      <c r="A685"/>
      <c r="C685" s="5"/>
    </row>
    <row r="690" spans="3:3" x14ac:dyDescent="0.2">
      <c r="C690" s="5"/>
    </row>
    <row r="696" spans="3:3" x14ac:dyDescent="0.2">
      <c r="C696" s="5"/>
    </row>
    <row r="702" spans="3:3" x14ac:dyDescent="0.2">
      <c r="C702" s="5"/>
    </row>
    <row r="705" spans="3:3" x14ac:dyDescent="0.2">
      <c r="C705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6" spans="3:3" x14ac:dyDescent="0.2">
      <c r="C746" s="5"/>
    </row>
    <row r="747" spans="3:3" x14ac:dyDescent="0.2">
      <c r="C747" s="5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6" spans="3:3" x14ac:dyDescent="0.2">
      <c r="C766" s="1"/>
    </row>
    <row r="768" spans="3:3" x14ac:dyDescent="0.2">
      <c r="C768" s="1"/>
    </row>
    <row r="769" spans="3:3" x14ac:dyDescent="0.2">
      <c r="C769" s="1"/>
    </row>
    <row r="771" spans="3:3" x14ac:dyDescent="0.2">
      <c r="C771" s="1"/>
    </row>
    <row r="773" spans="3:3" x14ac:dyDescent="0.2">
      <c r="C773" s="1"/>
    </row>
    <row r="777" spans="3:3" x14ac:dyDescent="0.2">
      <c r="C777" s="1"/>
    </row>
    <row r="781" spans="3:3" x14ac:dyDescent="0.2">
      <c r="C781" s="1"/>
    </row>
    <row r="783" spans="3:3" x14ac:dyDescent="0.2">
      <c r="C783" s="1"/>
    </row>
    <row r="784" spans="3:3" x14ac:dyDescent="0.2">
      <c r="C784" s="1"/>
    </row>
    <row r="789" spans="3:3" x14ac:dyDescent="0.2">
      <c r="C789" s="5"/>
    </row>
    <row r="802" spans="3:3" x14ac:dyDescent="0.2">
      <c r="C802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2" spans="3:3" x14ac:dyDescent="0.2">
      <c r="C8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835</v>
      </c>
      <c r="E1" s="8" t="s">
        <v>836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776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715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715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972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715</v>
      </c>
    </row>
    <row r="10" spans="1:8" x14ac:dyDescent="0.2">
      <c r="A10" s="18"/>
      <c r="B10">
        <v>180</v>
      </c>
      <c r="C10" t="s">
        <v>946</v>
      </c>
    </row>
    <row r="11" spans="1:8" x14ac:dyDescent="0.2">
      <c r="A11" s="18"/>
      <c r="B11">
        <v>190</v>
      </c>
      <c r="C11" t="s">
        <v>947</v>
      </c>
    </row>
    <row r="12" spans="1:8" x14ac:dyDescent="0.2">
      <c r="A12" s="18"/>
      <c r="B12">
        <v>200</v>
      </c>
      <c r="C12" t="s">
        <v>948</v>
      </c>
    </row>
    <row r="13" spans="1:8" x14ac:dyDescent="0.2">
      <c r="A13" s="18"/>
      <c r="B13">
        <v>210</v>
      </c>
      <c r="C13" t="s">
        <v>949</v>
      </c>
    </row>
    <row r="14" spans="1:8" x14ac:dyDescent="0.2">
      <c r="A14" s="18"/>
      <c r="B14">
        <v>220</v>
      </c>
      <c r="C14" t="s">
        <v>950</v>
      </c>
    </row>
    <row r="15" spans="1:8" x14ac:dyDescent="0.2">
      <c r="A15" s="18"/>
      <c r="B15">
        <v>230</v>
      </c>
      <c r="C15" t="s">
        <v>940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706</v>
      </c>
    </row>
    <row r="17" spans="1:5" x14ac:dyDescent="0.2">
      <c r="A17" s="18"/>
      <c r="B17">
        <v>250</v>
      </c>
      <c r="C17" s="5" t="s">
        <v>575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840</v>
      </c>
    </row>
    <row r="19" spans="1:5" x14ac:dyDescent="0.2">
      <c r="A19" s="18"/>
      <c r="B19">
        <v>270</v>
      </c>
      <c r="C19" t="s">
        <v>724</v>
      </c>
    </row>
    <row r="20" spans="1:5" x14ac:dyDescent="0.2">
      <c r="A20" s="18"/>
      <c r="B20">
        <v>280</v>
      </c>
      <c r="C20" t="s">
        <v>941</v>
      </c>
    </row>
    <row r="21" spans="1:5" x14ac:dyDescent="0.2">
      <c r="A21" s="18"/>
      <c r="B21">
        <v>290</v>
      </c>
      <c r="C21" t="s">
        <v>967</v>
      </c>
    </row>
    <row r="22" spans="1:5" x14ac:dyDescent="0.2">
      <c r="A22" s="18"/>
      <c r="B22">
        <v>300</v>
      </c>
      <c r="C22" t="s">
        <v>942</v>
      </c>
    </row>
    <row r="23" spans="1:5" x14ac:dyDescent="0.2">
      <c r="A23" s="18"/>
      <c r="B23">
        <v>310</v>
      </c>
      <c r="C23" t="s">
        <v>943</v>
      </c>
    </row>
    <row r="24" spans="1:5" x14ac:dyDescent="0.2">
      <c r="A24" s="18"/>
      <c r="B24">
        <v>320</v>
      </c>
      <c r="C24" t="s">
        <v>14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555</v>
      </c>
    </row>
    <row r="27" spans="1:5" x14ac:dyDescent="0.2">
      <c r="A27" s="18" t="s">
        <v>974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715</v>
      </c>
    </row>
    <row r="29" spans="1:5" x14ac:dyDescent="0.2">
      <c r="A29" s="18"/>
      <c r="B29">
        <v>370</v>
      </c>
      <c r="C29" t="s">
        <v>686</v>
      </c>
    </row>
    <row r="30" spans="1:5" x14ac:dyDescent="0.2">
      <c r="A30" s="18"/>
      <c r="B30">
        <v>380</v>
      </c>
      <c r="C30" t="s">
        <v>877</v>
      </c>
    </row>
    <row r="31" spans="1:5" x14ac:dyDescent="0.2">
      <c r="A31" s="18"/>
      <c r="B31">
        <v>390</v>
      </c>
      <c r="C31" t="s">
        <v>837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706</v>
      </c>
    </row>
    <row r="33" spans="1:5" x14ac:dyDescent="0.2">
      <c r="A33" s="18"/>
      <c r="B33">
        <v>410</v>
      </c>
      <c r="C33" t="s">
        <v>575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840</v>
      </c>
    </row>
    <row r="35" spans="1:5" x14ac:dyDescent="0.2">
      <c r="A35" s="18"/>
      <c r="B35">
        <v>430</v>
      </c>
      <c r="C35" t="s">
        <v>844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850</v>
      </c>
    </row>
    <row r="38" spans="1:5" x14ac:dyDescent="0.2">
      <c r="A38" s="18"/>
      <c r="B38">
        <v>460</v>
      </c>
      <c r="C38" t="s">
        <v>849</v>
      </c>
    </row>
    <row r="39" spans="1:5" x14ac:dyDescent="0.2">
      <c r="A39" s="18"/>
      <c r="B39">
        <v>470</v>
      </c>
      <c r="C39" t="s">
        <v>957</v>
      </c>
    </row>
    <row r="40" spans="1:5" x14ac:dyDescent="0.2">
      <c r="A40" s="18"/>
      <c r="B40">
        <v>480</v>
      </c>
      <c r="C40" s="32" t="s">
        <v>1006</v>
      </c>
    </row>
    <row r="41" spans="1:5" x14ac:dyDescent="0.2">
      <c r="A41" s="18"/>
      <c r="B41">
        <v>490</v>
      </c>
      <c r="C41" s="32" t="s">
        <v>1007</v>
      </c>
    </row>
    <row r="42" spans="1:5" x14ac:dyDescent="0.2">
      <c r="A42" s="18"/>
      <c r="B42">
        <v>500</v>
      </c>
      <c r="C42" s="32" t="s">
        <v>1008</v>
      </c>
    </row>
    <row r="43" spans="1:5" x14ac:dyDescent="0.2">
      <c r="A43" s="18"/>
      <c r="B43">
        <v>510</v>
      </c>
      <c r="C43" s="33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999</v>
      </c>
    </row>
    <row r="44" spans="1:5" x14ac:dyDescent="0.2">
      <c r="A44" s="18"/>
      <c r="B44">
        <v>520</v>
      </c>
      <c r="C44" s="33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991</v>
      </c>
    </row>
    <row r="45" spans="1:5" x14ac:dyDescent="0.2">
      <c r="A45" s="20" t="s">
        <v>1005</v>
      </c>
      <c r="B45">
        <v>530</v>
      </c>
      <c r="C45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1010</v>
      </c>
    </row>
    <row r="47" spans="1:5" x14ac:dyDescent="0.2">
      <c r="A47" s="18"/>
      <c r="B47">
        <v>550</v>
      </c>
      <c r="C47" s="6" t="s">
        <v>978</v>
      </c>
      <c r="D47" s="23"/>
    </row>
    <row r="48" spans="1:5" x14ac:dyDescent="0.2">
      <c r="A48" s="18"/>
      <c r="B48">
        <v>560</v>
      </c>
      <c r="C48" s="3" t="s">
        <v>994</v>
      </c>
      <c r="D48" s="18"/>
    </row>
    <row r="49" spans="1:5" x14ac:dyDescent="0.2">
      <c r="A49" s="18"/>
      <c r="B49">
        <v>570</v>
      </c>
      <c r="C49" s="3" t="s">
        <v>942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999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991</v>
      </c>
    </row>
    <row r="52" spans="1:5" x14ac:dyDescent="0.2">
      <c r="A52" s="18"/>
      <c r="B52">
        <v>600</v>
      </c>
      <c r="C52" s="24" t="s">
        <v>1011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1000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1001</v>
      </c>
    </row>
    <row r="57" spans="1:5" x14ac:dyDescent="0.2">
      <c r="A57" s="18"/>
      <c r="B57">
        <v>650</v>
      </c>
      <c r="C57" s="6" t="s">
        <v>1009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1003</v>
      </c>
    </row>
    <row r="60" spans="1:5" x14ac:dyDescent="0.2">
      <c r="A60" s="18"/>
      <c r="B60">
        <v>680</v>
      </c>
      <c r="C60" s="6" t="s">
        <v>726</v>
      </c>
    </row>
    <row r="61" spans="1:5" x14ac:dyDescent="0.2">
      <c r="A61" s="18"/>
      <c r="B61">
        <v>690</v>
      </c>
      <c r="C61" s="6" t="s">
        <v>1004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18" t="str">
        <f>A121</f>
        <v>QUEUEDEL</v>
      </c>
      <c r="E62" t="s">
        <v>991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848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18" t="str">
        <f>A98</f>
        <v>QUEUEPRINT</v>
      </c>
      <c r="E65" t="s">
        <v>944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1002</v>
      </c>
      <c r="B67">
        <v>750</v>
      </c>
      <c r="C67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15</v>
      </c>
      <c r="D68" s="18"/>
    </row>
    <row r="69" spans="1:5" x14ac:dyDescent="0.2">
      <c r="A69" s="18"/>
      <c r="B69">
        <v>770</v>
      </c>
      <c r="C69" s="5" t="s">
        <v>997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555</v>
      </c>
    </row>
    <row r="72" spans="1:5" x14ac:dyDescent="0.2">
      <c r="A72" s="18" t="s">
        <v>705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706</v>
      </c>
    </row>
    <row r="74" spans="1:5" x14ac:dyDescent="0.2">
      <c r="A74" s="18"/>
      <c r="B74">
        <v>820</v>
      </c>
      <c r="C74" t="s">
        <v>550</v>
      </c>
    </row>
    <row r="75" spans="1:5" x14ac:dyDescent="0.2">
      <c r="A75" s="18"/>
      <c r="B75">
        <v>830</v>
      </c>
      <c r="C75" t="s">
        <v>555</v>
      </c>
    </row>
    <row r="76" spans="1:5" x14ac:dyDescent="0.2">
      <c r="A76" s="18" t="s">
        <v>717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718</v>
      </c>
    </row>
    <row r="78" spans="1:5" x14ac:dyDescent="0.2">
      <c r="A78" s="18"/>
      <c r="B78">
        <v>860</v>
      </c>
      <c r="C78" t="s">
        <v>614</v>
      </c>
    </row>
    <row r="79" spans="1:5" x14ac:dyDescent="0.2">
      <c r="A79" s="18"/>
      <c r="B79">
        <v>870</v>
      </c>
      <c r="C79" t="s">
        <v>721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856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779</v>
      </c>
    </row>
    <row r="83" spans="1:5" x14ac:dyDescent="0.2">
      <c r="A83" s="18"/>
      <c r="B83">
        <v>910</v>
      </c>
      <c r="C83" t="s">
        <v>780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781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555</v>
      </c>
    </row>
    <row r="87" spans="1:5" x14ac:dyDescent="0.2">
      <c r="A87" s="18" t="s">
        <v>772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778</v>
      </c>
    </row>
    <row r="89" spans="1:5" x14ac:dyDescent="0.2">
      <c r="A89" s="18"/>
      <c r="B89">
        <v>970</v>
      </c>
      <c r="C89" t="s">
        <v>771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706</v>
      </c>
    </row>
    <row r="91" spans="1:5" x14ac:dyDescent="0.2">
      <c r="A91" s="18"/>
      <c r="B91">
        <v>990</v>
      </c>
      <c r="C91" s="5" t="s">
        <v>575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790</v>
      </c>
    </row>
    <row r="93" spans="1:5" x14ac:dyDescent="0.2">
      <c r="A93" s="18"/>
      <c r="B93">
        <v>1010</v>
      </c>
      <c r="C93" t="s">
        <v>724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14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555</v>
      </c>
    </row>
    <row r="98" spans="1:5" x14ac:dyDescent="0.2">
      <c r="A98" s="18" t="s">
        <v>965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944</v>
      </c>
    </row>
    <row r="100" spans="1:5" x14ac:dyDescent="0.2">
      <c r="A100" s="18"/>
      <c r="B100">
        <v>1080</v>
      </c>
      <c r="C100" t="s">
        <v>951</v>
      </c>
    </row>
    <row r="101" spans="1:5" x14ac:dyDescent="0.2">
      <c r="A101" s="18"/>
      <c r="B101">
        <v>1090</v>
      </c>
      <c r="C101" t="s">
        <v>966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969</v>
      </c>
    </row>
    <row r="104" spans="1:5" x14ac:dyDescent="0.2">
      <c r="A104" s="18"/>
      <c r="B104">
        <v>1120</v>
      </c>
      <c r="C104" t="s">
        <v>555</v>
      </c>
    </row>
    <row r="105" spans="1:5" x14ac:dyDescent="0.2">
      <c r="A105" s="18"/>
      <c r="B105">
        <v>1130</v>
      </c>
      <c r="C105" t="s">
        <v>973</v>
      </c>
    </row>
    <row r="106" spans="1:5" x14ac:dyDescent="0.2">
      <c r="A106" s="26" t="s">
        <v>954</v>
      </c>
      <c r="B106">
        <v>1140</v>
      </c>
      <c r="C106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t="str">
        <f>IF(ISBLANK(E107),_xlfn.CONCAT("SUB ",A106),_xlfn.CONCAT("SUB ",A106,"(",E107,")"))</f>
        <v>SUB QUEUESIZE(QSIZE)</v>
      </c>
      <c r="E107" t="s">
        <v>955</v>
      </c>
    </row>
    <row r="108" spans="1:5" x14ac:dyDescent="0.2">
      <c r="A108" s="26"/>
      <c r="B108">
        <v>1160</v>
      </c>
      <c r="C108" t="s">
        <v>956</v>
      </c>
    </row>
    <row r="109" spans="1:5" x14ac:dyDescent="0.2">
      <c r="A109" s="26"/>
      <c r="B109">
        <v>1170</v>
      </c>
      <c r="C109" t="s">
        <v>555</v>
      </c>
    </row>
    <row r="110" spans="1:5" x14ac:dyDescent="0.2">
      <c r="A110" s="26" t="s">
        <v>953</v>
      </c>
      <c r="B110">
        <v>1180</v>
      </c>
      <c r="C110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t="str">
        <f>IF(ISBLANK(E111),_xlfn.CONCAT("SUB ",A110),_xlfn.CONCAT("SUB ",A110,"(",E111,")"))</f>
        <v>SUB QUEUEINIT(Q(),QLEN)</v>
      </c>
      <c r="E111" t="s">
        <v>944</v>
      </c>
    </row>
    <row r="112" spans="1:5" x14ac:dyDescent="0.2">
      <c r="A112" s="26"/>
      <c r="B112">
        <v>1200</v>
      </c>
      <c r="C112" s="1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955</v>
      </c>
    </row>
    <row r="113" spans="1:5" x14ac:dyDescent="0.2">
      <c r="A113" s="26"/>
      <c r="B113">
        <v>1210</v>
      </c>
      <c r="C113" t="s">
        <v>963</v>
      </c>
    </row>
    <row r="114" spans="1:5" x14ac:dyDescent="0.2">
      <c r="A114" s="26"/>
      <c r="B114">
        <v>1220</v>
      </c>
      <c r="C114" t="s">
        <v>958</v>
      </c>
    </row>
    <row r="115" spans="1:5" x14ac:dyDescent="0.2">
      <c r="A115" s="26"/>
      <c r="B115">
        <v>1230</v>
      </c>
      <c r="C115" t="s">
        <v>555</v>
      </c>
    </row>
    <row r="116" spans="1:5" x14ac:dyDescent="0.2">
      <c r="A116" s="26" t="s">
        <v>945</v>
      </c>
      <c r="B116">
        <v>1240</v>
      </c>
      <c r="C116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t="str">
        <f>IF(ISBLANK(E117),_xlfn.CONCAT("SUB ",A116),_xlfn.CONCAT("SUB ",A116,"(",E117,")"))</f>
        <v>SUB QUEUEADD(Q(),QLEN,VALUE,ERRVAL)</v>
      </c>
      <c r="E117" t="s">
        <v>968</v>
      </c>
    </row>
    <row r="118" spans="1:5" x14ac:dyDescent="0.2">
      <c r="A118" s="26"/>
      <c r="B118">
        <v>1260</v>
      </c>
      <c r="C118" s="1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955</v>
      </c>
    </row>
    <row r="119" spans="1:5" x14ac:dyDescent="0.2">
      <c r="A119" s="26"/>
      <c r="B119">
        <v>1270</v>
      </c>
      <c r="C119" t="s">
        <v>971</v>
      </c>
    </row>
    <row r="120" spans="1:5" x14ac:dyDescent="0.2">
      <c r="A120" s="26"/>
      <c r="B120">
        <v>1280</v>
      </c>
      <c r="C120" t="s">
        <v>555</v>
      </c>
    </row>
    <row r="121" spans="1:5" x14ac:dyDescent="0.2">
      <c r="A121" s="26" t="s">
        <v>959</v>
      </c>
      <c r="B121">
        <v>1290</v>
      </c>
      <c r="C121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t="str">
        <f>IF(ISBLANK(E122),_xlfn.CONCAT("SUB ",A121),_xlfn.CONCAT("SUB ",A121,"(",E122,")"))</f>
        <v>SUB QUEUEDEL(Q(),QLEN,VALUE,ERRVAL)</v>
      </c>
      <c r="E122" t="s">
        <v>968</v>
      </c>
    </row>
    <row r="123" spans="1:5" x14ac:dyDescent="0.2">
      <c r="A123" s="26"/>
      <c r="B123">
        <v>1310</v>
      </c>
      <c r="C123" t="s">
        <v>961</v>
      </c>
    </row>
    <row r="124" spans="1:5" x14ac:dyDescent="0.2">
      <c r="A124" s="26"/>
      <c r="B124">
        <v>1320</v>
      </c>
      <c r="C124" t="s">
        <v>960</v>
      </c>
    </row>
    <row r="125" spans="1:5" x14ac:dyDescent="0.2">
      <c r="A125" s="26"/>
      <c r="B125">
        <v>1330</v>
      </c>
      <c r="C125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t="s">
        <v>1</v>
      </c>
    </row>
    <row r="127" spans="1:5" x14ac:dyDescent="0.2">
      <c r="A127" s="27" t="s">
        <v>964</v>
      </c>
      <c r="B127">
        <v>1350</v>
      </c>
      <c r="C127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t="s">
        <v>952</v>
      </c>
    </row>
    <row r="129" spans="1:5" x14ac:dyDescent="0.2">
      <c r="A129" s="25"/>
      <c r="B129">
        <v>1370</v>
      </c>
      <c r="C129" t="s">
        <v>962</v>
      </c>
    </row>
    <row r="130" spans="1:5" x14ac:dyDescent="0.2">
      <c r="A130" s="25"/>
      <c r="B130">
        <v>1380</v>
      </c>
      <c r="C130" t="s">
        <v>1</v>
      </c>
    </row>
    <row r="131" spans="1:5" x14ac:dyDescent="0.2">
      <c r="A131" s="25"/>
      <c r="B131">
        <v>1390</v>
      </c>
      <c r="C131" t="s">
        <v>970</v>
      </c>
    </row>
    <row r="132" spans="1:5" x14ac:dyDescent="0.2">
      <c r="A132" s="27" t="str">
        <f>_xlfn.CONCAT(A121,".SUBEND")</f>
        <v>QUEUEDEL.SUBEND</v>
      </c>
      <c r="B132">
        <v>1400</v>
      </c>
      <c r="C132" t="s">
        <v>555</v>
      </c>
    </row>
    <row r="133" spans="1:5" x14ac:dyDescent="0.2">
      <c r="A133" s="28" t="s">
        <v>975</v>
      </c>
      <c r="B133">
        <v>1410</v>
      </c>
      <c r="C133" t="str">
        <f>_xlfn.CONCAT("REM SUBROUTINE ***",A133,"***")</f>
        <v>REM SUBROUTINE ***GAMEAI***</v>
      </c>
    </row>
    <row r="134" spans="1:5" x14ac:dyDescent="0.2">
      <c r="A134" s="29"/>
      <c r="B134">
        <v>1420</v>
      </c>
      <c r="C134" t="str">
        <f>IF(ISBLANK(E134),_xlfn.CONCAT("SUB ",A133),_xlfn.CONCAT("SUB ",A133,"(",E134,")"))</f>
        <v>SUB GAMEAI(ROW,COL,Q(),QLEN,SHOTS(,,))</v>
      </c>
      <c r="E134" t="s">
        <v>1010</v>
      </c>
    </row>
    <row r="135" spans="1:5" x14ac:dyDescent="0.2">
      <c r="A135" s="30" t="s">
        <v>982</v>
      </c>
      <c r="B135">
        <v>1430</v>
      </c>
      <c r="C135" t="str">
        <f>_xlfn.CONCAT("REM LABEL ***",A135,"***")</f>
        <v>REM LABEL ***AISTART***</v>
      </c>
    </row>
    <row r="136" spans="1:5" x14ac:dyDescent="0.2">
      <c r="A136" s="30"/>
      <c r="B136">
        <v>1440</v>
      </c>
      <c r="C136" t="s">
        <v>996</v>
      </c>
    </row>
    <row r="137" spans="1:5" x14ac:dyDescent="0.2">
      <c r="A137" s="30"/>
      <c r="B137">
        <v>1450</v>
      </c>
      <c r="C137" t="s">
        <v>1012</v>
      </c>
    </row>
    <row r="138" spans="1:5" x14ac:dyDescent="0.2">
      <c r="A138" s="29"/>
      <c r="B138">
        <v>1460</v>
      </c>
      <c r="C138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29"/>
      <c r="B139">
        <v>1470</v>
      </c>
      <c r="C13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29"/>
      <c r="B140">
        <v>1480</v>
      </c>
      <c r="C140" t="s">
        <v>992</v>
      </c>
      <c r="D140" s="20" t="str">
        <f>A144</f>
        <v>VALIDATESHOT</v>
      </c>
      <c r="E140" s="17"/>
    </row>
    <row r="141" spans="1:5" x14ac:dyDescent="0.2">
      <c r="A141" s="29"/>
      <c r="B141">
        <v>1490</v>
      </c>
      <c r="C141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29"/>
      <c r="B142">
        <v>1500</v>
      </c>
      <c r="C142" t="s">
        <v>976</v>
      </c>
      <c r="D142" s="17"/>
      <c r="E142" s="5"/>
    </row>
    <row r="143" spans="1:5" x14ac:dyDescent="0.2">
      <c r="A143" s="29"/>
      <c r="B143">
        <v>1510</v>
      </c>
      <c r="C143" t="s">
        <v>983</v>
      </c>
      <c r="D143" s="17"/>
      <c r="E143" s="5"/>
    </row>
    <row r="144" spans="1:5" x14ac:dyDescent="0.2">
      <c r="A144" s="30" t="s">
        <v>993</v>
      </c>
      <c r="B144">
        <v>1520</v>
      </c>
      <c r="C144" t="str">
        <f>_xlfn.CONCAT("REM LABEL ***",A144,"***")</f>
        <v>REM LABEL ***VALIDATESHOT***</v>
      </c>
      <c r="D144" s="17"/>
      <c r="E144" s="5"/>
    </row>
    <row r="145" spans="1:5" x14ac:dyDescent="0.2">
      <c r="A145" s="29"/>
      <c r="B145">
        <v>1530</v>
      </c>
      <c r="C145" s="1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990</v>
      </c>
    </row>
    <row r="146" spans="1:5" x14ac:dyDescent="0.2">
      <c r="A146" s="29"/>
      <c r="B146">
        <v>1540</v>
      </c>
      <c r="C146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29"/>
      <c r="B147">
        <v>1550</v>
      </c>
      <c r="C147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1" t="s">
        <v>984</v>
      </c>
      <c r="B148">
        <v>1560</v>
      </c>
      <c r="C148" t="str">
        <f>_xlfn.CONCAT("REM GOSUB ***",A148,"***")</f>
        <v>REM GOSUB ***EMPTYQUEUE***</v>
      </c>
      <c r="D148" s="20"/>
    </row>
    <row r="149" spans="1:5" x14ac:dyDescent="0.2">
      <c r="A149" s="29"/>
      <c r="B149">
        <v>1570</v>
      </c>
      <c r="C149" t="s">
        <v>897</v>
      </c>
    </row>
    <row r="150" spans="1:5" x14ac:dyDescent="0.2">
      <c r="A150" s="29"/>
      <c r="B150">
        <v>1580</v>
      </c>
      <c r="C150" t="s">
        <v>988</v>
      </c>
    </row>
    <row r="151" spans="1:5" x14ac:dyDescent="0.2">
      <c r="A151" s="29"/>
      <c r="B151">
        <v>1590</v>
      </c>
      <c r="C151" t="s">
        <v>980</v>
      </c>
    </row>
    <row r="152" spans="1:5" x14ac:dyDescent="0.2">
      <c r="A152" s="31" t="s">
        <v>981</v>
      </c>
      <c r="B152">
        <v>1600</v>
      </c>
      <c r="C152" t="str">
        <f>_xlfn.CONCAT("REM GOSUB ***",A152,"***")</f>
        <v>REM GOSUB ***OFFSETZERO***</v>
      </c>
    </row>
    <row r="153" spans="1:5" x14ac:dyDescent="0.2">
      <c r="A153" s="31"/>
      <c r="B153">
        <v>1610</v>
      </c>
      <c r="C153" t="s">
        <v>985</v>
      </c>
    </row>
    <row r="154" spans="1:5" x14ac:dyDescent="0.2">
      <c r="A154" s="29"/>
      <c r="B154">
        <v>1620</v>
      </c>
      <c r="C154" t="s">
        <v>986</v>
      </c>
    </row>
    <row r="155" spans="1:5" x14ac:dyDescent="0.2">
      <c r="A155" s="29"/>
      <c r="B155">
        <v>1630</v>
      </c>
      <c r="C155" t="s">
        <v>987</v>
      </c>
    </row>
    <row r="156" spans="1:5" x14ac:dyDescent="0.2">
      <c r="A156" s="29"/>
      <c r="B156">
        <v>1640</v>
      </c>
      <c r="C156" t="s">
        <v>979</v>
      </c>
    </row>
    <row r="157" spans="1:5" x14ac:dyDescent="0.2">
      <c r="A157" s="29"/>
      <c r="B157">
        <v>1650</v>
      </c>
      <c r="C157" t="s">
        <v>977</v>
      </c>
      <c r="D157" s="18"/>
    </row>
    <row r="158" spans="1:5" x14ac:dyDescent="0.2">
      <c r="A158" s="29"/>
      <c r="B158">
        <v>1660</v>
      </c>
      <c r="C158" s="5" t="s">
        <v>989</v>
      </c>
    </row>
    <row r="159" spans="1:5" x14ac:dyDescent="0.2">
      <c r="A159" s="29"/>
      <c r="B159">
        <v>1670</v>
      </c>
      <c r="C159" t="s">
        <v>980</v>
      </c>
    </row>
    <row r="160" spans="1:5" x14ac:dyDescent="0.2">
      <c r="A160" s="30" t="str">
        <f>_xlfn.CONCAT(A133,".SUBEND")</f>
        <v>GAMEAI.SUBEND</v>
      </c>
      <c r="B160">
        <v>1680</v>
      </c>
      <c r="C160" t="s">
        <v>998</v>
      </c>
    </row>
    <row r="161" spans="1:3" x14ac:dyDescent="0.2">
      <c r="A161" s="30"/>
      <c r="B161">
        <v>1690</v>
      </c>
      <c r="C161" t="s">
        <v>995</v>
      </c>
    </row>
    <row r="162" spans="1:3" x14ac:dyDescent="0.2">
      <c r="A162" s="29"/>
      <c r="B162">
        <v>1700</v>
      </c>
      <c r="C162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594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591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597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576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577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578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595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581</v>
      </c>
    </row>
    <row r="178" spans="1:6" x14ac:dyDescent="0.2">
      <c r="A178" t="s">
        <v>590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579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580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585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582</v>
      </c>
    </row>
    <row r="187" spans="1:6" x14ac:dyDescent="0.2">
      <c r="A187" t="s">
        <v>607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583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583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583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583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583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583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583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583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583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583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584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586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601</v>
      </c>
    </row>
    <row r="203" spans="1:6" x14ac:dyDescent="0.2">
      <c r="A203" t="s">
        <v>600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610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604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605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599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606</v>
      </c>
    </row>
    <row r="208" spans="1:6" x14ac:dyDescent="0.2">
      <c r="A208" t="s">
        <v>611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608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609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608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612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613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587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588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588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588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589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589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589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589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592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593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596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598</v>
      </c>
    </row>
    <row r="231" spans="1:6" x14ac:dyDescent="0.2">
      <c r="A231" t="s">
        <v>602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603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631</v>
      </c>
    </row>
    <row r="237" spans="1:6" x14ac:dyDescent="0.2">
      <c r="A237" t="s">
        <v>895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634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642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632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638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633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639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637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635</v>
      </c>
    </row>
    <row r="250" spans="1:6" x14ac:dyDescent="0.2">
      <c r="A250" t="s">
        <v>641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636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643</v>
      </c>
    </row>
    <row r="256" spans="1:6" x14ac:dyDescent="0.2">
      <c r="A256" t="s">
        <v>644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646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646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646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646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646</v>
      </c>
    </row>
    <row r="267" spans="1:6" x14ac:dyDescent="0.2">
      <c r="A267" t="s">
        <v>647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645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648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649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650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651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640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652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653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654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655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677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661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656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662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657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663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658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664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659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665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660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676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668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669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670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671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672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583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667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666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673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674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675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678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923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901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902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903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904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924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905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906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907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908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583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911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912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910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920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921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909</v>
      </c>
      <c r="B356" s="2">
        <v>3620</v>
      </c>
      <c r="C356" t="s">
        <v>298</v>
      </c>
      <c r="D356" s="5" t="str">
        <f t="shared" si="10"/>
        <v/>
      </c>
      <c r="F356" t="s">
        <v>913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914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915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916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917</v>
      </c>
    </row>
    <row r="365" spans="1:6" x14ac:dyDescent="0.2">
      <c r="A365" t="s">
        <v>918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919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922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926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925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929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927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930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928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931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931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931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931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2023-05-29T17:22:35Z</dcterms:modified>
</cp:coreProperties>
</file>